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19425" windowHeight="10965"/>
  </bookViews>
  <sheets>
    <sheet name="Универсальный отчет" sheetId="1" r:id="rId1"/>
  </sheets>
  <definedNames>
    <definedName name="_xlnm._FilterDatabase" localSheetId="0" hidden="1">'Универсальный отчет'!$A$4:$A$4</definedName>
    <definedName name="_xlnm.Print_Titles" localSheetId="0">'Универсальный отчет'!$4:$4</definedName>
    <definedName name="_xlnm.Print_Area" localSheetId="0">'Универсальный отчет'!$A$1:$F$48</definedName>
  </definedNames>
  <calcPr calcId="125725"/>
</workbook>
</file>

<file path=xl/calcChain.xml><?xml version="1.0" encoding="utf-8"?>
<calcChain xmlns="http://schemas.openxmlformats.org/spreadsheetml/2006/main">
  <c r="C6" i="1"/>
  <c r="C7"/>
  <c r="C5" s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6"/>
  <c r="D38"/>
  <c r="D39"/>
  <c r="D40"/>
  <c r="D41"/>
  <c r="D44"/>
  <c r="C36"/>
  <c r="C35"/>
  <c r="C21"/>
  <c r="C10"/>
  <c r="B6"/>
  <c r="B21"/>
  <c r="B19"/>
  <c r="B14"/>
  <c r="B11"/>
  <c r="B10" s="1"/>
  <c r="B7"/>
  <c r="E46"/>
  <c r="D35" l="1"/>
  <c r="B5"/>
  <c r="B46" s="1"/>
  <c r="F44" l="1"/>
  <c r="F45"/>
  <c r="F6" l="1"/>
  <c r="F8"/>
  <c r="F9"/>
  <c r="F10"/>
  <c r="F11"/>
  <c r="F12"/>
  <c r="F13"/>
  <c r="F14"/>
  <c r="F15"/>
  <c r="F16"/>
  <c r="F17"/>
  <c r="F18"/>
  <c r="F19"/>
  <c r="F20"/>
  <c r="F22"/>
  <c r="F23"/>
  <c r="F24"/>
  <c r="F25"/>
  <c r="F27"/>
  <c r="F28"/>
  <c r="F29"/>
  <c r="F30"/>
  <c r="F31"/>
  <c r="F32"/>
  <c r="F33"/>
  <c r="F35"/>
  <c r="F36"/>
  <c r="F38"/>
  <c r="F39"/>
  <c r="F40"/>
  <c r="D6"/>
  <c r="D7"/>
  <c r="D8"/>
  <c r="D9"/>
  <c r="D10"/>
  <c r="D11"/>
  <c r="F21"/>
  <c r="F5" l="1"/>
  <c r="C46"/>
  <c r="D46" s="1"/>
  <c r="D5"/>
  <c r="F46" l="1"/>
</calcChain>
</file>

<file path=xl/sharedStrings.xml><?xml version="1.0" encoding="utf-8"?>
<sst xmlns="http://schemas.openxmlformats.org/spreadsheetml/2006/main" count="50" uniqueCount="50">
  <si>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</si>
  <si>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</si>
  <si>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</si>
  <si>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</si>
  <si>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</si>
  <si>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</si>
  <si>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</si>
  <si>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</si>
  <si>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</si>
  <si>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 xml:space="preserve">Акцизы на  вина 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</si>
  <si>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</si>
  <si>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</si>
  <si>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</si>
  <si>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</si>
  <si>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</si>
  <si>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</si>
  <si>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</si>
  <si>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</si>
  <si>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</si>
  <si>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</si>
  <si>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</si>
  <si>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</si>
  <si>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</si>
  <si>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</si>
  <si>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</si>
  <si>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</si>
  <si>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</si>
  <si>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</si>
  <si>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</si>
  <si>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</si>
  <si>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</si>
  <si>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</si>
  <si>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</si>
  <si>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</si>
  <si>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</si>
  <si>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</si>
  <si>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</si>
  <si>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</si>
  <si>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</si>
  <si>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</si>
  <si>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>Итого доходы областного бюджета</t>
  </si>
  <si>
    <t>% исполнения от годового плана</t>
  </si>
  <si>
    <t xml:space="preserve">Плановые назначения* </t>
  </si>
  <si>
    <t>Факт на 01.04.2022</t>
  </si>
  <si>
    <t>Поступления от государственных организаций</t>
  </si>
  <si>
    <t xml:space="preserve">Поступления от негосударственных организаций </t>
  </si>
  <si>
    <t>Сведения о доходах бюджета Самарской области в разрезе видов доходов за I квартал 2023 года в сравнении с плановыми назначениями и с I кварталом 2022 года</t>
  </si>
  <si>
    <t>Факт на 01.04.2023</t>
  </si>
  <si>
    <t>I квартал 2023/I квартал 2022, %</t>
  </si>
  <si>
    <t>*плановые назначения в соответствии с Законом Самарской области "Об областном бюджете на 2023 год и на плановый период 2024 и 2025 годов" (в редакции от 01.03.2023 № 8-ГД)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</si>
</sst>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&quot;₽&quot;###,##0.00"/>
    <numFmt numFmtId="165" formatCode="#,##0.0"/>
    <numFmt numFmtId="166" formatCode="0.0%"/>
    <numFmt numFmtId="167" formatCode="_-* #,##0.0_р_._-;\-* #,##0.0_р_._-;_-* &quot;-&quot;??_р_._-;_-@_-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2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right" vertical="top" wrapText="1"/>
    </xf>
    <xf numFmtId="4" fontId="0" fillId="0" borderId="0" xfId="0" applyNumberFormat="1"/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horizontal="right" vertical="top" wrapText="1"/>
    </xf>
    <xf numFmtId="166" fontId="5" fillId="3" borderId="1" xfId="1" applyNumberFormat="1" applyFont="1" applyFill="1" applyBorder="1" applyAlignment="1">
      <alignment horizontal="right" vertical="top" wrapText="1"/>
    </xf>
    <xf numFmtId="166" fontId="4" fillId="3" borderId="1" xfId="1" applyNumberFormat="1" applyFont="1" applyFill="1" applyBorder="1" applyAlignment="1">
      <alignment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2" borderId="2" xfId="2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7" fontId="2" fillId="2" borderId="1" xfId="3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7" fontId="7" fillId="2" borderId="1" xfId="3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Continuous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A48" sqref="A1:F48"/>
    </sheetView>
  </sheetViews>
  <sheetFormatPr defaultColWidth="17.140625" defaultRowHeight="15"/>
  <cols>
    <col min="1" max="1" width="30" bestFit="1" customWidth="1"/>
    <col min="2" max="2" width="19.7109375" customWidth="1"/>
    <col min="3" max="5" width="20.7109375" customWidth="1"/>
    <col min="6" max="6" width="17.85546875" customWidth="1"/>
    <col min="8" max="8" width="41.5703125" customWidth="1"/>
  </cols>
  <sheetData>
    <row r="1" spans="1:6" ht="15" customHeight="1">
      <c r="A1" s="25" t="s">
        <v>46</v>
      </c>
      <c r="B1" s="25"/>
      <c r="C1" s="25"/>
      <c r="D1" s="25"/>
      <c r="E1" s="25"/>
      <c r="F1" s="25"/>
    </row>
    <row r="2" spans="1:6" ht="23.25" customHeight="1">
      <c r="A2" s="25"/>
      <c r="B2" s="25"/>
      <c r="C2" s="25"/>
      <c r="D2" s="25"/>
      <c r="E2" s="25"/>
      <c r="F2" s="25"/>
    </row>
    <row r="3" spans="1:6" ht="15.75">
      <c r="A3" s="26" t="s">
        <v>1</v>
      </c>
      <c r="B3" s="26"/>
      <c r="C3" s="26"/>
      <c r="D3" s="26"/>
      <c r="E3" s="26"/>
      <c r="F3" s="26"/>
    </row>
    <row r="4" spans="1:6" ht="66" customHeight="1">
      <c r="A4" s="1" t="s">
        <v>0</v>
      </c>
      <c r="B4" s="28" t="s">
        <v>42</v>
      </c>
      <c r="C4" s="1" t="s">
        <v>47</v>
      </c>
      <c r="D4" s="1" t="s">
        <v>41</v>
      </c>
      <c r="E4" s="1" t="s">
        <v>43</v>
      </c>
      <c r="F4" s="2" t="s">
        <v>48</v>
      </c>
    </row>
    <row r="5" spans="1:6" ht="35.25" customHeight="1">
      <c r="A5" s="3" t="s">
        <v>2</v>
      </c>
      <c r="B5" s="9">
        <f t="shared" ref="B5:C5" si="0">B6+B7</f>
        <v>192176958.10000005</v>
      </c>
      <c r="C5" s="9">
        <f t="shared" si="0"/>
        <v>50118039.258629993</v>
      </c>
      <c r="D5" s="13">
        <f>C5/B5</f>
        <v>0.26079109459392563</v>
      </c>
      <c r="E5" s="9">
        <v>56745579.342020005</v>
      </c>
      <c r="F5" s="13">
        <f>C5/E5</f>
        <v>0.88320605481099868</v>
      </c>
    </row>
    <row r="6" spans="1:6" ht="15.75">
      <c r="A6" s="4" t="s">
        <v>3</v>
      </c>
      <c r="B6" s="10">
        <f>B8+B9+B10+B16+B17+B18+B19+B20+B21</f>
        <v>189171316.70000005</v>
      </c>
      <c r="C6" s="10">
        <f>C8+C9+C10+C16+C17+C18+C19+C20+C21</f>
        <v>48419346.285659991</v>
      </c>
      <c r="D6" s="14">
        <f t="shared" ref="D6:D46" si="1">C6/B6</f>
        <v>0.25595501014800504</v>
      </c>
      <c r="E6" s="10">
        <v>55645148.587650008</v>
      </c>
      <c r="F6" s="14">
        <f t="shared" ref="F6:F46" si="2">C6/E6</f>
        <v>0.87014497246587053</v>
      </c>
    </row>
    <row r="7" spans="1:6" ht="15.75">
      <c r="A7" s="4" t="s">
        <v>4</v>
      </c>
      <c r="B7" s="10">
        <f>B22+B27+B29+B30+B31+B32+B34</f>
        <v>3005641.4</v>
      </c>
      <c r="C7" s="10">
        <f>C22+C27+C29+C30+C31+C32+C34</f>
        <v>1698692.9729700002</v>
      </c>
      <c r="D7" s="14">
        <f t="shared" si="1"/>
        <v>0.56516821100813963</v>
      </c>
      <c r="E7" s="10">
        <v>1100430.75437</v>
      </c>
      <c r="F7" s="14">
        <v>0.34100000000000003</v>
      </c>
    </row>
    <row r="8" spans="1:6" ht="31.5">
      <c r="A8" s="5" t="s">
        <v>5</v>
      </c>
      <c r="B8" s="11">
        <v>80810284.400000006</v>
      </c>
      <c r="C8" s="20">
        <v>24603247.350000001</v>
      </c>
      <c r="D8" s="15">
        <f t="shared" si="1"/>
        <v>0.30445688358448592</v>
      </c>
      <c r="E8" s="11">
        <v>30247289.179609999</v>
      </c>
      <c r="F8" s="15">
        <f t="shared" si="2"/>
        <v>0.81340338315624316</v>
      </c>
    </row>
    <row r="9" spans="1:6" ht="31.5">
      <c r="A9" s="5" t="s">
        <v>6</v>
      </c>
      <c r="B9" s="11">
        <v>56198089.200000003</v>
      </c>
      <c r="C9" s="20">
        <v>8811373.3694499992</v>
      </c>
      <c r="D9" s="15">
        <f t="shared" si="1"/>
        <v>0.15679133392047784</v>
      </c>
      <c r="E9" s="11">
        <v>12358884.628699999</v>
      </c>
      <c r="F9" s="15">
        <f t="shared" si="2"/>
        <v>0.71295862322301218</v>
      </c>
    </row>
    <row r="10" spans="1:6" ht="31.5">
      <c r="A10" s="5" t="s">
        <v>7</v>
      </c>
      <c r="B10" s="11">
        <f t="shared" ref="B10" si="3">B11+B12+B13+B14+B15</f>
        <v>25577419.5</v>
      </c>
      <c r="C10" s="21">
        <f>C11+C12+C13+C14+C15</f>
        <v>6790191.1502599996</v>
      </c>
      <c r="D10" s="15">
        <f t="shared" si="1"/>
        <v>0.26547600512475467</v>
      </c>
      <c r="E10" s="11">
        <v>6390216.7461799998</v>
      </c>
      <c r="F10" s="15">
        <f t="shared" si="2"/>
        <v>1.0625916803712645</v>
      </c>
    </row>
    <row r="11" spans="1:6" ht="15.75">
      <c r="A11" s="4" t="s">
        <v>8</v>
      </c>
      <c r="B11" s="10">
        <f>11068.6+78.2+897.2+7131.7</f>
        <v>19175.7</v>
      </c>
      <c r="C11" s="22">
        <v>35694.553119999997</v>
      </c>
      <c r="D11" s="14">
        <f t="shared" si="1"/>
        <v>1.8614472024489326</v>
      </c>
      <c r="E11" s="10">
        <v>5051.3160200000002</v>
      </c>
      <c r="F11" s="14">
        <f t="shared" si="2"/>
        <v>7.0663868541727064</v>
      </c>
    </row>
    <row r="12" spans="1:6" ht="15.75">
      <c r="A12" s="4" t="s">
        <v>9</v>
      </c>
      <c r="B12" s="10">
        <v>15252</v>
      </c>
      <c r="C12" s="22">
        <v>6740.8863799999999</v>
      </c>
      <c r="D12" s="14">
        <f t="shared" si="1"/>
        <v>0.44196737345921844</v>
      </c>
      <c r="E12" s="10">
        <v>2421.8046300000001</v>
      </c>
      <c r="F12" s="14">
        <f t="shared" si="2"/>
        <v>2.7834146059915659</v>
      </c>
    </row>
    <row r="13" spans="1:6" ht="15.75">
      <c r="A13" s="4" t="s">
        <v>10</v>
      </c>
      <c r="B13" s="10">
        <v>7950963</v>
      </c>
      <c r="C13" s="22">
        <v>2091541.94952</v>
      </c>
      <c r="D13" s="14">
        <f t="shared" si="1"/>
        <v>0.26305517325637157</v>
      </c>
      <c r="E13" s="10">
        <v>2165016.6613799999</v>
      </c>
      <c r="F13" s="14">
        <f t="shared" si="2"/>
        <v>0.96606274992213381</v>
      </c>
    </row>
    <row r="14" spans="1:6" ht="31.5">
      <c r="A14" s="4" t="s">
        <v>11</v>
      </c>
      <c r="B14" s="10">
        <f>2127444.4+1491348.1+34868.4</f>
        <v>3653660.9</v>
      </c>
      <c r="C14" s="22">
        <v>908779.46336000005</v>
      </c>
      <c r="D14" s="14">
        <f t="shared" si="1"/>
        <v>0.2487312009059188</v>
      </c>
      <c r="E14" s="10">
        <v>760104.36704000004</v>
      </c>
      <c r="F14" s="14">
        <f t="shared" si="2"/>
        <v>1.1955982661946423</v>
      </c>
    </row>
    <row r="15" spans="1:6" ht="31.5">
      <c r="A15" s="4" t="s">
        <v>12</v>
      </c>
      <c r="B15" s="10">
        <v>13938367.9</v>
      </c>
      <c r="C15" s="22">
        <v>3747434.29788</v>
      </c>
      <c r="D15" s="14">
        <f t="shared" si="1"/>
        <v>0.26885746772977631</v>
      </c>
      <c r="E15" s="10">
        <v>3457622.59711</v>
      </c>
      <c r="F15" s="14">
        <f t="shared" si="2"/>
        <v>1.0838181995375189</v>
      </c>
    </row>
    <row r="16" spans="1:6" ht="15.75">
      <c r="A16" s="5" t="s">
        <v>13</v>
      </c>
      <c r="B16" s="11">
        <v>8339015.2999999998</v>
      </c>
      <c r="C16" s="23">
        <v>1868098.4988299999</v>
      </c>
      <c r="D16" s="15">
        <f t="shared" si="1"/>
        <v>0.22401907558917658</v>
      </c>
      <c r="E16" s="11">
        <v>2140443.7325599999</v>
      </c>
      <c r="F16" s="15">
        <f t="shared" si="2"/>
        <v>0.87276225504686766</v>
      </c>
    </row>
    <row r="17" spans="1:7" ht="31.5">
      <c r="A17" s="5" t="s">
        <v>14</v>
      </c>
      <c r="B17" s="11">
        <v>12786844</v>
      </c>
      <c r="C17" s="20">
        <v>5627830.5043500001</v>
      </c>
      <c r="D17" s="15">
        <f t="shared" si="1"/>
        <v>0.44012662579992373</v>
      </c>
      <c r="E17" s="11">
        <v>3827697.5048600002</v>
      </c>
      <c r="F17" s="15">
        <f t="shared" si="2"/>
        <v>1.4702913428253888</v>
      </c>
    </row>
    <row r="18" spans="1:7" ht="15.75">
      <c r="A18" s="5" t="s">
        <v>15</v>
      </c>
      <c r="B18" s="11">
        <v>4701128.9000000004</v>
      </c>
      <c r="C18" s="20">
        <v>528578.47082000005</v>
      </c>
      <c r="D18" s="15">
        <f t="shared" si="1"/>
        <v>0.11243649813984041</v>
      </c>
      <c r="E18" s="11">
        <v>535515.42055000004</v>
      </c>
      <c r="F18" s="15">
        <f t="shared" si="2"/>
        <v>0.98704621853302488</v>
      </c>
      <c r="G18" s="8"/>
    </row>
    <row r="19" spans="1:7" ht="31.5">
      <c r="A19" s="5" t="s">
        <v>16</v>
      </c>
      <c r="B19" s="10">
        <f>119711+24189</f>
        <v>143900</v>
      </c>
      <c r="C19" s="20">
        <v>29247.415919999999</v>
      </c>
      <c r="D19" s="15">
        <f t="shared" si="1"/>
        <v>0.20324819958304377</v>
      </c>
      <c r="E19" s="11">
        <v>28570.347170000001</v>
      </c>
      <c r="F19" s="15">
        <f t="shared" si="2"/>
        <v>1.0236983032082629</v>
      </c>
    </row>
    <row r="20" spans="1:7" ht="15.75">
      <c r="A20" s="5" t="s">
        <v>17</v>
      </c>
      <c r="B20" s="10">
        <v>93290.4</v>
      </c>
      <c r="C20" s="20">
        <v>20065.583320000002</v>
      </c>
      <c r="D20" s="15">
        <f t="shared" si="1"/>
        <v>0.21508733288741397</v>
      </c>
      <c r="E20" s="11">
        <v>21736.96845</v>
      </c>
      <c r="F20" s="15">
        <f t="shared" si="2"/>
        <v>0.92310863707399826</v>
      </c>
    </row>
    <row r="21" spans="1:7" ht="15.75">
      <c r="A21" s="5" t="s">
        <v>18</v>
      </c>
      <c r="B21" s="10">
        <f>513604+5712+1971+58</f>
        <v>521345</v>
      </c>
      <c r="C21" s="20">
        <f>140625.21641+88.7263</f>
        <v>140713.94271</v>
      </c>
      <c r="D21" s="15">
        <f t="shared" si="1"/>
        <v>0.26990561472729191</v>
      </c>
      <c r="E21" s="11">
        <v>94794.059569999998</v>
      </c>
      <c r="F21" s="15">
        <f t="shared" si="2"/>
        <v>1.4844173078808889</v>
      </c>
    </row>
    <row r="22" spans="1:7" ht="31.5">
      <c r="A22" s="5" t="s">
        <v>19</v>
      </c>
      <c r="B22" s="10">
        <v>151238.39999999999</v>
      </c>
      <c r="C22" s="20">
        <v>513983.66927000001</v>
      </c>
      <c r="D22" s="15">
        <f t="shared" si="1"/>
        <v>3.3984997809418775</v>
      </c>
      <c r="E22" s="11">
        <v>565166.76260000002</v>
      </c>
      <c r="F22" s="15">
        <f t="shared" si="2"/>
        <v>0.90943718435504473</v>
      </c>
    </row>
    <row r="23" spans="1:7" ht="31.5">
      <c r="A23" s="4" t="s">
        <v>20</v>
      </c>
      <c r="B23" s="10">
        <v>10721.09</v>
      </c>
      <c r="C23" s="22">
        <v>493862.6471</v>
      </c>
      <c r="D23" s="14">
        <f t="shared" si="1"/>
        <v>46.064592975154575</v>
      </c>
      <c r="E23" s="10">
        <v>541492.07397999999</v>
      </c>
      <c r="F23" s="14">
        <f t="shared" si="2"/>
        <v>0.91204039880044641</v>
      </c>
    </row>
    <row r="24" spans="1:7" ht="31.5">
      <c r="A24" s="4" t="s">
        <v>21</v>
      </c>
      <c r="B24" s="11">
        <v>26950</v>
      </c>
      <c r="C24" s="22">
        <v>4064.59602</v>
      </c>
      <c r="D24" s="14">
        <f t="shared" si="1"/>
        <v>0.15081988942486085</v>
      </c>
      <c r="E24" s="10">
        <v>6786.3903899999996</v>
      </c>
      <c r="F24" s="14">
        <f t="shared" si="2"/>
        <v>0.59893342210158351</v>
      </c>
    </row>
    <row r="25" spans="1:7" ht="15.75">
      <c r="A25" s="4" t="s">
        <v>22</v>
      </c>
      <c r="B25" s="11">
        <v>56462.39</v>
      </c>
      <c r="C25" s="22">
        <v>14093.0743</v>
      </c>
      <c r="D25" s="14">
        <f t="shared" si="1"/>
        <v>0.24960109375462144</v>
      </c>
      <c r="E25" s="10">
        <v>9999.6248899999991</v>
      </c>
      <c r="F25" s="14">
        <f t="shared" si="2"/>
        <v>1.4093602965140828</v>
      </c>
    </row>
    <row r="26" spans="1:7" ht="31.5">
      <c r="A26" s="4" t="s">
        <v>23</v>
      </c>
      <c r="B26" s="11">
        <v>9558</v>
      </c>
      <c r="C26" s="22">
        <v>0</v>
      </c>
      <c r="D26" s="14">
        <f t="shared" si="1"/>
        <v>0</v>
      </c>
      <c r="E26" s="10">
        <v>0</v>
      </c>
      <c r="F26" s="14"/>
    </row>
    <row r="27" spans="1:7" ht="31.5">
      <c r="A27" s="5" t="s">
        <v>24</v>
      </c>
      <c r="B27" s="11">
        <v>186979.1</v>
      </c>
      <c r="C27" s="20">
        <v>61052.302710000004</v>
      </c>
      <c r="D27" s="15">
        <f t="shared" si="1"/>
        <v>0.32651939553672044</v>
      </c>
      <c r="E27" s="11">
        <v>77510.931960000002</v>
      </c>
      <c r="F27" s="15">
        <f t="shared" si="2"/>
        <v>0.78766054240589478</v>
      </c>
    </row>
    <row r="28" spans="1:7" ht="31.5">
      <c r="A28" s="4" t="s">
        <v>25</v>
      </c>
      <c r="B28" s="10">
        <v>154314.9</v>
      </c>
      <c r="C28" s="22">
        <v>49018.995239999997</v>
      </c>
      <c r="D28" s="14">
        <f t="shared" si="1"/>
        <v>0.31765562003409908</v>
      </c>
      <c r="E28" s="10">
        <v>53315.059939999999</v>
      </c>
      <c r="F28" s="14">
        <f t="shared" si="2"/>
        <v>0.91942117846562055</v>
      </c>
    </row>
    <row r="29" spans="1:7" ht="31.5">
      <c r="A29" s="5" t="s">
        <v>26</v>
      </c>
      <c r="B29" s="11">
        <v>100849</v>
      </c>
      <c r="C29" s="20">
        <v>39822.024579999998</v>
      </c>
      <c r="D29" s="15">
        <f t="shared" si="1"/>
        <v>0.39486781802496801</v>
      </c>
      <c r="E29" s="11">
        <v>24666.743310000002</v>
      </c>
      <c r="F29" s="15">
        <f t="shared" si="2"/>
        <v>1.6144013856849915</v>
      </c>
    </row>
    <row r="30" spans="1:7" ht="15.75">
      <c r="A30" s="5" t="s">
        <v>27</v>
      </c>
      <c r="B30" s="19">
        <v>1995</v>
      </c>
      <c r="C30" s="20">
        <v>17811.88078</v>
      </c>
      <c r="D30" s="15">
        <f t="shared" si="1"/>
        <v>8.9282610426065165</v>
      </c>
      <c r="E30" s="11">
        <v>6343.3498900000004</v>
      </c>
      <c r="F30" s="15">
        <f t="shared" si="2"/>
        <v>2.8079612647695202</v>
      </c>
    </row>
    <row r="31" spans="1:7" ht="15.75">
      <c r="A31" s="5" t="s">
        <v>28</v>
      </c>
      <c r="B31" s="11">
        <v>1351</v>
      </c>
      <c r="C31" s="22">
        <v>47.9</v>
      </c>
      <c r="D31" s="15">
        <f t="shared" si="1"/>
        <v>3.5455218356772761E-2</v>
      </c>
      <c r="E31" s="11">
        <v>114.161</v>
      </c>
      <c r="F31" s="15">
        <f t="shared" si="2"/>
        <v>0.41958286980667653</v>
      </c>
    </row>
    <row r="32" spans="1:7" ht="15.75">
      <c r="A32" s="5" t="s">
        <v>29</v>
      </c>
      <c r="B32" s="11">
        <v>2563228.9</v>
      </c>
      <c r="C32" s="20">
        <v>1065649.9749700001</v>
      </c>
      <c r="D32" s="15">
        <f t="shared" si="1"/>
        <v>0.41574514666637852</v>
      </c>
      <c r="E32" s="11">
        <v>426755.45118999999</v>
      </c>
      <c r="F32" s="15">
        <f t="shared" si="2"/>
        <v>2.4970975109947724</v>
      </c>
    </row>
    <row r="33" spans="1:6" ht="24.75" customHeight="1">
      <c r="A33" s="4" t="s">
        <v>30</v>
      </c>
      <c r="B33" s="11">
        <v>2390436.9</v>
      </c>
      <c r="C33" s="22">
        <v>380085.04366000002</v>
      </c>
      <c r="D33" s="14">
        <f t="shared" si="1"/>
        <v>0.15900233286224791</v>
      </c>
      <c r="E33" s="10">
        <v>352582.79207999998</v>
      </c>
      <c r="F33" s="14">
        <f t="shared" si="2"/>
        <v>1.0780022513797549</v>
      </c>
    </row>
    <row r="34" spans="1:6" ht="15.75">
      <c r="A34" s="5" t="s">
        <v>31</v>
      </c>
      <c r="B34" s="11"/>
      <c r="C34" s="20">
        <v>325.22066000000001</v>
      </c>
      <c r="D34" s="15"/>
      <c r="E34" s="11">
        <v>-126.64558</v>
      </c>
      <c r="F34" s="15">
        <v>1E-3</v>
      </c>
    </row>
    <row r="35" spans="1:6" ht="31.5">
      <c r="A35" s="3" t="s">
        <v>32</v>
      </c>
      <c r="B35" s="12">
        <v>52431961.600000001</v>
      </c>
      <c r="C35" s="24">
        <f>C36+C41+C42+C43+C44+C45</f>
        <v>23842995.942169998</v>
      </c>
      <c r="D35" s="16">
        <f t="shared" si="1"/>
        <v>0.45474163496049702</v>
      </c>
      <c r="E35" s="12">
        <v>27526436.54377</v>
      </c>
      <c r="F35" s="16">
        <f t="shared" si="2"/>
        <v>0.86618534528641455</v>
      </c>
    </row>
    <row r="36" spans="1:6" ht="31.5">
      <c r="A36" s="5" t="s">
        <v>33</v>
      </c>
      <c r="B36" s="11">
        <v>49253174.700000003</v>
      </c>
      <c r="C36" s="21">
        <f>C37+C38+C39+C40</f>
        <v>23152275.62167</v>
      </c>
      <c r="D36" s="15">
        <f t="shared" si="1"/>
        <v>0.47006666601066832</v>
      </c>
      <c r="E36" s="11">
        <v>27420200.837860003</v>
      </c>
      <c r="F36" s="15">
        <f t="shared" si="2"/>
        <v>0.84435105922721276</v>
      </c>
    </row>
    <row r="37" spans="1:6" ht="15.75">
      <c r="A37" s="5" t="s">
        <v>34</v>
      </c>
      <c r="B37" s="11">
        <v>0</v>
      </c>
      <c r="C37" s="20"/>
      <c r="D37" s="15"/>
      <c r="E37" s="11"/>
      <c r="F37" s="15"/>
    </row>
    <row r="38" spans="1:6" ht="15.75">
      <c r="A38" s="5" t="s">
        <v>35</v>
      </c>
      <c r="B38" s="11">
        <v>24986901.100000001</v>
      </c>
      <c r="C38" s="20">
        <v>6499029.0382099999</v>
      </c>
      <c r="D38" s="15">
        <f t="shared" si="1"/>
        <v>0.26009744114327166</v>
      </c>
      <c r="E38" s="11">
        <v>4145423.2659999998</v>
      </c>
      <c r="F38" s="15">
        <f t="shared" si="2"/>
        <v>1.5677600624075814</v>
      </c>
    </row>
    <row r="39" spans="1:6" ht="15.75">
      <c r="A39" s="5" t="s">
        <v>36</v>
      </c>
      <c r="B39" s="11">
        <v>4470273.8</v>
      </c>
      <c r="C39" s="20">
        <v>1214508.60146</v>
      </c>
      <c r="D39" s="15">
        <f t="shared" si="1"/>
        <v>0.2716855064806098</v>
      </c>
      <c r="E39" s="11">
        <v>1887939.9286799999</v>
      </c>
      <c r="F39" s="15">
        <f t="shared" si="2"/>
        <v>0.64329832904649353</v>
      </c>
    </row>
    <row r="40" spans="1:6" ht="31.5">
      <c r="A40" s="5" t="s">
        <v>37</v>
      </c>
      <c r="B40" s="11">
        <v>19795999.800000001</v>
      </c>
      <c r="C40" s="20">
        <v>15438737.982000001</v>
      </c>
      <c r="D40" s="15">
        <f t="shared" si="1"/>
        <v>0.77989180329250152</v>
      </c>
      <c r="E40" s="11">
        <v>21386837.643180002</v>
      </c>
      <c r="F40" s="15">
        <f t="shared" si="2"/>
        <v>0.72188035648754378</v>
      </c>
    </row>
    <row r="41" spans="1:6" ht="38.450000000000003" customHeight="1">
      <c r="A41" s="18" t="s">
        <v>44</v>
      </c>
      <c r="B41" s="11">
        <v>2564926.2999999998</v>
      </c>
      <c r="C41" s="20">
        <v>76442.569000000003</v>
      </c>
      <c r="D41" s="15">
        <f t="shared" si="1"/>
        <v>2.9803027478801244E-2</v>
      </c>
      <c r="E41" s="11">
        <v>39087.022429999997</v>
      </c>
      <c r="F41" s="15"/>
    </row>
    <row r="42" spans="1:6" ht="47.25">
      <c r="A42" s="18" t="s">
        <v>45</v>
      </c>
      <c r="B42" s="11"/>
      <c r="C42" s="20">
        <v>-128.2432</v>
      </c>
      <c r="D42" s="15"/>
      <c r="E42" s="11"/>
      <c r="F42" s="15"/>
    </row>
    <row r="43" spans="1:6" ht="15.75" hidden="1">
      <c r="A43" s="17"/>
      <c r="B43" s="11"/>
      <c r="C43" s="20">
        <v>0</v>
      </c>
      <c r="D43" s="15"/>
      <c r="E43" s="11">
        <v>0</v>
      </c>
      <c r="F43" s="15"/>
    </row>
    <row r="44" spans="1:6" ht="31.5">
      <c r="A44" s="5" t="s">
        <v>38</v>
      </c>
      <c r="B44" s="11">
        <v>613861</v>
      </c>
      <c r="C44" s="20">
        <v>926491.25600000005</v>
      </c>
      <c r="D44" s="15">
        <f t="shared" si="1"/>
        <v>1.5092850922277194</v>
      </c>
      <c r="E44" s="11">
        <v>180591.22899999999</v>
      </c>
      <c r="F44" s="15">
        <f t="shared" si="2"/>
        <v>5.1303225584671122</v>
      </c>
    </row>
    <row r="45" spans="1:6" ht="31.5">
      <c r="A45" s="5" t="s">
        <v>39</v>
      </c>
      <c r="B45" s="11"/>
      <c r="C45" s="20">
        <v>-312085.26130000001</v>
      </c>
      <c r="D45" s="15"/>
      <c r="E45" s="11">
        <v>-113442.54552</v>
      </c>
      <c r="F45" s="15">
        <f t="shared" si="2"/>
        <v>2.7510424759022984</v>
      </c>
    </row>
    <row r="46" spans="1:6" ht="33.75" customHeight="1">
      <c r="A46" s="6" t="s">
        <v>40</v>
      </c>
      <c r="B46" s="9">
        <f>B5+B35</f>
        <v>244608919.70000005</v>
      </c>
      <c r="C46" s="9">
        <f>C5+C35</f>
        <v>73961035.200799987</v>
      </c>
      <c r="D46" s="13">
        <f t="shared" si="1"/>
        <v>0.30236442436976257</v>
      </c>
      <c r="E46" s="9">
        <f>E5+E35</f>
        <v>84272015.885790005</v>
      </c>
      <c r="F46" s="13">
        <f t="shared" si="2"/>
        <v>0.87764644554173221</v>
      </c>
    </row>
    <row r="48" spans="1:6" ht="38.25" customHeight="1">
      <c r="A48" s="27" t="s">
        <v>49</v>
      </c>
      <c r="B48" s="27"/>
      <c r="C48" s="27"/>
      <c r="D48" s="27"/>
      <c r="E48" s="27"/>
      <c r="F48" s="27"/>
    </row>
    <row r="49" spans="1:6" ht="69.599999999999994" customHeight="1">
      <c r="A49" s="27"/>
      <c r="B49" s="27"/>
      <c r="C49" s="27"/>
      <c r="D49" s="27"/>
      <c r="E49" s="27"/>
      <c r="F49" s="27"/>
    </row>
    <row r="50" spans="1:6" ht="18.75">
      <c r="E50" s="7"/>
    </row>
  </sheetData>
  <mergeCells count="4">
    <mergeCell ref="A1:F2"/>
    <mergeCell ref="A3:F3"/>
    <mergeCell ref="A48:F48"/>
    <mergeCell ref="A49:F49"/>
  </mergeCells>
  <pageMargins left="0.62992125984251968" right="0.31496062992125984" top="0.47244094488188981" bottom="0.55118110236220474" header="0.31496062992125984" footer="0.31496062992125984"/>
  <pageSetup paperSize="9" fitToHeight="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Универсальный отчет</vt:lpstr>
      <vt:lpstr>'Универсальный отчет'!Заголовки_для_печати</vt:lpstr>
      <vt:lpstr>'Универсальный отчет'!Область_печати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2023-06-07T05:55:50Z</cp:lastPrinted>
  <dcterms:created xsi:type="dcterms:W3CDTF">2019-06-13T11:12:32Z</dcterms:created>
  <dcterms:modified xsi:type="dcterms:W3CDTF">2023-06-07T05:56:27Z</dcterms:modified>
</cp:coreProperties>
</file>