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hidePivotFieldList="1" checkCompatibility="1"/>
  <bookViews>
    <workbookView xWindow="0" yWindow="6267" windowWidth="2765" windowHeight="2396" tabRatio="842"/>
  </bookViews>
  <sheets>
    <sheet name="Дотации" sheetId="24" r:id="rId1"/>
    <sheet name="Дотации 2018-2019" sheetId="20" r:id="rId2"/>
    <sheet name="База" sheetId="21" r:id="rId3"/>
    <sheet name="Репрез.ставки" sheetId="22" r:id="rId4"/>
    <sheet name="Налог.потенц." sheetId="23" r:id="rId5"/>
    <sheet name="Свод" sheetId="10" r:id="rId6"/>
    <sheet name="образование" sheetId="11" r:id="rId7"/>
    <sheet name="транспорт" sheetId="12" r:id="rId8"/>
    <sheet name="сельская местность" sheetId="13" r:id="rId9"/>
    <sheet name="Модуль1" sheetId="5" state="veryHidden" r:id="rId10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localSheetId="1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localSheetId="6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localSheetId="5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localSheetId="8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localSheetId="7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localSheetId="1" hidden="1">{#N/A,#N/A,TRUE,"Дох_к";#N/A,#N/A,TRUE,"Расх_к";#N/A,#N/A,TRUE,"Дох_о";#N/A,#N/A,TRUE,"Расх_о";#N/A,#N/A,TRUE,"Ст8_9";#N/A,#N/A,TRUE,"Ст_10";#N/A,#N/A,TRUE,"Ст11_15"}</definedName>
    <definedName name="ввв" localSheetId="6" hidden="1">{#N/A,#N/A,TRUE,"Дох_к";#N/A,#N/A,TRUE,"Расх_к";#N/A,#N/A,TRUE,"Дох_о";#N/A,#N/A,TRUE,"Расх_о";#N/A,#N/A,TRUE,"Ст8_9";#N/A,#N/A,TRUE,"Ст_10";#N/A,#N/A,TRUE,"Ст11_15"}</definedName>
    <definedName name="ввв" localSheetId="5" hidden="1">{#N/A,#N/A,TRUE,"Дох_к";#N/A,#N/A,TRUE,"Расх_к";#N/A,#N/A,TRUE,"Дох_о";#N/A,#N/A,TRUE,"Расх_о";#N/A,#N/A,TRUE,"Ст8_9";#N/A,#N/A,TRUE,"Ст_10";#N/A,#N/A,TRUE,"Ст11_15"}</definedName>
    <definedName name="ввв" localSheetId="8" hidden="1">{#N/A,#N/A,TRUE,"Дох_к";#N/A,#N/A,TRUE,"Расх_к";#N/A,#N/A,TRUE,"Дох_о";#N/A,#N/A,TRUE,"Расх_о";#N/A,#N/A,TRUE,"Ст8_9";#N/A,#N/A,TRUE,"Ст_10";#N/A,#N/A,TRUE,"Ст11_15"}</definedName>
    <definedName name="ввв" localSheetId="7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2">База!$A$1:$A$65536</definedName>
    <definedName name="_xlnm.Print_Titles" localSheetId="4">Налог.потенц.!$A$1:$A$65536</definedName>
    <definedName name="_xlnm.Print_Titles" localSheetId="3">Репрез.ставки!$A$4:$IV$6</definedName>
    <definedName name="_xlnm.Print_Area" localSheetId="2">База!$A$1:$G$47</definedName>
    <definedName name="_xlnm.Print_Area" localSheetId="0">Дотации!$A$1:$I$47</definedName>
    <definedName name="_xlnm.Print_Area" localSheetId="1">'Дотации 2018-2019'!$A$1:$M$48</definedName>
    <definedName name="_xlnm.Print_Area" localSheetId="4">Налог.потенц.!$A$1:$J$46</definedName>
    <definedName name="_xlnm.Print_Area" localSheetId="6">образование!$A$1:$H$46</definedName>
    <definedName name="_xlnm.Print_Area" localSheetId="3">Репрез.ставки!$A$1:$F$15</definedName>
    <definedName name="_xlnm.Print_Area" localSheetId="5">Свод!$A$1:$G$60</definedName>
    <definedName name="_xlnm.Print_Area" localSheetId="8">'сельская местность'!$A$1:$F$46</definedName>
    <definedName name="_xlnm.Print_Area" localSheetId="7">транспорт!$A$1:$I$48</definedName>
  </definedNames>
  <calcPr calcId="125725"/>
</workbook>
</file>

<file path=xl/calcChain.xml><?xml version="1.0" encoding="utf-8"?>
<calcChain xmlns="http://schemas.openxmlformats.org/spreadsheetml/2006/main">
  <c r="C46" i="13"/>
  <c r="D46" s="1"/>
  <c r="B46"/>
  <c r="F44"/>
  <c r="D44"/>
  <c r="F43"/>
  <c r="D43"/>
  <c r="F42"/>
  <c r="D42"/>
  <c r="F41"/>
  <c r="D41"/>
  <c r="F40"/>
  <c r="D40"/>
  <c r="F39"/>
  <c r="D39"/>
  <c r="F38"/>
  <c r="D38"/>
  <c r="F37"/>
  <c r="D37"/>
  <c r="F36"/>
  <c r="D36"/>
  <c r="F35"/>
  <c r="D35"/>
  <c r="F34"/>
  <c r="D34"/>
  <c r="F33"/>
  <c r="D33"/>
  <c r="F32"/>
  <c r="D32"/>
  <c r="F31"/>
  <c r="D31"/>
  <c r="F30"/>
  <c r="D30"/>
  <c r="F29"/>
  <c r="D29"/>
  <c r="F28"/>
  <c r="D28"/>
  <c r="F27"/>
  <c r="D27"/>
  <c r="F26"/>
  <c r="D26"/>
  <c r="F25"/>
  <c r="D25"/>
  <c r="F24"/>
  <c r="D24"/>
  <c r="F23"/>
  <c r="D23"/>
  <c r="F22"/>
  <c r="D22"/>
  <c r="F21"/>
  <c r="D21"/>
  <c r="F20"/>
  <c r="D20"/>
  <c r="F19"/>
  <c r="D19"/>
  <c r="F18"/>
  <c r="D18"/>
  <c r="F16"/>
  <c r="D16"/>
  <c r="F15"/>
  <c r="D15"/>
  <c r="F14"/>
  <c r="D14"/>
  <c r="F13"/>
  <c r="D13"/>
  <c r="F12"/>
  <c r="D12"/>
  <c r="F11"/>
  <c r="D11"/>
  <c r="F10"/>
  <c r="D10"/>
  <c r="F9"/>
  <c r="D9"/>
  <c r="F8"/>
  <c r="D8"/>
  <c r="F7"/>
  <c r="D7"/>
  <c r="G48" i="12"/>
  <c r="G46" s="1"/>
  <c r="D48"/>
  <c r="B48"/>
  <c r="B46" s="1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6"/>
  <c r="E15"/>
  <c r="E14"/>
  <c r="E13"/>
  <c r="E12"/>
  <c r="E11"/>
  <c r="E10"/>
  <c r="E9"/>
  <c r="E8"/>
  <c r="E7"/>
  <c r="G46" i="11"/>
  <c r="H5" s="1"/>
  <c r="F46"/>
  <c r="C46"/>
  <c r="D46" s="1"/>
  <c r="B46"/>
  <c r="H45"/>
  <c r="G45"/>
  <c r="D45"/>
  <c r="G44"/>
  <c r="H44" s="1"/>
  <c r="D44"/>
  <c r="H43"/>
  <c r="G43"/>
  <c r="D43"/>
  <c r="G42"/>
  <c r="H42" s="1"/>
  <c r="D42"/>
  <c r="H41"/>
  <c r="G41"/>
  <c r="D41"/>
  <c r="G40"/>
  <c r="H40" s="1"/>
  <c r="D40"/>
  <c r="H39"/>
  <c r="G39"/>
  <c r="D39"/>
  <c r="G38"/>
  <c r="H38" s="1"/>
  <c r="D38"/>
  <c r="H37"/>
  <c r="G37"/>
  <c r="D37"/>
  <c r="G36"/>
  <c r="H36" s="1"/>
  <c r="D36"/>
  <c r="H35"/>
  <c r="G35"/>
  <c r="D35"/>
  <c r="G34"/>
  <c r="H34" s="1"/>
  <c r="D34"/>
  <c r="H33"/>
  <c r="G33"/>
  <c r="D33"/>
  <c r="G32"/>
  <c r="H32" s="1"/>
  <c r="D32"/>
  <c r="H31"/>
  <c r="G31"/>
  <c r="D31"/>
  <c r="G30"/>
  <c r="H30" s="1"/>
  <c r="D30"/>
  <c r="H29"/>
  <c r="G29"/>
  <c r="D29"/>
  <c r="G28"/>
  <c r="H28" s="1"/>
  <c r="D28"/>
  <c r="H27"/>
  <c r="G27"/>
  <c r="D27"/>
  <c r="G26"/>
  <c r="H26" s="1"/>
  <c r="D26"/>
  <c r="H25"/>
  <c r="G25"/>
  <c r="D25"/>
  <c r="G24"/>
  <c r="H24" s="1"/>
  <c r="D24"/>
  <c r="H23"/>
  <c r="G23"/>
  <c r="D23"/>
  <c r="G22"/>
  <c r="H22" s="1"/>
  <c r="D22"/>
  <c r="H21"/>
  <c r="G21"/>
  <c r="D21"/>
  <c r="G20"/>
  <c r="H20" s="1"/>
  <c r="D20"/>
  <c r="H19"/>
  <c r="G19"/>
  <c r="D19"/>
  <c r="G17"/>
  <c r="H17" s="1"/>
  <c r="D17"/>
  <c r="H16"/>
  <c r="G16"/>
  <c r="D16"/>
  <c r="G15"/>
  <c r="H15" s="1"/>
  <c r="D15"/>
  <c r="H14"/>
  <c r="G14"/>
  <c r="D14"/>
  <c r="G13"/>
  <c r="H13" s="1"/>
  <c r="D13"/>
  <c r="H12"/>
  <c r="G12"/>
  <c r="D12"/>
  <c r="G11"/>
  <c r="H11" s="1"/>
  <c r="D11"/>
  <c r="H10"/>
  <c r="G10"/>
  <c r="D10"/>
  <c r="G9"/>
  <c r="H9" s="1"/>
  <c r="D9"/>
  <c r="H8"/>
  <c r="G8"/>
  <c r="D8"/>
  <c r="C44" i="12" l="1"/>
  <c r="C42"/>
  <c r="C40"/>
  <c r="C38"/>
  <c r="C36"/>
  <c r="C34"/>
  <c r="C32"/>
  <c r="C30"/>
  <c r="C28"/>
  <c r="C26"/>
  <c r="C24"/>
  <c r="C22"/>
  <c r="C20"/>
  <c r="C18"/>
  <c r="C15"/>
  <c r="C13"/>
  <c r="C11"/>
  <c r="C9"/>
  <c r="C7"/>
  <c r="C4"/>
  <c r="C46"/>
  <c r="C43"/>
  <c r="C41"/>
  <c r="C39"/>
  <c r="C37"/>
  <c r="C35"/>
  <c r="C33"/>
  <c r="C31"/>
  <c r="C29"/>
  <c r="C27"/>
  <c r="C25"/>
  <c r="C23"/>
  <c r="C21"/>
  <c r="C19"/>
  <c r="C16"/>
  <c r="C14"/>
  <c r="C12"/>
  <c r="C10"/>
  <c r="C8"/>
  <c r="H46"/>
  <c r="H42"/>
  <c r="H40"/>
  <c r="H38"/>
  <c r="H36"/>
  <c r="H34"/>
  <c r="H32"/>
  <c r="H30"/>
  <c r="H28"/>
  <c r="H26"/>
  <c r="H24"/>
  <c r="H22"/>
  <c r="H20"/>
  <c r="H18"/>
  <c r="H15"/>
  <c r="H13"/>
  <c r="H11"/>
  <c r="H9"/>
  <c r="H7"/>
  <c r="H43"/>
  <c r="H41"/>
  <c r="H39"/>
  <c r="H37"/>
  <c r="H35"/>
  <c r="H33"/>
  <c r="H31"/>
  <c r="H29"/>
  <c r="H27"/>
  <c r="H25"/>
  <c r="H23"/>
  <c r="H21"/>
  <c r="H19"/>
  <c r="H16"/>
  <c r="H14"/>
  <c r="H12"/>
  <c r="H10"/>
  <c r="H8"/>
  <c r="H4"/>
  <c r="H46" i="11"/>
  <c r="E48" i="12"/>
  <c r="E8" i="13"/>
  <c r="E10"/>
  <c r="E12"/>
  <c r="E14"/>
  <c r="E16"/>
  <c r="E5" i="11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7"/>
  <c r="E16"/>
  <c r="E15"/>
  <c r="E14"/>
  <c r="E13"/>
  <c r="E12"/>
  <c r="E11"/>
  <c r="E10"/>
  <c r="E9"/>
  <c r="E8"/>
  <c r="E15" i="13"/>
  <c r="E13"/>
  <c r="E11"/>
  <c r="E9"/>
  <c r="E7"/>
  <c r="H44" i="12"/>
  <c r="D46"/>
  <c r="E46" s="1"/>
  <c r="F44" l="1"/>
  <c r="I44" s="1"/>
  <c r="F42"/>
  <c r="I42" s="1"/>
  <c r="F40"/>
  <c r="I40" s="1"/>
  <c r="F38"/>
  <c r="I38" s="1"/>
  <c r="F36"/>
  <c r="I36" s="1"/>
  <c r="F34"/>
  <c r="I34" s="1"/>
  <c r="F32"/>
  <c r="I32" s="1"/>
  <c r="F30"/>
  <c r="I30" s="1"/>
  <c r="F28"/>
  <c r="I28" s="1"/>
  <c r="F26"/>
  <c r="I26" s="1"/>
  <c r="F24"/>
  <c r="I24" s="1"/>
  <c r="F22"/>
  <c r="I22" s="1"/>
  <c r="F20"/>
  <c r="I20" s="1"/>
  <c r="F18"/>
  <c r="I18" s="1"/>
  <c r="F15"/>
  <c r="I15" s="1"/>
  <c r="F13"/>
  <c r="I13" s="1"/>
  <c r="F11"/>
  <c r="I11" s="1"/>
  <c r="F9"/>
  <c r="I9" s="1"/>
  <c r="F7"/>
  <c r="I7" s="1"/>
  <c r="F4"/>
  <c r="F41"/>
  <c r="I41" s="1"/>
  <c r="F39"/>
  <c r="I39" s="1"/>
  <c r="F37"/>
  <c r="I37" s="1"/>
  <c r="F35"/>
  <c r="I35" s="1"/>
  <c r="F33"/>
  <c r="I33" s="1"/>
  <c r="F31"/>
  <c r="I31" s="1"/>
  <c r="F29"/>
  <c r="I29" s="1"/>
  <c r="F27"/>
  <c r="I27" s="1"/>
  <c r="F25"/>
  <c r="I25" s="1"/>
  <c r="F23"/>
  <c r="I23" s="1"/>
  <c r="F21"/>
  <c r="I21" s="1"/>
  <c r="F19"/>
  <c r="I19" s="1"/>
  <c r="F16"/>
  <c r="I16" s="1"/>
  <c r="F14"/>
  <c r="I14" s="1"/>
  <c r="F12"/>
  <c r="I12" s="1"/>
  <c r="F10"/>
  <c r="I10" s="1"/>
  <c r="F8"/>
  <c r="I8" s="1"/>
  <c r="F46"/>
  <c r="I46" s="1"/>
  <c r="F43"/>
  <c r="I43" s="1"/>
  <c r="E46" i="11"/>
</calcChain>
</file>

<file path=xl/sharedStrings.xml><?xml version="1.0" encoding="utf-8"?>
<sst xmlns="http://schemas.openxmlformats.org/spreadsheetml/2006/main" count="521" uniqueCount="202">
  <si>
    <t>Самара</t>
  </si>
  <si>
    <t>Тольятти</t>
  </si>
  <si>
    <t>Сызрань</t>
  </si>
  <si>
    <t>Чапаевск</t>
  </si>
  <si>
    <t>Отрадный</t>
  </si>
  <si>
    <t>Октябрьск</t>
  </si>
  <si>
    <t>Кинель</t>
  </si>
  <si>
    <t>Борский</t>
  </si>
  <si>
    <t>Волжский</t>
  </si>
  <si>
    <t>Елховский</t>
  </si>
  <si>
    <t>Шигонский</t>
  </si>
  <si>
    <t>Новокуйбышевск</t>
  </si>
  <si>
    <t>Жигулёвск</t>
  </si>
  <si>
    <t>Похвистнево</t>
  </si>
  <si>
    <t>Алексеевский</t>
  </si>
  <si>
    <t>Безенчукский</t>
  </si>
  <si>
    <t>Богатовский</t>
  </si>
  <si>
    <t>Исаклинский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</si>
  <si>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</si>
  <si>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</si>
  <si>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</si>
  <si>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</si>
  <si>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</si>
  <si>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Красноярский</t>
  </si>
  <si>
    <t>Камышлинский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</si>
  <si>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</si>
  <si>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</si>
  <si>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</si>
  <si>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</si>
  <si>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</si>
  <si>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</si>
  <si>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</si>
  <si>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Хворостянский</t>
  </si>
  <si>
    <t>Челно-Вершинский</t>
  </si>
  <si>
    <t>Шенталинский</t>
  </si>
  <si>
    <t>ИТОГО</t>
  </si>
  <si>
    <t>Большеглушицкий</t>
  </si>
  <si>
    <t>Большечерниговский</t>
  </si>
  <si>
    <t>(1)</t>
  </si>
  <si>
    <t>(2)</t>
  </si>
  <si>
    <t>(3)</t>
  </si>
  <si>
    <t>(4)</t>
  </si>
  <si>
    <t>(5)</t>
  </si>
  <si>
    <t>(7)</t>
  </si>
  <si>
    <t>Наименование городского округа (муниципального района)</t>
  </si>
  <si>
    <t>ГОРОДСКИЕ ОКРУГА:</t>
  </si>
  <si>
    <t>МУНИЦИПАЛЬНЫЕ РАЙОНЫ:</t>
  </si>
  <si>
    <t>(8)</t>
  </si>
  <si>
    <t>Таблица 1</t>
  </si>
  <si>
    <t>Численность жит. поселений, из бюджетов кот. предостав- ляются субсидии ОБ</t>
  </si>
  <si>
    <t>(6)</t>
  </si>
  <si>
    <t>Налоговый потенциал (НП), тыс.рублей</t>
  </si>
  <si>
    <t>Индекс бюджет-ных расходов (ИБР)</t>
  </si>
  <si>
    <t>Наименование муниципального образования</t>
  </si>
  <si>
    <t xml:space="preserve">Ставропольский </t>
  </si>
  <si>
    <t>* за исключением муниципальных образований, рассчитанных в соответствии с пунктом 1.2 статьи 4 Закона Самарской области «О бюджетном устройстве и бюджетном процессе в Самарской области» от 28.12.2005 № 235-ГД</t>
  </si>
  <si>
    <t>Расчёт дотаций из ФФПМР(ГО) и РФФПП на 2017 год</t>
  </si>
  <si>
    <t>Численность постоянного населения на 01.01.2016, чел.</t>
  </si>
  <si>
    <t>Расчётная бюджетная обеспечен-ность (РБО),
[2]/[3]/6,937/[4]</t>
  </si>
  <si>
    <t>Сумма дотации на выравнивание БО поселений, тыс.руб.
87169/3173151
([3]-[7])</t>
  </si>
  <si>
    <t xml:space="preserve">Таблица 2 </t>
  </si>
  <si>
    <t xml:space="preserve">Исходные данные для расчёта показателя налогового потенциала 
муниципальных образований на 2017-2019 годы </t>
  </si>
  <si>
    <t>Вид налога</t>
  </si>
  <si>
    <t>НДФЛ</t>
  </si>
  <si>
    <t>ЕНВД</t>
  </si>
  <si>
    <t>единый с/х налог</t>
  </si>
  <si>
    <t>налог на имущество физ. лиц</t>
  </si>
  <si>
    <t>земельный налог</t>
  </si>
  <si>
    <t>Налог, взимаемый в связи с применением патентной системы налогообложения</t>
  </si>
  <si>
    <t>Источник</t>
  </si>
  <si>
    <t>форма 5-ЕНВД</t>
  </si>
  <si>
    <t>форма 5-ФЛ</t>
  </si>
  <si>
    <t>Налоговая база по ставке 13% за 2015 год и Доходы, облагаемые по ставке 13% (форма 5-ДДК) за 2014 год, тыс.руб.</t>
  </si>
  <si>
    <t>Количество плательщиков в 2015 году</t>
  </si>
  <si>
    <t>Налогообла-гаемая база за 2015 год,  тыс.руб.</t>
  </si>
  <si>
    <t>Общая кадастровая стоимость строений, помещений и сооружений, по которым предъявлен налог к уплате, с учетом льгот, установленных в пунктах 3-6 статьи 403 НК РФ</t>
  </si>
  <si>
    <t>Налогооблагаемая база (кадастровая стоимость) за 2015 год,  тыс.руб. (без учета земель, предоставленных для обеспечения обороны и земель, предоставленных для государственных надобностей), тыс.руб.</t>
  </si>
  <si>
    <t>Выдано патентов за 2015 год</t>
  </si>
  <si>
    <t>Жигулевск</t>
  </si>
  <si>
    <t>Всего</t>
  </si>
  <si>
    <t>Таблица 3</t>
  </si>
  <si>
    <t>Расчёт репрезентативной налоговой ставки по каждому виду налога на 2017-2019 годы</t>
  </si>
  <si>
    <t>Сумма налоговых
баз по муниципаль- ным образованиям</t>
  </si>
  <si>
    <t>Фактическое поступление в бюджеты ГО и МР за 2015 год, тыс.рублей</t>
  </si>
  <si>
    <t>Коэффициенты изменения бюджетного и налогового законодательства</t>
  </si>
  <si>
    <t xml:space="preserve">Репрезентативная налоговая ставка </t>
  </si>
  <si>
    <t>в 2016 году</t>
  </si>
  <si>
    <t>планируемый 
на 2017-2019 годы</t>
  </si>
  <si>
    <t>(6)=(3)/(2)х(4)х(5)</t>
  </si>
  <si>
    <t xml:space="preserve">Налог на доходы физических лиц (ГО) </t>
  </si>
  <si>
    <t>Налог на доходы физических лиц (МР, поселения)</t>
  </si>
  <si>
    <t>Единый налог на вменённый доход для определённых видов деятельности (ГО)</t>
  </si>
  <si>
    <t>Единый налог на вменённый доход для определённых видов деятельности (МР)</t>
  </si>
  <si>
    <t xml:space="preserve">Единый сельскохозяйственный налог </t>
  </si>
  <si>
    <t xml:space="preserve">Налог на имущество физических лиц </t>
  </si>
  <si>
    <t>Земельный налог (ГО)</t>
  </si>
  <si>
    <t>Земельный налог (поселения)</t>
  </si>
  <si>
    <t>Таблица 4</t>
  </si>
  <si>
    <t>Расчёт показателей налоговых потенциалов для муниципальных образований на 2017-2019 годы</t>
  </si>
  <si>
    <t xml:space="preserve">Налоговый потенциал, с учетом отрицательных трансфертов </t>
  </si>
  <si>
    <t>Отрицате- льные транс- ферты</t>
  </si>
  <si>
    <t>Налоговый потенциал</t>
  </si>
  <si>
    <t>Налог на доходы физических лиц</t>
  </si>
  <si>
    <t>Единый налог на вменён. доход</t>
  </si>
  <si>
    <t>Единый сельскохо-зяйственный налог</t>
  </si>
  <si>
    <t>Налог на имущ. физ. лиц</t>
  </si>
  <si>
    <t>Земельный налог</t>
  </si>
  <si>
    <t>(2)=(4)-(2)</t>
  </si>
  <si>
    <t>(9)</t>
  </si>
  <si>
    <t>(10)</t>
  </si>
  <si>
    <t xml:space="preserve">Безенчукский </t>
  </si>
  <si>
    <t xml:space="preserve">Большеглушицкий </t>
  </si>
  <si>
    <t xml:space="preserve">Большечерниговский </t>
  </si>
  <si>
    <t xml:space="preserve">Борский </t>
  </si>
  <si>
    <t xml:space="preserve">Елховский </t>
  </si>
  <si>
    <t xml:space="preserve">Исаклинский </t>
  </si>
  <si>
    <t xml:space="preserve">Кинельский </t>
  </si>
  <si>
    <t xml:space="preserve">Кинель-Черкасский </t>
  </si>
  <si>
    <t xml:space="preserve">Клявлинский </t>
  </si>
  <si>
    <t xml:space="preserve">Кошкинский </t>
  </si>
  <si>
    <t xml:space="preserve">Красноармейский </t>
  </si>
  <si>
    <t xml:space="preserve">Красноярский </t>
  </si>
  <si>
    <t xml:space="preserve">Камышлинский </t>
  </si>
  <si>
    <t xml:space="preserve">Нефтегорский </t>
  </si>
  <si>
    <t xml:space="preserve">Пестравский </t>
  </si>
  <si>
    <t xml:space="preserve">Похвистневский </t>
  </si>
  <si>
    <t xml:space="preserve">Приволжский </t>
  </si>
  <si>
    <t xml:space="preserve">Сергиевский </t>
  </si>
  <si>
    <t xml:space="preserve">Сызранский </t>
  </si>
  <si>
    <t xml:space="preserve">Хворостянский </t>
  </si>
  <si>
    <t xml:space="preserve">Челно-Вершинский </t>
  </si>
  <si>
    <t xml:space="preserve">Шенталинский </t>
  </si>
  <si>
    <t xml:space="preserve">Шигонский </t>
  </si>
  <si>
    <t>Таблица 5</t>
  </si>
  <si>
    <t>Расчёт индекса бюджетных расходов на 2017-2019 годы</t>
  </si>
  <si>
    <t>Индексы</t>
  </si>
  <si>
    <t>ИЗдошк.; ИЗобщ.обр.
(таблица 5.1)</t>
  </si>
  <si>
    <t>ИЗ трансп. (таблица 5.2)</t>
  </si>
  <si>
    <t>ИЗ сн (таблица 5.3)</t>
  </si>
  <si>
    <t>Коэффи-циент масштаба
(таблица 5.3)</t>
  </si>
  <si>
    <t>Индекс бюджетных расходов</t>
  </si>
  <si>
    <t>Наименование м.о.</t>
  </si>
  <si>
    <t>ИЗдошк.*d1 + ИЗобщ.обр.*d2 + ИЗтрансп.*d3 + ИЗсн*d4+1–(d1+d2+d3+d4)</t>
  </si>
  <si>
    <t>d1</t>
  </si>
  <si>
    <t>d2</t>
  </si>
  <si>
    <t>d3</t>
  </si>
  <si>
    <t>d4</t>
  </si>
  <si>
    <t>ГОРОДСКИЕ ОКРУГА</t>
  </si>
  <si>
    <t>МУНИЦИПАЛЬНЫЕ РАЙОНЫ</t>
  </si>
  <si>
    <t>Расходы местных бюджетов без учета целевых средств по отчету 402r за 2015 год</t>
  </si>
  <si>
    <r>
      <t>Дошкольное образование (07 01)</t>
    </r>
    <r>
      <rPr>
        <sz val="12"/>
        <rFont val="Times New Roman Cyr"/>
        <charset val="204"/>
      </rPr>
      <t xml:space="preserve"> </t>
    </r>
  </si>
  <si>
    <t>Общее образование (07 02)</t>
  </si>
  <si>
    <t>Дотации на выравнивание бюджетной обеспеченности поселений (14 01)</t>
  </si>
  <si>
    <t>Транспортные затраты, расходы на услуги связи (221, 222)</t>
  </si>
  <si>
    <t>Заработная плата и начисления на выплаты по оплате труда по ЭКР (211,213), а также за счёт средств субсидий, предоставляемых бюджетным и автономным учреждениям</t>
  </si>
  <si>
    <t xml:space="preserve">Всего расходов </t>
  </si>
  <si>
    <t>Информация по запросу</t>
  </si>
  <si>
    <t>Расходы на дополнительное образование в муниципальных  общеобразовательных учреждениях  г.о.Самара и Тольятти</t>
  </si>
  <si>
    <t>Расходы без учета расходов на дошкольное и дополнительное образование в муниципальных образовательных и общеобразовательных учреждениях г.о.Самара и Тольятти</t>
  </si>
  <si>
    <t xml:space="preserve">Заработная плата и начисления на выплаты по оплате труда </t>
  </si>
  <si>
    <r>
      <t>Всего расходов</t>
    </r>
    <r>
      <rPr>
        <sz val="12"/>
        <rFont val="Times New Roman Cyr"/>
        <charset val="204"/>
      </rPr>
      <t xml:space="preserve"> </t>
    </r>
  </si>
  <si>
    <t>Таблица 5.1</t>
  </si>
  <si>
    <t>Расчёт индекса затратности по дошкольному и общему образованию</t>
  </si>
  <si>
    <t>(данные по состоянию на 01.01.2015)</t>
  </si>
  <si>
    <t xml:space="preserve"> </t>
  </si>
  <si>
    <t>Численность населения на 01.01.2015, чел.</t>
  </si>
  <si>
    <t>Число лиц дошкольного возраста (до 4 лет), чел.</t>
  </si>
  <si>
    <t>На 1 тыс. чел.</t>
  </si>
  <si>
    <t>Число лиц школьного возраста, чел.
(5-15 лет)</t>
  </si>
  <si>
    <t>Таблица 5.2</t>
  </si>
  <si>
    <t>Расчёт индекса затратности транспортной доступности</t>
  </si>
  <si>
    <t>Общая площадь земель муниципального образования на 01.01.2016, кв.км</t>
  </si>
  <si>
    <t>Численность населения на 01.01.2016, чел.</t>
  </si>
  <si>
    <t>Плотность населения, чел./кв.км
(4)/(2)</t>
  </si>
  <si>
    <t>Расстояние до Самары, км</t>
  </si>
  <si>
    <t>Индекс
(трансп. доступность)
[(3)+(6)+(8)]/3</t>
  </si>
  <si>
    <t>Среднестатистическое</t>
  </si>
  <si>
    <t>Таблица 5.3</t>
  </si>
  <si>
    <t>Расчёт индекса затратности по оплате труда работников, работающих в сельской местности и коэффициента масштаба</t>
  </si>
  <si>
    <t>Численность сельского населения для г.о.</t>
  </si>
  <si>
    <t>Доля сельского населения, %</t>
  </si>
  <si>
    <t>Индекс (оплата труда работников сельской местности)
(4)/(4ср.)</t>
  </si>
  <si>
    <t>Коэффициент масштаба
(1,1- [(Чi-Чmin)/(Чmax-Чmin)]*0,2</t>
  </si>
  <si>
    <t>Расчёт дотаций и субвенций на 2018-2019 годы</t>
  </si>
  <si>
    <t>Сумма дотации на выравнивание БО поселений, тыс.руб.
87169/3205975*
([3])</t>
  </si>
  <si>
    <t>Размер дотаций в плановом периоде 
на 2018 год *</t>
  </si>
  <si>
    <t>Размер дотаций в плановом периоде 
на 2019 год</t>
  </si>
  <si>
    <t xml:space="preserve"> в плановом периоде 
на 2018 год *</t>
  </si>
  <si>
    <t>в плановом периоде
 на 2019 год</t>
  </si>
  <si>
    <r>
      <t xml:space="preserve">Расходы на дошкольное образование в муниципальных </t>
    </r>
    <r>
      <rPr>
        <sz val="12"/>
        <rFont val="Times New Roman"/>
        <family val="1"/>
        <charset val="204"/>
      </rPr>
      <t>образовательных и общеобразовательных учреждениях г.о.Самара и Тольятти</t>
    </r>
  </si>
  <si>
    <t>Таблица 1.1</t>
  </si>
  <si>
    <t>Сумма дотации ранее утверждённая в законе об областном бюджете на 2018 год</t>
  </si>
  <si>
    <t>Размер дотаций на выравнивание бюджетной обеспеченности МР (ГО)</t>
  </si>
  <si>
    <t>(8)=(7)*0,8</t>
  </si>
  <si>
    <t>(9)=(7)*0,8</t>
  </si>
  <si>
    <t>(11)</t>
  </si>
  <si>
    <t>(12)=(11)*0,8</t>
  </si>
  <si>
    <t>(13)=(11)*0,8</t>
  </si>
  <si>
    <r>
      <t>*</t>
    </r>
    <r>
      <rPr>
        <sz val="12"/>
        <rFont val="Times new roman cyr"/>
        <family val="1"/>
        <charset val="204"/>
      </rPr>
      <t xml:space="preserve"> с учётом сумм, ранее утверждённых в законе об областном бюджете на плановый период</t>
    </r>
  </si>
  <si>
    <t/>
  </si>
  <si>
    <t>Сумма дотации на выравнивание БО МР(ГО),
тыс. рублей
(0,7512-[5])х6,937х[3]х0,8</t>
  </si>
  <si>
    <t>Сумма дотации на выравнивание БО МР(ГО),
тыс. рублей 
(0,906-[5])х6,937х[3]х0,8</t>
  </si>
</sst>
</file>

<file path=xl/styles.xml><?xml version="1.0" encoding="utf-8"?>
<styleSheet xmlns="http://schemas.openxmlformats.org/spreadsheetml/2006/main">
  <numFmts count="12">
    <numFmt numFmtId="41" formatCode="_-* #,##0_р_._-;\-* #,##0_р_._-;_-* &quot;-&quot;_р_.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0.00000"/>
    <numFmt numFmtId="166" formatCode="0.0000"/>
    <numFmt numFmtId="167" formatCode="0.000"/>
    <numFmt numFmtId="168" formatCode="_-* #,##0\ _р_._-;\-* #,##0\ _р_._-;_-* &quot;-&quot;??\ _р_._-;_-@_-"/>
    <numFmt numFmtId="169" formatCode="#,##0.0"/>
    <numFmt numFmtId="170" formatCode="_-* #,##0_р_._-;\-* #,##0_р_._-;_-* &quot;-&quot;??_р_._-;_-@_-"/>
    <numFmt numFmtId="171" formatCode="#,##0.000"/>
    <numFmt numFmtId="172" formatCode="#,##0.0000"/>
    <numFmt numFmtId="173" formatCode="#,##0.00000"/>
  </numFmts>
  <fonts count="26">
    <font>
      <sz val="10"/>
      <name val="Arial Cyr"/>
      <charset val="204"/>
    </font>
    <font>
      <sz val="10"/>
      <name val="Arial Cyr"/>
      <charset val="204"/>
    </font>
    <font>
      <sz val="11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charset val="204"/>
    </font>
    <font>
      <sz val="9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2.5"/>
      <name val="Times New Roman"/>
      <family val="1"/>
    </font>
    <font>
      <sz val="12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.5"/>
      <name val="Times New Roman"/>
      <family val="1"/>
      <charset val="204"/>
    </font>
    <font>
      <sz val="12"/>
      <name val="Times New Roman Cyr"/>
      <charset val="204"/>
    </font>
    <font>
      <b/>
      <sz val="14"/>
      <name val="Times New Roman Cyr"/>
      <family val="1"/>
      <charset val="204"/>
    </font>
    <font>
      <sz val="10.5"/>
      <name val="Times New Roman"/>
      <family val="1"/>
      <charset val="204"/>
    </font>
    <font>
      <sz val="10.5"/>
      <name val="Times new roman cyr"/>
      <family val="1"/>
      <charset val="204"/>
    </font>
    <font>
      <sz val="11"/>
      <name val="Arial Cyr"/>
      <charset val="204"/>
    </font>
    <font>
      <sz val="12.5"/>
      <name val="Times New Roman Cyr"/>
      <charset val="204"/>
    </font>
    <font>
      <sz val="1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NumberFormat="0"/>
    <xf numFmtId="0" fontId="1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" fillId="0" borderId="0"/>
    <xf numFmtId="0" fontId="24" fillId="0" borderId="0"/>
    <xf numFmtId="43" fontId="24" fillId="0" borderId="0" applyFont="0" applyFill="0" applyBorder="0" applyAlignment="0" applyProtection="0"/>
    <xf numFmtId="0" fontId="6" fillId="0" borderId="0"/>
  </cellStyleXfs>
  <cellXfs count="232">
    <xf numFmtId="0" fontId="0" fillId="0" borderId="0" xfId="0"/>
    <xf numFmtId="0" fontId="3" fillId="0" borderId="0" xfId="0" applyFont="1" applyProtection="1"/>
    <xf numFmtId="0" fontId="4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Protection="1"/>
    <xf numFmtId="169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49" fontId="3" fillId="4" borderId="1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Protection="1"/>
    <xf numFmtId="169" fontId="3" fillId="0" borderId="0" xfId="0" applyNumberFormat="1" applyFont="1" applyProtection="1"/>
    <xf numFmtId="3" fontId="3" fillId="0" borderId="0" xfId="0" applyNumberFormat="1" applyFont="1" applyProtection="1"/>
    <xf numFmtId="3" fontId="3" fillId="2" borderId="1" xfId="0" applyNumberFormat="1" applyFont="1" applyFill="1" applyBorder="1" applyProtection="1"/>
    <xf numFmtId="3" fontId="3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vertical="center"/>
    </xf>
    <xf numFmtId="0" fontId="3" fillId="3" borderId="0" xfId="0" applyFont="1" applyFill="1" applyProtection="1"/>
    <xf numFmtId="3" fontId="3" fillId="0" borderId="0" xfId="0" applyNumberFormat="1" applyFont="1" applyFill="1" applyBorder="1" applyProtection="1"/>
    <xf numFmtId="0" fontId="4" fillId="4" borderId="1" xfId="0" applyFont="1" applyFill="1" applyBorder="1" applyAlignment="1" applyProtection="1">
      <alignment vertical="center"/>
    </xf>
    <xf numFmtId="3" fontId="3" fillId="4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3" fontId="3" fillId="0" borderId="0" xfId="1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Alignment="1" applyProtection="1">
      <alignment horizontal="center"/>
    </xf>
    <xf numFmtId="3" fontId="3" fillId="0" borderId="0" xfId="0" applyNumberFormat="1" applyFont="1" applyFill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3" fontId="3" fillId="4" borderId="1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3" fontId="5" fillId="0" borderId="0" xfId="0" applyNumberFormat="1" applyFont="1" applyBorder="1" applyAlignment="1">
      <alignment horizontal="center"/>
    </xf>
    <xf numFmtId="4" fontId="3" fillId="0" borderId="0" xfId="0" applyNumberFormat="1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Protection="1"/>
    <xf numFmtId="171" fontId="3" fillId="4" borderId="1" xfId="0" applyNumberFormat="1" applyFont="1" applyFill="1" applyBorder="1" applyAlignment="1" applyProtection="1">
      <alignment horizontal="center" vertical="center"/>
    </xf>
    <xf numFmtId="0" fontId="3" fillId="0" borderId="1" xfId="7" applyFont="1" applyFill="1" applyBorder="1" applyAlignment="1">
      <alignment vertical="center"/>
    </xf>
    <xf numFmtId="0" fontId="4" fillId="4" borderId="1" xfId="7" applyFont="1" applyFill="1" applyBorder="1" applyAlignment="1">
      <alignment vertical="center"/>
    </xf>
    <xf numFmtId="0" fontId="3" fillId="3" borderId="1" xfId="7" applyFont="1" applyFill="1" applyBorder="1" applyAlignment="1">
      <alignment vertical="center"/>
    </xf>
    <xf numFmtId="0" fontId="3" fillId="3" borderId="9" xfId="7" applyFont="1" applyFill="1" applyBorder="1" applyAlignment="1">
      <alignment vertical="center"/>
    </xf>
    <xf numFmtId="0" fontId="9" fillId="4" borderId="9" xfId="7" applyFont="1" applyFill="1" applyBorder="1" applyAlignment="1">
      <alignment vertical="center"/>
    </xf>
    <xf numFmtId="0" fontId="3" fillId="0" borderId="0" xfId="0" applyFont="1"/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 applyProtection="1">
      <alignment horizontal="center"/>
    </xf>
    <xf numFmtId="0" fontId="3" fillId="0" borderId="1" xfId="0" applyFont="1" applyFill="1" applyBorder="1" applyAlignment="1">
      <alignment horizontal="left"/>
    </xf>
    <xf numFmtId="168" fontId="3" fillId="0" borderId="1" xfId="4" applyNumberFormat="1" applyFont="1" applyBorder="1" applyAlignment="1" applyProtection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 applyProtection="1">
      <alignment horizontal="right" vertical="center" indent="1"/>
    </xf>
    <xf numFmtId="3" fontId="3" fillId="0" borderId="1" xfId="0" applyNumberFormat="1" applyFont="1" applyFill="1" applyBorder="1" applyAlignment="1" applyProtection="1">
      <alignment horizontal="center"/>
    </xf>
    <xf numFmtId="169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3" fontId="3" fillId="0" borderId="0" xfId="0" applyNumberFormat="1" applyFont="1"/>
    <xf numFmtId="0" fontId="4" fillId="7" borderId="9" xfId="0" applyFont="1" applyFill="1" applyBorder="1" applyAlignment="1">
      <alignment horizontal="left" vertical="center"/>
    </xf>
    <xf numFmtId="3" fontId="4" fillId="7" borderId="9" xfId="0" applyNumberFormat="1" applyFont="1" applyFill="1" applyBorder="1" applyAlignment="1">
      <alignment horizontal="center" vertical="center"/>
    </xf>
    <xf numFmtId="169" fontId="4" fillId="7" borderId="9" xfId="0" applyNumberFormat="1" applyFont="1" applyFill="1" applyBorder="1" applyAlignment="1">
      <alignment horizontal="center" vertical="center"/>
    </xf>
    <xf numFmtId="4" fontId="4" fillId="7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Fill="1" applyBorder="1" applyAlignment="1">
      <alignment horizontal="right" vertical="center" indent="1"/>
    </xf>
    <xf numFmtId="169" fontId="3" fillId="0" borderId="1" xfId="0" applyNumberFormat="1" applyFont="1" applyFill="1" applyBorder="1" applyAlignment="1" applyProtection="1">
      <alignment horizontal="right" vertical="center" indent="1"/>
    </xf>
    <xf numFmtId="4" fontId="3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/>
    <xf numFmtId="169" fontId="3" fillId="0" borderId="1" xfId="0" applyNumberFormat="1" applyFont="1" applyFill="1" applyBorder="1" applyAlignment="1">
      <alignment horizontal="right" vertical="center" indent="1"/>
    </xf>
    <xf numFmtId="0" fontId="3" fillId="0" borderId="1" xfId="0" applyFont="1" applyFill="1" applyBorder="1" applyAlignment="1">
      <alignment horizontal="right" vertical="center" indent="1"/>
    </xf>
    <xf numFmtId="3" fontId="3" fillId="0" borderId="1" xfId="0" applyNumberFormat="1" applyFont="1" applyFill="1" applyBorder="1" applyAlignment="1" applyProtection="1">
      <alignment horizontal="right"/>
    </xf>
    <xf numFmtId="4" fontId="3" fillId="0" borderId="1" xfId="0" applyNumberFormat="1" applyFont="1" applyFill="1" applyBorder="1" applyAlignment="1" applyProtection="1">
      <alignment horizontal="right"/>
    </xf>
    <xf numFmtId="2" fontId="3" fillId="0" borderId="1" xfId="0" applyNumberFormat="1" applyFont="1" applyFill="1" applyBorder="1"/>
    <xf numFmtId="0" fontId="4" fillId="8" borderId="1" xfId="0" applyFont="1" applyFill="1" applyBorder="1"/>
    <xf numFmtId="4" fontId="4" fillId="8" borderId="1" xfId="0" applyNumberFormat="1" applyFont="1" applyFill="1" applyBorder="1" applyAlignment="1">
      <alignment horizontal="right" vertical="center" indent="1"/>
    </xf>
    <xf numFmtId="2" fontId="4" fillId="8" borderId="1" xfId="0" applyNumberFormat="1" applyFont="1" applyFill="1" applyBorder="1"/>
    <xf numFmtId="3" fontId="4" fillId="8" borderId="1" xfId="0" applyNumberFormat="1" applyFont="1" applyFill="1" applyBorder="1" applyAlignment="1">
      <alignment horizontal="right" vertical="center" indent="1"/>
    </xf>
    <xf numFmtId="3" fontId="4" fillId="8" borderId="1" xfId="0" applyNumberFormat="1" applyFont="1" applyFill="1" applyBorder="1" applyAlignment="1" applyProtection="1">
      <alignment horizontal="right" vertical="center" indent="1"/>
    </xf>
    <xf numFmtId="4" fontId="4" fillId="8" borderId="1" xfId="0" applyNumberFormat="1" applyFont="1" applyFill="1" applyBorder="1" applyAlignment="1" applyProtection="1">
      <alignment horizontal="right"/>
    </xf>
    <xf numFmtId="0" fontId="4" fillId="0" borderId="0" xfId="0" applyFont="1"/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/>
    <xf numFmtId="3" fontId="4" fillId="5" borderId="1" xfId="0" applyNumberFormat="1" applyFont="1" applyFill="1" applyBorder="1" applyAlignment="1">
      <alignment horizontal="right" vertical="center" indent="1"/>
    </xf>
    <xf numFmtId="4" fontId="4" fillId="5" borderId="1" xfId="0" applyNumberFormat="1" applyFont="1" applyFill="1" applyBorder="1" applyAlignment="1" applyProtection="1">
      <alignment horizontal="right"/>
    </xf>
    <xf numFmtId="2" fontId="4" fillId="5" borderId="1" xfId="0" applyNumberFormat="1" applyFont="1" applyFill="1" applyBorder="1"/>
    <xf numFmtId="3" fontId="3" fillId="0" borderId="1" xfId="0" applyNumberFormat="1" applyFont="1" applyFill="1" applyBorder="1" applyProtection="1"/>
    <xf numFmtId="167" fontId="3" fillId="0" borderId="0" xfId="0" applyNumberFormat="1" applyFont="1" applyProtection="1"/>
    <xf numFmtId="170" fontId="7" fillId="0" borderId="1" xfId="4" applyNumberFormat="1" applyFont="1" applyBorder="1"/>
    <xf numFmtId="170" fontId="7" fillId="0" borderId="1" xfId="4" applyNumberFormat="1" applyFont="1" applyFill="1" applyBorder="1" applyAlignment="1">
      <alignment horizontal="right"/>
    </xf>
    <xf numFmtId="170" fontId="7" fillId="0" borderId="1" xfId="4" applyNumberFormat="1" applyFont="1" applyFill="1" applyBorder="1" applyAlignment="1">
      <alignment horizontal="right" wrapText="1"/>
    </xf>
    <xf numFmtId="169" fontId="4" fillId="3" borderId="0" xfId="0" applyNumberFormat="1" applyFont="1" applyFill="1" applyBorder="1" applyAlignment="1" applyProtection="1">
      <alignment vertical="center"/>
    </xf>
    <xf numFmtId="169" fontId="4" fillId="3" borderId="3" xfId="0" applyNumberFormat="1" applyFont="1" applyFill="1" applyBorder="1" applyAlignment="1" applyProtection="1">
      <alignment vertical="center"/>
    </xf>
    <xf numFmtId="0" fontId="3" fillId="10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20" fillId="10" borderId="9" xfId="0" applyFont="1" applyFill="1" applyBorder="1" applyAlignment="1">
      <alignment horizontal="center" vertical="center" wrapText="1"/>
    </xf>
    <xf numFmtId="167" fontId="21" fillId="10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167" fontId="7" fillId="10" borderId="1" xfId="0" applyNumberFormat="1" applyFont="1" applyFill="1" applyBorder="1" applyAlignment="1">
      <alignment horizontal="center" vertical="center"/>
    </xf>
    <xf numFmtId="166" fontId="7" fillId="10" borderId="1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1" fontId="3" fillId="0" borderId="0" xfId="0" applyNumberFormat="1" applyFont="1" applyProtection="1"/>
    <xf numFmtId="0" fontId="3" fillId="9" borderId="0" xfId="0" applyFont="1" applyFill="1" applyBorder="1" applyProtection="1"/>
    <xf numFmtId="0" fontId="3" fillId="9" borderId="0" xfId="0" applyFont="1" applyFill="1" applyProtection="1"/>
    <xf numFmtId="0" fontId="3" fillId="9" borderId="0" xfId="0" applyFont="1" applyFill="1" applyBorder="1" applyAlignment="1" applyProtection="1">
      <alignment horizontal="right"/>
    </xf>
    <xf numFmtId="172" fontId="4" fillId="9" borderId="0" xfId="0" applyNumberFormat="1" applyFont="1" applyFill="1" applyBorder="1" applyAlignment="1" applyProtection="1">
      <alignment horizontal="center" vertical="center"/>
    </xf>
    <xf numFmtId="3" fontId="4" fillId="9" borderId="0" xfId="0" applyNumberFormat="1" applyFont="1" applyFill="1" applyBorder="1" applyAlignment="1" applyProtection="1">
      <alignment horizontal="center" vertical="top"/>
    </xf>
    <xf numFmtId="169" fontId="25" fillId="9" borderId="0" xfId="0" applyNumberFormat="1" applyFont="1" applyFill="1" applyBorder="1" applyAlignment="1" applyProtection="1">
      <alignment vertical="center"/>
    </xf>
    <xf numFmtId="169" fontId="4" fillId="9" borderId="0" xfId="0" applyNumberFormat="1" applyFont="1" applyFill="1" applyBorder="1" applyAlignment="1" applyProtection="1">
      <alignment vertical="center"/>
    </xf>
    <xf numFmtId="0" fontId="4" fillId="9" borderId="0" xfId="0" applyFont="1" applyFill="1" applyBorder="1" applyAlignment="1" applyProtection="1">
      <alignment horizontal="left" vertical="top"/>
    </xf>
    <xf numFmtId="0" fontId="3" fillId="0" borderId="0" xfId="5" applyFont="1" applyFill="1" applyBorder="1"/>
    <xf numFmtId="0" fontId="3" fillId="0" borderId="0" xfId="5" applyFont="1" applyFill="1" applyBorder="1" applyAlignment="1"/>
    <xf numFmtId="0" fontId="9" fillId="0" borderId="0" xfId="5" applyFont="1" applyFill="1" applyBorder="1" applyAlignment="1">
      <alignment horizontal="center" vertical="center" wrapText="1"/>
    </xf>
    <xf numFmtId="0" fontId="5" fillId="6" borderId="1" xfId="5" applyNumberFormat="1" applyFont="1" applyFill="1" applyBorder="1" applyAlignment="1" applyProtection="1">
      <alignment horizontal="center" vertical="center" wrapText="1"/>
    </xf>
    <xf numFmtId="0" fontId="3" fillId="0" borderId="0" xfId="5" applyFont="1" applyBorder="1" applyAlignment="1">
      <alignment vertical="center" wrapText="1"/>
    </xf>
    <xf numFmtId="0" fontId="11" fillId="6" borderId="1" xfId="5" applyFont="1" applyFill="1" applyBorder="1" applyAlignment="1">
      <alignment horizontal="center" vertical="center" wrapText="1"/>
    </xf>
    <xf numFmtId="170" fontId="5" fillId="6" borderId="1" xfId="6" applyNumberFormat="1" applyFont="1" applyFill="1" applyBorder="1" applyAlignment="1" applyProtection="1">
      <alignment horizontal="center" vertical="center" wrapText="1"/>
    </xf>
    <xf numFmtId="170" fontId="6" fillId="6" borderId="1" xfId="6" applyNumberFormat="1" applyFont="1" applyFill="1" applyBorder="1" applyAlignment="1" applyProtection="1">
      <alignment horizontal="center" vertical="center" wrapText="1"/>
    </xf>
    <xf numFmtId="0" fontId="3" fillId="0" borderId="1" xfId="5" applyNumberFormat="1" applyFont="1" applyFill="1" applyBorder="1" applyAlignment="1" applyProtection="1">
      <alignment vertical="center"/>
    </xf>
    <xf numFmtId="170" fontId="8" fillId="0" borderId="1" xfId="6" applyNumberFormat="1" applyFont="1" applyFill="1" applyBorder="1" applyAlignment="1" applyProtection="1">
      <alignment horizontal="center" vertical="center"/>
    </xf>
    <xf numFmtId="3" fontId="12" fillId="0" borderId="1" xfId="5" applyNumberFormat="1" applyFont="1" applyFill="1" applyBorder="1" applyAlignment="1" applyProtection="1">
      <alignment horizontal="center" vertical="center"/>
    </xf>
    <xf numFmtId="3" fontId="8" fillId="0" borderId="1" xfId="5" applyNumberFormat="1" applyFont="1" applyFill="1" applyBorder="1" applyAlignment="1" applyProtection="1">
      <alignment horizontal="center" vertical="center"/>
    </xf>
    <xf numFmtId="170" fontId="5" fillId="0" borderId="1" xfId="6" applyNumberFormat="1" applyFont="1" applyBorder="1"/>
    <xf numFmtId="170" fontId="5" fillId="0" borderId="1" xfId="6" applyNumberFormat="1" applyFont="1" applyFill="1" applyBorder="1" applyAlignment="1">
      <alignment horizontal="center" wrapText="1"/>
    </xf>
    <xf numFmtId="170" fontId="5" fillId="0" borderId="1" xfId="5" applyNumberFormat="1" applyFont="1" applyBorder="1"/>
    <xf numFmtId="0" fontId="3" fillId="0" borderId="0" xfId="5" applyFont="1" applyBorder="1"/>
    <xf numFmtId="0" fontId="3" fillId="0" borderId="0" xfId="5" applyFont="1"/>
    <xf numFmtId="170" fontId="5" fillId="0" borderId="1" xfId="6" applyNumberFormat="1" applyFont="1" applyBorder="1" applyAlignment="1">
      <alignment vertical="center"/>
    </xf>
    <xf numFmtId="170" fontId="5" fillId="0" borderId="0" xfId="6" applyNumberFormat="1" applyFont="1"/>
    <xf numFmtId="170" fontId="5" fillId="0" borderId="1" xfId="6" applyNumberFormat="1" applyFont="1" applyFill="1" applyBorder="1" applyAlignment="1">
      <alignment horizontal="right" vertical="center" indent="1"/>
    </xf>
    <xf numFmtId="170" fontId="5" fillId="0" borderId="1" xfId="6" applyNumberFormat="1" applyFont="1" applyFill="1" applyBorder="1"/>
    <xf numFmtId="170" fontId="5" fillId="0" borderId="8" xfId="6" applyNumberFormat="1" applyFont="1" applyFill="1" applyBorder="1" applyAlignment="1">
      <alignment horizontal="right" vertical="center"/>
    </xf>
    <xf numFmtId="170" fontId="5" fillId="0" borderId="1" xfId="6" applyNumberFormat="1" applyFont="1" applyFill="1" applyBorder="1" applyAlignment="1">
      <alignment horizontal="center"/>
    </xf>
    <xf numFmtId="170" fontId="7" fillId="0" borderId="0" xfId="6" applyNumberFormat="1" applyFont="1" applyFill="1" applyAlignment="1">
      <alignment vertical="center"/>
    </xf>
    <xf numFmtId="3" fontId="12" fillId="6" borderId="1" xfId="5" applyNumberFormat="1" applyFont="1" applyFill="1" applyBorder="1" applyAlignment="1">
      <alignment horizontal="right" vertical="center" indent="1"/>
    </xf>
    <xf numFmtId="3" fontId="4" fillId="4" borderId="1" xfId="5" applyNumberFormat="1" applyFont="1" applyFill="1" applyBorder="1" applyAlignment="1">
      <alignment horizontal="right" vertical="center" indent="1"/>
    </xf>
    <xf numFmtId="3" fontId="5" fillId="0" borderId="0" xfId="5" applyNumberFormat="1" applyFont="1"/>
    <xf numFmtId="3" fontId="3" fillId="0" borderId="0" xfId="5" applyNumberFormat="1" applyFont="1"/>
    <xf numFmtId="0" fontId="7" fillId="3" borderId="0" xfId="5" applyFont="1" applyFill="1" applyBorder="1" applyAlignment="1">
      <alignment vertical="center" wrapText="1"/>
    </xf>
    <xf numFmtId="0" fontId="7" fillId="3" borderId="0" xfId="5" applyFont="1" applyFill="1" applyBorder="1" applyAlignment="1">
      <alignment vertical="center"/>
    </xf>
    <xf numFmtId="0" fontId="7" fillId="3" borderId="0" xfId="5" applyFont="1" applyFill="1" applyBorder="1" applyAlignment="1">
      <alignment horizontal="right" vertical="center"/>
    </xf>
    <xf numFmtId="0" fontId="7" fillId="0" borderId="0" xfId="5" applyFont="1" applyAlignment="1">
      <alignment vertical="center"/>
    </xf>
    <xf numFmtId="0" fontId="15" fillId="3" borderId="0" xfId="5" applyFont="1" applyFill="1" applyBorder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49" fontId="16" fillId="6" borderId="1" xfId="5" applyNumberFormat="1" applyFont="1" applyFill="1" applyBorder="1" applyAlignment="1">
      <alignment horizontal="center" vertical="center" wrapText="1"/>
    </xf>
    <xf numFmtId="49" fontId="7" fillId="6" borderId="1" xfId="5" applyNumberFormat="1" applyFont="1" applyFill="1" applyBorder="1" applyAlignment="1">
      <alignment horizontal="center" vertical="center" wrapText="1"/>
    </xf>
    <xf numFmtId="0" fontId="16" fillId="0" borderId="0" xfId="5" applyFont="1" applyAlignment="1">
      <alignment vertical="center"/>
    </xf>
    <xf numFmtId="0" fontId="7" fillId="0" borderId="1" xfId="5" applyFont="1" applyBorder="1" applyAlignment="1">
      <alignment vertical="center" wrapText="1"/>
    </xf>
    <xf numFmtId="165" fontId="17" fillId="0" borderId="1" xfId="5" applyNumberFormat="1" applyFont="1" applyBorder="1" applyAlignment="1">
      <alignment vertical="center"/>
    </xf>
    <xf numFmtId="4" fontId="7" fillId="0" borderId="0" xfId="5" applyNumberFormat="1" applyFont="1" applyAlignment="1">
      <alignment vertical="center"/>
    </xf>
    <xf numFmtId="2" fontId="17" fillId="0" borderId="1" xfId="5" applyNumberFormat="1" applyFont="1" applyFill="1" applyBorder="1" applyAlignment="1">
      <alignment horizontal="center" vertical="center"/>
    </xf>
    <xf numFmtId="173" fontId="7" fillId="0" borderId="0" xfId="5" applyNumberFormat="1" applyFont="1" applyAlignment="1">
      <alignment vertical="center"/>
    </xf>
    <xf numFmtId="3" fontId="7" fillId="0" borderId="0" xfId="5" applyNumberFormat="1" applyFont="1" applyAlignment="1">
      <alignment vertical="center"/>
    </xf>
    <xf numFmtId="0" fontId="7" fillId="0" borderId="0" xfId="5" applyFont="1" applyAlignment="1">
      <alignment vertical="center" wrapText="1"/>
    </xf>
    <xf numFmtId="0" fontId="3" fillId="0" borderId="0" xfId="5" applyFont="1" applyAlignment="1">
      <alignment vertical="center"/>
    </xf>
    <xf numFmtId="0" fontId="3" fillId="0" borderId="0" xfId="5" applyFont="1" applyBorder="1" applyAlignment="1">
      <alignment vertical="center"/>
    </xf>
    <xf numFmtId="0" fontId="3" fillId="0" borderId="0" xfId="5" applyFont="1" applyFill="1" applyBorder="1" applyAlignment="1">
      <alignment horizontal="center" vertical="center" wrapText="1"/>
    </xf>
    <xf numFmtId="0" fontId="3" fillId="0" borderId="0" xfId="5" applyFont="1" applyFill="1" applyBorder="1" applyAlignment="1">
      <alignment vertical="center"/>
    </xf>
    <xf numFmtId="0" fontId="3" fillId="4" borderId="1" xfId="5" applyFont="1" applyFill="1" applyBorder="1" applyAlignment="1">
      <alignment horizontal="center" vertical="center" wrapText="1"/>
    </xf>
    <xf numFmtId="0" fontId="18" fillId="4" borderId="1" xfId="5" applyFont="1" applyFill="1" applyBorder="1" applyAlignment="1">
      <alignment horizontal="center" vertical="center" wrapText="1"/>
    </xf>
    <xf numFmtId="0" fontId="3" fillId="4" borderId="1" xfId="5" applyNumberFormat="1" applyFont="1" applyFill="1" applyBorder="1" applyAlignment="1" applyProtection="1">
      <alignment horizontal="center" vertical="center" wrapText="1"/>
    </xf>
    <xf numFmtId="49" fontId="3" fillId="4" borderId="1" xfId="5" applyNumberFormat="1" applyFont="1" applyFill="1" applyBorder="1" applyAlignment="1">
      <alignment horizontal="center" vertical="center" wrapText="1"/>
    </xf>
    <xf numFmtId="0" fontId="3" fillId="0" borderId="10" xfId="5" applyNumberFormat="1" applyFont="1" applyFill="1" applyBorder="1" applyAlignment="1" applyProtection="1">
      <alignment vertical="center"/>
    </xf>
    <xf numFmtId="3" fontId="3" fillId="4" borderId="1" xfId="10" applyNumberFormat="1" applyFont="1" applyFill="1" applyBorder="1" applyAlignment="1">
      <alignment horizontal="center" vertical="center"/>
    </xf>
    <xf numFmtId="3" fontId="3" fillId="0" borderId="1" xfId="10" applyNumberFormat="1" applyFont="1" applyFill="1" applyBorder="1" applyAlignment="1">
      <alignment horizontal="center" vertical="center"/>
    </xf>
    <xf numFmtId="3" fontId="3" fillId="0" borderId="1" xfId="5" applyNumberFormat="1" applyFont="1" applyFill="1" applyBorder="1" applyAlignment="1" applyProtection="1">
      <alignment horizontal="center"/>
    </xf>
    <xf numFmtId="3" fontId="9" fillId="4" borderId="1" xfId="10" applyNumberFormat="1" applyFont="1" applyFill="1" applyBorder="1" applyAlignment="1">
      <alignment horizontal="center" vertical="center"/>
    </xf>
    <xf numFmtId="0" fontId="9" fillId="0" borderId="0" xfId="5" applyFont="1" applyAlignment="1">
      <alignment vertical="center"/>
    </xf>
    <xf numFmtId="3" fontId="3" fillId="0" borderId="0" xfId="5" applyNumberFormat="1" applyFont="1" applyAlignment="1">
      <alignment vertical="center"/>
    </xf>
    <xf numFmtId="2" fontId="3" fillId="0" borderId="0" xfId="5" applyNumberFormat="1" applyFont="1" applyAlignment="1">
      <alignment vertical="center"/>
    </xf>
    <xf numFmtId="0" fontId="6" fillId="0" borderId="0" xfId="5" applyFont="1" applyBorder="1" applyAlignment="1">
      <alignment horizontal="center" wrapText="1"/>
    </xf>
    <xf numFmtId="3" fontId="5" fillId="0" borderId="1" xfId="5" applyNumberFormat="1" applyFont="1" applyFill="1" applyBorder="1" applyAlignment="1">
      <alignment horizontal="right" vertical="center" indent="1"/>
    </xf>
    <xf numFmtId="3" fontId="7" fillId="0" borderId="1" xfId="5" applyNumberFormat="1" applyFont="1" applyFill="1" applyBorder="1" applyAlignment="1">
      <alignment horizontal="center" vertical="center"/>
    </xf>
    <xf numFmtId="170" fontId="5" fillId="0" borderId="1" xfId="6" applyNumberFormat="1" applyFont="1" applyFill="1" applyBorder="1" applyAlignment="1">
      <alignment vertical="center"/>
    </xf>
    <xf numFmtId="0" fontId="3" fillId="6" borderId="1" xfId="5" applyFont="1" applyFill="1" applyBorder="1" applyAlignment="1">
      <alignment horizontal="left" vertical="center" wrapText="1"/>
    </xf>
    <xf numFmtId="0" fontId="3" fillId="6" borderId="1" xfId="5" applyNumberFormat="1" applyFont="1" applyFill="1" applyBorder="1" applyAlignment="1" applyProtection="1">
      <alignment horizontal="center" vertical="center" wrapText="1"/>
    </xf>
    <xf numFmtId="0" fontId="3" fillId="6" borderId="1" xfId="5" applyFont="1" applyFill="1" applyBorder="1" applyAlignment="1">
      <alignment horizontal="center" vertical="center" wrapText="1"/>
    </xf>
    <xf numFmtId="0" fontId="10" fillId="6" borderId="1" xfId="5" applyNumberFormat="1" applyFont="1" applyFill="1" applyBorder="1" applyAlignment="1" applyProtection="1">
      <alignment horizontal="center" vertical="center" wrapText="1"/>
    </xf>
    <xf numFmtId="0" fontId="3" fillId="6" borderId="1" xfId="5" applyFont="1" applyFill="1" applyBorder="1" applyAlignment="1">
      <alignment vertical="center" wrapText="1"/>
    </xf>
    <xf numFmtId="49" fontId="3" fillId="6" borderId="1" xfId="5" applyNumberFormat="1" applyFont="1" applyFill="1" applyBorder="1" applyAlignment="1">
      <alignment horizontal="center" vertical="center" wrapText="1"/>
    </xf>
    <xf numFmtId="49" fontId="5" fillId="6" borderId="1" xfId="5" applyNumberFormat="1" applyFont="1" applyFill="1" applyBorder="1" applyAlignment="1">
      <alignment horizontal="center" vertical="center" wrapText="1"/>
    </xf>
    <xf numFmtId="3" fontId="23" fillId="0" borderId="1" xfId="5" applyNumberFormat="1" applyFont="1" applyFill="1" applyBorder="1" applyAlignment="1">
      <alignment horizontal="right" vertical="center" indent="1"/>
    </xf>
    <xf numFmtId="4" fontId="17" fillId="0" borderId="1" xfId="5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center" vertical="top"/>
    </xf>
    <xf numFmtId="0" fontId="3" fillId="0" borderId="5" xfId="0" applyFont="1" applyBorder="1" applyAlignment="1" applyProtection="1">
      <alignment wrapText="1"/>
    </xf>
    <xf numFmtId="0" fontId="0" fillId="0" borderId="5" xfId="0" applyFont="1" applyBorder="1" applyAlignment="1">
      <alignment wrapText="1"/>
    </xf>
    <xf numFmtId="169" fontId="3" fillId="4" borderId="4" xfId="0" applyNumberFormat="1" applyFont="1" applyFill="1" applyBorder="1" applyAlignment="1" applyProtection="1">
      <alignment horizontal="center" vertical="center" wrapText="1"/>
    </xf>
    <xf numFmtId="169" fontId="3" fillId="4" borderId="9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wrapText="1"/>
    </xf>
    <xf numFmtId="0" fontId="4" fillId="9" borderId="0" xfId="0" applyFont="1" applyFill="1" applyBorder="1" applyAlignment="1" applyProtection="1">
      <alignment horizontal="center" vertical="top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0" borderId="0" xfId="5" applyNumberFormat="1" applyFont="1" applyFill="1" applyBorder="1" applyAlignment="1" applyProtection="1">
      <alignment horizontal="right" vertical="top" wrapText="1"/>
    </xf>
    <xf numFmtId="0" fontId="6" fillId="0" borderId="0" xfId="5" applyFont="1" applyBorder="1" applyAlignment="1">
      <alignment horizontal="right" vertical="top" wrapText="1"/>
    </xf>
    <xf numFmtId="0" fontId="6" fillId="0" borderId="0" xfId="5" applyFont="1" applyAlignment="1"/>
    <xf numFmtId="0" fontId="9" fillId="0" borderId="0" xfId="5" applyFont="1" applyFill="1" applyBorder="1" applyAlignment="1">
      <alignment horizontal="center" vertical="center" wrapText="1"/>
    </xf>
    <xf numFmtId="0" fontId="13" fillId="3" borderId="0" xfId="5" applyFont="1" applyFill="1" applyBorder="1" applyAlignment="1">
      <alignment horizontal="center" vertical="center"/>
    </xf>
    <xf numFmtId="0" fontId="14" fillId="0" borderId="0" xfId="5" applyFont="1" applyAlignment="1">
      <alignment horizontal="center" vertical="center"/>
    </xf>
    <xf numFmtId="0" fontId="7" fillId="6" borderId="1" xfId="5" applyFont="1" applyFill="1" applyBorder="1" applyAlignment="1">
      <alignment horizontal="center" vertical="center" wrapText="1"/>
    </xf>
    <xf numFmtId="0" fontId="7" fillId="6" borderId="4" xfId="5" applyFont="1" applyFill="1" applyBorder="1" applyAlignment="1">
      <alignment horizontal="center" vertical="center" wrapText="1"/>
    </xf>
    <xf numFmtId="0" fontId="7" fillId="6" borderId="9" xfId="5" applyFont="1" applyFill="1" applyBorder="1" applyAlignment="1">
      <alignment horizontal="center" vertical="center" wrapText="1"/>
    </xf>
    <xf numFmtId="0" fontId="3" fillId="0" borderId="0" xfId="5" applyFont="1" applyAlignment="1">
      <alignment horizontal="right" vertical="center"/>
    </xf>
    <xf numFmtId="0" fontId="4" fillId="0" borderId="0" xfId="5" applyNumberFormat="1" applyFont="1" applyFill="1" applyBorder="1" applyAlignment="1" applyProtection="1">
      <alignment horizontal="center" vertical="center" wrapText="1"/>
    </xf>
    <xf numFmtId="0" fontId="6" fillId="0" borderId="0" xfId="5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center" vertical="top"/>
    </xf>
    <xf numFmtId="0" fontId="20" fillId="10" borderId="7" xfId="0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 wrapText="1"/>
    </xf>
    <xf numFmtId="167" fontId="21" fillId="10" borderId="4" xfId="0" applyNumberFormat="1" applyFont="1" applyFill="1" applyBorder="1" applyAlignment="1">
      <alignment horizontal="center" vertical="center" wrapText="1"/>
    </xf>
    <xf numFmtId="167" fontId="21" fillId="10" borderId="10" xfId="0" applyNumberFormat="1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9" fillId="3" borderId="0" xfId="0" applyFont="1" applyFill="1" applyAlignment="1">
      <alignment horizontal="center" wrapText="1"/>
    </xf>
  </cellXfs>
  <cellStyles count="11">
    <cellStyle name="Normal_Regional Data for IGR" xfId="7"/>
    <cellStyle name="Обычный" xfId="0" builtinId="0"/>
    <cellStyle name="Обычный 2" xfId="5"/>
    <cellStyle name="Обычный 3" xfId="8"/>
    <cellStyle name="Обычный_Лист1" xfId="10"/>
    <cellStyle name="Обычный_Расх_все" xfId="1"/>
    <cellStyle name="Тысячи [0]_Экономическая_классиф" xfId="2"/>
    <cellStyle name="Тысячи_Экономическая_классиф" xfId="3"/>
    <cellStyle name="Финансовый" xfId="4" builtinId="3"/>
    <cellStyle name="Финансовый 2" xfId="6"/>
    <cellStyle name="Финансовый 3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8FF"/>
      <rgbColor rgb="00FFFFFF"/>
      <rgbColor rgb="00FF0000"/>
      <rgbColor rgb="0000FF00"/>
      <rgbColor rgb="000000FF"/>
      <rgbColor rgb="00FAFFE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D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EF8FE"/>
      <rgbColor rgb="00EBFFEB"/>
      <rgbColor rgb="00FFFF99"/>
      <rgbColor rgb="00F1F7FD"/>
      <rgbColor rgb="00CC9CCC"/>
      <rgbColor rgb="00CC99FF"/>
      <rgbColor rgb="00E3E3E3"/>
      <rgbColor rgb="003366FF"/>
      <rgbColor rgb="00E3F6F9"/>
      <rgbColor rgb="00339933"/>
      <rgbColor rgb="00999933"/>
      <rgbColor rgb="00996633"/>
      <rgbColor rgb="00FEC2C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externalLinkPath" Target="/Aleksandrov/&#1050;&#1086;&#1079;&#1083;&#1086;&#1074;&#1072;/&#1044;&#1086;&#1090;&#1072;&#1094;&#1080;&#1080;%20&#1085;&#1072;%202017-2019/&#1086;&#1090;&#1087;&#1088;&#1072;&#1074;&#1082;&#1072;%2019.10.2016/&#1053;&#1072;&#1083;&#1086;&#1075;&#1086;&#1074;&#1099;&#1081;%20&#1087;&#1086;&#1090;&#1077;&#1085;&#1094;&#1080;&#1072;&#1083;%202017.xl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P56"/>
  <sheetViews>
    <sheetView showZeros="0" tabSelected="1" zoomScale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H2"/>
    </sheetView>
  </sheetViews>
  <sheetFormatPr defaultColWidth="8.88671875" defaultRowHeight="15.55"/>
  <cols>
    <col min="1" max="1" width="21.44140625" style="1" customWidth="1"/>
    <col min="2" max="2" width="12.5546875" style="1" customWidth="1"/>
    <col min="3" max="3" width="14.5546875" style="1" customWidth="1"/>
    <col min="4" max="4" width="10.6640625" style="1" customWidth="1"/>
    <col min="5" max="5" width="14" style="1" customWidth="1"/>
    <col min="6" max="6" width="19.33203125" style="1" customWidth="1"/>
    <col min="7" max="7" width="15.6640625" style="1" customWidth="1"/>
    <col min="8" max="8" width="19.5546875" style="1" customWidth="1"/>
    <col min="9" max="9" width="11.5546875" style="1" customWidth="1"/>
    <col min="10" max="10" width="27.5546875" style="1" customWidth="1"/>
    <col min="11" max="238" width="8.88671875" style="1"/>
    <col min="239" max="239" width="21.44140625" style="1" customWidth="1"/>
    <col min="240" max="240" width="11.33203125" style="1" customWidth="1"/>
    <col min="241" max="241" width="13.5546875" style="1" customWidth="1"/>
    <col min="242" max="242" width="10.6640625" style="1" customWidth="1"/>
    <col min="243" max="243" width="14" style="1" customWidth="1"/>
    <col min="244" max="244" width="19.33203125" style="1" customWidth="1"/>
    <col min="245" max="245" width="14.6640625" style="1" customWidth="1"/>
    <col min="246" max="246" width="15.6640625" style="1" customWidth="1"/>
    <col min="247" max="247" width="11.5546875" style="1" customWidth="1"/>
    <col min="248" max="248" width="27.5546875" style="1" customWidth="1"/>
    <col min="249" max="255" width="0" style="1" hidden="1" customWidth="1"/>
    <col min="256" max="256" width="8.88671875" style="1"/>
    <col min="257" max="257" width="11.5546875" style="1" bestFit="1" customWidth="1"/>
    <col min="258" max="265" width="0" style="1" hidden="1" customWidth="1"/>
    <col min="266" max="494" width="8.88671875" style="1"/>
    <col min="495" max="495" width="21.44140625" style="1" customWidth="1"/>
    <col min="496" max="496" width="11.33203125" style="1" customWidth="1"/>
    <col min="497" max="497" width="13.5546875" style="1" customWidth="1"/>
    <col min="498" max="498" width="10.6640625" style="1" customWidth="1"/>
    <col min="499" max="499" width="14" style="1" customWidth="1"/>
    <col min="500" max="500" width="19.33203125" style="1" customWidth="1"/>
    <col min="501" max="501" width="14.6640625" style="1" customWidth="1"/>
    <col min="502" max="502" width="15.6640625" style="1" customWidth="1"/>
    <col min="503" max="503" width="11.5546875" style="1" customWidth="1"/>
    <col min="504" max="504" width="27.5546875" style="1" customWidth="1"/>
    <col min="505" max="511" width="0" style="1" hidden="1" customWidth="1"/>
    <col min="512" max="512" width="8.88671875" style="1"/>
    <col min="513" max="513" width="11.5546875" style="1" bestFit="1" customWidth="1"/>
    <col min="514" max="521" width="0" style="1" hidden="1" customWidth="1"/>
    <col min="522" max="750" width="8.88671875" style="1"/>
    <col min="751" max="751" width="21.44140625" style="1" customWidth="1"/>
    <col min="752" max="752" width="11.33203125" style="1" customWidth="1"/>
    <col min="753" max="753" width="13.5546875" style="1" customWidth="1"/>
    <col min="754" max="754" width="10.6640625" style="1" customWidth="1"/>
    <col min="755" max="755" width="14" style="1" customWidth="1"/>
    <col min="756" max="756" width="19.33203125" style="1" customWidth="1"/>
    <col min="757" max="757" width="14.6640625" style="1" customWidth="1"/>
    <col min="758" max="758" width="15.6640625" style="1" customWidth="1"/>
    <col min="759" max="759" width="11.5546875" style="1" customWidth="1"/>
    <col min="760" max="760" width="27.5546875" style="1" customWidth="1"/>
    <col min="761" max="767" width="0" style="1" hidden="1" customWidth="1"/>
    <col min="768" max="768" width="8.88671875" style="1"/>
    <col min="769" max="769" width="11.5546875" style="1" bestFit="1" customWidth="1"/>
    <col min="770" max="777" width="0" style="1" hidden="1" customWidth="1"/>
    <col min="778" max="1006" width="8.88671875" style="1"/>
    <col min="1007" max="1007" width="21.44140625" style="1" customWidth="1"/>
    <col min="1008" max="1008" width="11.33203125" style="1" customWidth="1"/>
    <col min="1009" max="1009" width="13.5546875" style="1" customWidth="1"/>
    <col min="1010" max="1010" width="10.6640625" style="1" customWidth="1"/>
    <col min="1011" max="1011" width="14" style="1" customWidth="1"/>
    <col min="1012" max="1012" width="19.33203125" style="1" customWidth="1"/>
    <col min="1013" max="1013" width="14.6640625" style="1" customWidth="1"/>
    <col min="1014" max="1014" width="15.6640625" style="1" customWidth="1"/>
    <col min="1015" max="1015" width="11.5546875" style="1" customWidth="1"/>
    <col min="1016" max="1016" width="27.5546875" style="1" customWidth="1"/>
    <col min="1017" max="1023" width="0" style="1" hidden="1" customWidth="1"/>
    <col min="1024" max="1024" width="8.88671875" style="1"/>
    <col min="1025" max="1025" width="11.5546875" style="1" bestFit="1" customWidth="1"/>
    <col min="1026" max="1033" width="0" style="1" hidden="1" customWidth="1"/>
    <col min="1034" max="1262" width="8.88671875" style="1"/>
    <col min="1263" max="1263" width="21.44140625" style="1" customWidth="1"/>
    <col min="1264" max="1264" width="11.33203125" style="1" customWidth="1"/>
    <col min="1265" max="1265" width="13.5546875" style="1" customWidth="1"/>
    <col min="1266" max="1266" width="10.6640625" style="1" customWidth="1"/>
    <col min="1267" max="1267" width="14" style="1" customWidth="1"/>
    <col min="1268" max="1268" width="19.33203125" style="1" customWidth="1"/>
    <col min="1269" max="1269" width="14.6640625" style="1" customWidth="1"/>
    <col min="1270" max="1270" width="15.6640625" style="1" customWidth="1"/>
    <col min="1271" max="1271" width="11.5546875" style="1" customWidth="1"/>
    <col min="1272" max="1272" width="27.5546875" style="1" customWidth="1"/>
    <col min="1273" max="1279" width="0" style="1" hidden="1" customWidth="1"/>
    <col min="1280" max="1280" width="8.88671875" style="1"/>
    <col min="1281" max="1281" width="11.5546875" style="1" bestFit="1" customWidth="1"/>
    <col min="1282" max="1289" width="0" style="1" hidden="1" customWidth="1"/>
    <col min="1290" max="1518" width="8.88671875" style="1"/>
    <col min="1519" max="1519" width="21.44140625" style="1" customWidth="1"/>
    <col min="1520" max="1520" width="11.33203125" style="1" customWidth="1"/>
    <col min="1521" max="1521" width="13.5546875" style="1" customWidth="1"/>
    <col min="1522" max="1522" width="10.6640625" style="1" customWidth="1"/>
    <col min="1523" max="1523" width="14" style="1" customWidth="1"/>
    <col min="1524" max="1524" width="19.33203125" style="1" customWidth="1"/>
    <col min="1525" max="1525" width="14.6640625" style="1" customWidth="1"/>
    <col min="1526" max="1526" width="15.6640625" style="1" customWidth="1"/>
    <col min="1527" max="1527" width="11.5546875" style="1" customWidth="1"/>
    <col min="1528" max="1528" width="27.5546875" style="1" customWidth="1"/>
    <col min="1529" max="1535" width="0" style="1" hidden="1" customWidth="1"/>
    <col min="1536" max="1536" width="8.88671875" style="1"/>
    <col min="1537" max="1537" width="11.5546875" style="1" bestFit="1" customWidth="1"/>
    <col min="1538" max="1545" width="0" style="1" hidden="1" customWidth="1"/>
    <col min="1546" max="1774" width="8.88671875" style="1"/>
    <col min="1775" max="1775" width="21.44140625" style="1" customWidth="1"/>
    <col min="1776" max="1776" width="11.33203125" style="1" customWidth="1"/>
    <col min="1777" max="1777" width="13.5546875" style="1" customWidth="1"/>
    <col min="1778" max="1778" width="10.6640625" style="1" customWidth="1"/>
    <col min="1779" max="1779" width="14" style="1" customWidth="1"/>
    <col min="1780" max="1780" width="19.33203125" style="1" customWidth="1"/>
    <col min="1781" max="1781" width="14.6640625" style="1" customWidth="1"/>
    <col min="1782" max="1782" width="15.6640625" style="1" customWidth="1"/>
    <col min="1783" max="1783" width="11.5546875" style="1" customWidth="1"/>
    <col min="1784" max="1784" width="27.5546875" style="1" customWidth="1"/>
    <col min="1785" max="1791" width="0" style="1" hidden="1" customWidth="1"/>
    <col min="1792" max="1792" width="8.88671875" style="1"/>
    <col min="1793" max="1793" width="11.5546875" style="1" bestFit="1" customWidth="1"/>
    <col min="1794" max="1801" width="0" style="1" hidden="1" customWidth="1"/>
    <col min="1802" max="2030" width="8.88671875" style="1"/>
    <col min="2031" max="2031" width="21.44140625" style="1" customWidth="1"/>
    <col min="2032" max="2032" width="11.33203125" style="1" customWidth="1"/>
    <col min="2033" max="2033" width="13.5546875" style="1" customWidth="1"/>
    <col min="2034" max="2034" width="10.6640625" style="1" customWidth="1"/>
    <col min="2035" max="2035" width="14" style="1" customWidth="1"/>
    <col min="2036" max="2036" width="19.33203125" style="1" customWidth="1"/>
    <col min="2037" max="2037" width="14.6640625" style="1" customWidth="1"/>
    <col min="2038" max="2038" width="15.6640625" style="1" customWidth="1"/>
    <col min="2039" max="2039" width="11.5546875" style="1" customWidth="1"/>
    <col min="2040" max="2040" width="27.5546875" style="1" customWidth="1"/>
    <col min="2041" max="2047" width="0" style="1" hidden="1" customWidth="1"/>
    <col min="2048" max="2048" width="8.88671875" style="1"/>
    <col min="2049" max="2049" width="11.5546875" style="1" bestFit="1" customWidth="1"/>
    <col min="2050" max="2057" width="0" style="1" hidden="1" customWidth="1"/>
    <col min="2058" max="2286" width="8.88671875" style="1"/>
    <col min="2287" max="2287" width="21.44140625" style="1" customWidth="1"/>
    <col min="2288" max="2288" width="11.33203125" style="1" customWidth="1"/>
    <col min="2289" max="2289" width="13.5546875" style="1" customWidth="1"/>
    <col min="2290" max="2290" width="10.6640625" style="1" customWidth="1"/>
    <col min="2291" max="2291" width="14" style="1" customWidth="1"/>
    <col min="2292" max="2292" width="19.33203125" style="1" customWidth="1"/>
    <col min="2293" max="2293" width="14.6640625" style="1" customWidth="1"/>
    <col min="2294" max="2294" width="15.6640625" style="1" customWidth="1"/>
    <col min="2295" max="2295" width="11.5546875" style="1" customWidth="1"/>
    <col min="2296" max="2296" width="27.5546875" style="1" customWidth="1"/>
    <col min="2297" max="2303" width="0" style="1" hidden="1" customWidth="1"/>
    <col min="2304" max="2304" width="8.88671875" style="1"/>
    <col min="2305" max="2305" width="11.5546875" style="1" bestFit="1" customWidth="1"/>
    <col min="2306" max="2313" width="0" style="1" hidden="1" customWidth="1"/>
    <col min="2314" max="2542" width="8.88671875" style="1"/>
    <col min="2543" max="2543" width="21.44140625" style="1" customWidth="1"/>
    <col min="2544" max="2544" width="11.33203125" style="1" customWidth="1"/>
    <col min="2545" max="2545" width="13.5546875" style="1" customWidth="1"/>
    <col min="2546" max="2546" width="10.6640625" style="1" customWidth="1"/>
    <col min="2547" max="2547" width="14" style="1" customWidth="1"/>
    <col min="2548" max="2548" width="19.33203125" style="1" customWidth="1"/>
    <col min="2549" max="2549" width="14.6640625" style="1" customWidth="1"/>
    <col min="2550" max="2550" width="15.6640625" style="1" customWidth="1"/>
    <col min="2551" max="2551" width="11.5546875" style="1" customWidth="1"/>
    <col min="2552" max="2552" width="27.5546875" style="1" customWidth="1"/>
    <col min="2553" max="2559" width="0" style="1" hidden="1" customWidth="1"/>
    <col min="2560" max="2560" width="8.88671875" style="1"/>
    <col min="2561" max="2561" width="11.5546875" style="1" bestFit="1" customWidth="1"/>
    <col min="2562" max="2569" width="0" style="1" hidden="1" customWidth="1"/>
    <col min="2570" max="2798" width="8.88671875" style="1"/>
    <col min="2799" max="2799" width="21.44140625" style="1" customWidth="1"/>
    <col min="2800" max="2800" width="11.33203125" style="1" customWidth="1"/>
    <col min="2801" max="2801" width="13.5546875" style="1" customWidth="1"/>
    <col min="2802" max="2802" width="10.6640625" style="1" customWidth="1"/>
    <col min="2803" max="2803" width="14" style="1" customWidth="1"/>
    <col min="2804" max="2804" width="19.33203125" style="1" customWidth="1"/>
    <col min="2805" max="2805" width="14.6640625" style="1" customWidth="1"/>
    <col min="2806" max="2806" width="15.6640625" style="1" customWidth="1"/>
    <col min="2807" max="2807" width="11.5546875" style="1" customWidth="1"/>
    <col min="2808" max="2808" width="27.5546875" style="1" customWidth="1"/>
    <col min="2809" max="2815" width="0" style="1" hidden="1" customWidth="1"/>
    <col min="2816" max="2816" width="8.88671875" style="1"/>
    <col min="2817" max="2817" width="11.5546875" style="1" bestFit="1" customWidth="1"/>
    <col min="2818" max="2825" width="0" style="1" hidden="1" customWidth="1"/>
    <col min="2826" max="3054" width="8.88671875" style="1"/>
    <col min="3055" max="3055" width="21.44140625" style="1" customWidth="1"/>
    <col min="3056" max="3056" width="11.33203125" style="1" customWidth="1"/>
    <col min="3057" max="3057" width="13.5546875" style="1" customWidth="1"/>
    <col min="3058" max="3058" width="10.6640625" style="1" customWidth="1"/>
    <col min="3059" max="3059" width="14" style="1" customWidth="1"/>
    <col min="3060" max="3060" width="19.33203125" style="1" customWidth="1"/>
    <col min="3061" max="3061" width="14.6640625" style="1" customWidth="1"/>
    <col min="3062" max="3062" width="15.6640625" style="1" customWidth="1"/>
    <col min="3063" max="3063" width="11.5546875" style="1" customWidth="1"/>
    <col min="3064" max="3064" width="27.5546875" style="1" customWidth="1"/>
    <col min="3065" max="3071" width="0" style="1" hidden="1" customWidth="1"/>
    <col min="3072" max="3072" width="8.88671875" style="1"/>
    <col min="3073" max="3073" width="11.5546875" style="1" bestFit="1" customWidth="1"/>
    <col min="3074" max="3081" width="0" style="1" hidden="1" customWidth="1"/>
    <col min="3082" max="3310" width="8.88671875" style="1"/>
    <col min="3311" max="3311" width="21.44140625" style="1" customWidth="1"/>
    <col min="3312" max="3312" width="11.33203125" style="1" customWidth="1"/>
    <col min="3313" max="3313" width="13.5546875" style="1" customWidth="1"/>
    <col min="3314" max="3314" width="10.6640625" style="1" customWidth="1"/>
    <col min="3315" max="3315" width="14" style="1" customWidth="1"/>
    <col min="3316" max="3316" width="19.33203125" style="1" customWidth="1"/>
    <col min="3317" max="3317" width="14.6640625" style="1" customWidth="1"/>
    <col min="3318" max="3318" width="15.6640625" style="1" customWidth="1"/>
    <col min="3319" max="3319" width="11.5546875" style="1" customWidth="1"/>
    <col min="3320" max="3320" width="27.5546875" style="1" customWidth="1"/>
    <col min="3321" max="3327" width="0" style="1" hidden="1" customWidth="1"/>
    <col min="3328" max="3328" width="8.88671875" style="1"/>
    <col min="3329" max="3329" width="11.5546875" style="1" bestFit="1" customWidth="1"/>
    <col min="3330" max="3337" width="0" style="1" hidden="1" customWidth="1"/>
    <col min="3338" max="3566" width="8.88671875" style="1"/>
    <col min="3567" max="3567" width="21.44140625" style="1" customWidth="1"/>
    <col min="3568" max="3568" width="11.33203125" style="1" customWidth="1"/>
    <col min="3569" max="3569" width="13.5546875" style="1" customWidth="1"/>
    <col min="3570" max="3570" width="10.6640625" style="1" customWidth="1"/>
    <col min="3571" max="3571" width="14" style="1" customWidth="1"/>
    <col min="3572" max="3572" width="19.33203125" style="1" customWidth="1"/>
    <col min="3573" max="3573" width="14.6640625" style="1" customWidth="1"/>
    <col min="3574" max="3574" width="15.6640625" style="1" customWidth="1"/>
    <col min="3575" max="3575" width="11.5546875" style="1" customWidth="1"/>
    <col min="3576" max="3576" width="27.5546875" style="1" customWidth="1"/>
    <col min="3577" max="3583" width="0" style="1" hidden="1" customWidth="1"/>
    <col min="3584" max="3584" width="8.88671875" style="1"/>
    <col min="3585" max="3585" width="11.5546875" style="1" bestFit="1" customWidth="1"/>
    <col min="3586" max="3593" width="0" style="1" hidden="1" customWidth="1"/>
    <col min="3594" max="3822" width="8.88671875" style="1"/>
    <col min="3823" max="3823" width="21.44140625" style="1" customWidth="1"/>
    <col min="3824" max="3824" width="11.33203125" style="1" customWidth="1"/>
    <col min="3825" max="3825" width="13.5546875" style="1" customWidth="1"/>
    <col min="3826" max="3826" width="10.6640625" style="1" customWidth="1"/>
    <col min="3827" max="3827" width="14" style="1" customWidth="1"/>
    <col min="3828" max="3828" width="19.33203125" style="1" customWidth="1"/>
    <col min="3829" max="3829" width="14.6640625" style="1" customWidth="1"/>
    <col min="3830" max="3830" width="15.6640625" style="1" customWidth="1"/>
    <col min="3831" max="3831" width="11.5546875" style="1" customWidth="1"/>
    <col min="3832" max="3832" width="27.5546875" style="1" customWidth="1"/>
    <col min="3833" max="3839" width="0" style="1" hidden="1" customWidth="1"/>
    <col min="3840" max="3840" width="8.88671875" style="1"/>
    <col min="3841" max="3841" width="11.5546875" style="1" bestFit="1" customWidth="1"/>
    <col min="3842" max="3849" width="0" style="1" hidden="1" customWidth="1"/>
    <col min="3850" max="4078" width="8.88671875" style="1"/>
    <col min="4079" max="4079" width="21.44140625" style="1" customWidth="1"/>
    <col min="4080" max="4080" width="11.33203125" style="1" customWidth="1"/>
    <col min="4081" max="4081" width="13.5546875" style="1" customWidth="1"/>
    <col min="4082" max="4082" width="10.6640625" style="1" customWidth="1"/>
    <col min="4083" max="4083" width="14" style="1" customWidth="1"/>
    <col min="4084" max="4084" width="19.33203125" style="1" customWidth="1"/>
    <col min="4085" max="4085" width="14.6640625" style="1" customWidth="1"/>
    <col min="4086" max="4086" width="15.6640625" style="1" customWidth="1"/>
    <col min="4087" max="4087" width="11.5546875" style="1" customWidth="1"/>
    <col min="4088" max="4088" width="27.5546875" style="1" customWidth="1"/>
    <col min="4089" max="4095" width="0" style="1" hidden="1" customWidth="1"/>
    <col min="4096" max="4096" width="8.88671875" style="1"/>
    <col min="4097" max="4097" width="11.5546875" style="1" bestFit="1" customWidth="1"/>
    <col min="4098" max="4105" width="0" style="1" hidden="1" customWidth="1"/>
    <col min="4106" max="4334" width="8.88671875" style="1"/>
    <col min="4335" max="4335" width="21.44140625" style="1" customWidth="1"/>
    <col min="4336" max="4336" width="11.33203125" style="1" customWidth="1"/>
    <col min="4337" max="4337" width="13.5546875" style="1" customWidth="1"/>
    <col min="4338" max="4338" width="10.6640625" style="1" customWidth="1"/>
    <col min="4339" max="4339" width="14" style="1" customWidth="1"/>
    <col min="4340" max="4340" width="19.33203125" style="1" customWidth="1"/>
    <col min="4341" max="4341" width="14.6640625" style="1" customWidth="1"/>
    <col min="4342" max="4342" width="15.6640625" style="1" customWidth="1"/>
    <col min="4343" max="4343" width="11.5546875" style="1" customWidth="1"/>
    <col min="4344" max="4344" width="27.5546875" style="1" customWidth="1"/>
    <col min="4345" max="4351" width="0" style="1" hidden="1" customWidth="1"/>
    <col min="4352" max="4352" width="8.88671875" style="1"/>
    <col min="4353" max="4353" width="11.5546875" style="1" bestFit="1" customWidth="1"/>
    <col min="4354" max="4361" width="0" style="1" hidden="1" customWidth="1"/>
    <col min="4362" max="4590" width="8.88671875" style="1"/>
    <col min="4591" max="4591" width="21.44140625" style="1" customWidth="1"/>
    <col min="4592" max="4592" width="11.33203125" style="1" customWidth="1"/>
    <col min="4593" max="4593" width="13.5546875" style="1" customWidth="1"/>
    <col min="4594" max="4594" width="10.6640625" style="1" customWidth="1"/>
    <col min="4595" max="4595" width="14" style="1" customWidth="1"/>
    <col min="4596" max="4596" width="19.33203125" style="1" customWidth="1"/>
    <col min="4597" max="4597" width="14.6640625" style="1" customWidth="1"/>
    <col min="4598" max="4598" width="15.6640625" style="1" customWidth="1"/>
    <col min="4599" max="4599" width="11.5546875" style="1" customWidth="1"/>
    <col min="4600" max="4600" width="27.5546875" style="1" customWidth="1"/>
    <col min="4601" max="4607" width="0" style="1" hidden="1" customWidth="1"/>
    <col min="4608" max="4608" width="8.88671875" style="1"/>
    <col min="4609" max="4609" width="11.5546875" style="1" bestFit="1" customWidth="1"/>
    <col min="4610" max="4617" width="0" style="1" hidden="1" customWidth="1"/>
    <col min="4618" max="4846" width="8.88671875" style="1"/>
    <col min="4847" max="4847" width="21.44140625" style="1" customWidth="1"/>
    <col min="4848" max="4848" width="11.33203125" style="1" customWidth="1"/>
    <col min="4849" max="4849" width="13.5546875" style="1" customWidth="1"/>
    <col min="4850" max="4850" width="10.6640625" style="1" customWidth="1"/>
    <col min="4851" max="4851" width="14" style="1" customWidth="1"/>
    <col min="4852" max="4852" width="19.33203125" style="1" customWidth="1"/>
    <col min="4853" max="4853" width="14.6640625" style="1" customWidth="1"/>
    <col min="4854" max="4854" width="15.6640625" style="1" customWidth="1"/>
    <col min="4855" max="4855" width="11.5546875" style="1" customWidth="1"/>
    <col min="4856" max="4856" width="27.5546875" style="1" customWidth="1"/>
    <col min="4857" max="4863" width="0" style="1" hidden="1" customWidth="1"/>
    <col min="4864" max="4864" width="8.88671875" style="1"/>
    <col min="4865" max="4865" width="11.5546875" style="1" bestFit="1" customWidth="1"/>
    <col min="4866" max="4873" width="0" style="1" hidden="1" customWidth="1"/>
    <col min="4874" max="5102" width="8.88671875" style="1"/>
    <col min="5103" max="5103" width="21.44140625" style="1" customWidth="1"/>
    <col min="5104" max="5104" width="11.33203125" style="1" customWidth="1"/>
    <col min="5105" max="5105" width="13.5546875" style="1" customWidth="1"/>
    <col min="5106" max="5106" width="10.6640625" style="1" customWidth="1"/>
    <col min="5107" max="5107" width="14" style="1" customWidth="1"/>
    <col min="5108" max="5108" width="19.33203125" style="1" customWidth="1"/>
    <col min="5109" max="5109" width="14.6640625" style="1" customWidth="1"/>
    <col min="5110" max="5110" width="15.6640625" style="1" customWidth="1"/>
    <col min="5111" max="5111" width="11.5546875" style="1" customWidth="1"/>
    <col min="5112" max="5112" width="27.5546875" style="1" customWidth="1"/>
    <col min="5113" max="5119" width="0" style="1" hidden="1" customWidth="1"/>
    <col min="5120" max="5120" width="8.88671875" style="1"/>
    <col min="5121" max="5121" width="11.5546875" style="1" bestFit="1" customWidth="1"/>
    <col min="5122" max="5129" width="0" style="1" hidden="1" customWidth="1"/>
    <col min="5130" max="5358" width="8.88671875" style="1"/>
    <col min="5359" max="5359" width="21.44140625" style="1" customWidth="1"/>
    <col min="5360" max="5360" width="11.33203125" style="1" customWidth="1"/>
    <col min="5361" max="5361" width="13.5546875" style="1" customWidth="1"/>
    <col min="5362" max="5362" width="10.6640625" style="1" customWidth="1"/>
    <col min="5363" max="5363" width="14" style="1" customWidth="1"/>
    <col min="5364" max="5364" width="19.33203125" style="1" customWidth="1"/>
    <col min="5365" max="5365" width="14.6640625" style="1" customWidth="1"/>
    <col min="5366" max="5366" width="15.6640625" style="1" customWidth="1"/>
    <col min="5367" max="5367" width="11.5546875" style="1" customWidth="1"/>
    <col min="5368" max="5368" width="27.5546875" style="1" customWidth="1"/>
    <col min="5369" max="5375" width="0" style="1" hidden="1" customWidth="1"/>
    <col min="5376" max="5376" width="8.88671875" style="1"/>
    <col min="5377" max="5377" width="11.5546875" style="1" bestFit="1" customWidth="1"/>
    <col min="5378" max="5385" width="0" style="1" hidden="1" customWidth="1"/>
    <col min="5386" max="5614" width="8.88671875" style="1"/>
    <col min="5615" max="5615" width="21.44140625" style="1" customWidth="1"/>
    <col min="5616" max="5616" width="11.33203125" style="1" customWidth="1"/>
    <col min="5617" max="5617" width="13.5546875" style="1" customWidth="1"/>
    <col min="5618" max="5618" width="10.6640625" style="1" customWidth="1"/>
    <col min="5619" max="5619" width="14" style="1" customWidth="1"/>
    <col min="5620" max="5620" width="19.33203125" style="1" customWidth="1"/>
    <col min="5621" max="5621" width="14.6640625" style="1" customWidth="1"/>
    <col min="5622" max="5622" width="15.6640625" style="1" customWidth="1"/>
    <col min="5623" max="5623" width="11.5546875" style="1" customWidth="1"/>
    <col min="5624" max="5624" width="27.5546875" style="1" customWidth="1"/>
    <col min="5625" max="5631" width="0" style="1" hidden="1" customWidth="1"/>
    <col min="5632" max="5632" width="8.88671875" style="1"/>
    <col min="5633" max="5633" width="11.5546875" style="1" bestFit="1" customWidth="1"/>
    <col min="5634" max="5641" width="0" style="1" hidden="1" customWidth="1"/>
    <col min="5642" max="5870" width="8.88671875" style="1"/>
    <col min="5871" max="5871" width="21.44140625" style="1" customWidth="1"/>
    <col min="5872" max="5872" width="11.33203125" style="1" customWidth="1"/>
    <col min="5873" max="5873" width="13.5546875" style="1" customWidth="1"/>
    <col min="5874" max="5874" width="10.6640625" style="1" customWidth="1"/>
    <col min="5875" max="5875" width="14" style="1" customWidth="1"/>
    <col min="5876" max="5876" width="19.33203125" style="1" customWidth="1"/>
    <col min="5877" max="5877" width="14.6640625" style="1" customWidth="1"/>
    <col min="5878" max="5878" width="15.6640625" style="1" customWidth="1"/>
    <col min="5879" max="5879" width="11.5546875" style="1" customWidth="1"/>
    <col min="5880" max="5880" width="27.5546875" style="1" customWidth="1"/>
    <col min="5881" max="5887" width="0" style="1" hidden="1" customWidth="1"/>
    <col min="5888" max="5888" width="8.88671875" style="1"/>
    <col min="5889" max="5889" width="11.5546875" style="1" bestFit="1" customWidth="1"/>
    <col min="5890" max="5897" width="0" style="1" hidden="1" customWidth="1"/>
    <col min="5898" max="6126" width="8.88671875" style="1"/>
    <col min="6127" max="6127" width="21.44140625" style="1" customWidth="1"/>
    <col min="6128" max="6128" width="11.33203125" style="1" customWidth="1"/>
    <col min="6129" max="6129" width="13.5546875" style="1" customWidth="1"/>
    <col min="6130" max="6130" width="10.6640625" style="1" customWidth="1"/>
    <col min="6131" max="6131" width="14" style="1" customWidth="1"/>
    <col min="6132" max="6132" width="19.33203125" style="1" customWidth="1"/>
    <col min="6133" max="6133" width="14.6640625" style="1" customWidth="1"/>
    <col min="6134" max="6134" width="15.6640625" style="1" customWidth="1"/>
    <col min="6135" max="6135" width="11.5546875" style="1" customWidth="1"/>
    <col min="6136" max="6136" width="27.5546875" style="1" customWidth="1"/>
    <col min="6137" max="6143" width="0" style="1" hidden="1" customWidth="1"/>
    <col min="6144" max="6144" width="8.88671875" style="1"/>
    <col min="6145" max="6145" width="11.5546875" style="1" bestFit="1" customWidth="1"/>
    <col min="6146" max="6153" width="0" style="1" hidden="1" customWidth="1"/>
    <col min="6154" max="6382" width="8.88671875" style="1"/>
    <col min="6383" max="6383" width="21.44140625" style="1" customWidth="1"/>
    <col min="6384" max="6384" width="11.33203125" style="1" customWidth="1"/>
    <col min="6385" max="6385" width="13.5546875" style="1" customWidth="1"/>
    <col min="6386" max="6386" width="10.6640625" style="1" customWidth="1"/>
    <col min="6387" max="6387" width="14" style="1" customWidth="1"/>
    <col min="6388" max="6388" width="19.33203125" style="1" customWidth="1"/>
    <col min="6389" max="6389" width="14.6640625" style="1" customWidth="1"/>
    <col min="6390" max="6390" width="15.6640625" style="1" customWidth="1"/>
    <col min="6391" max="6391" width="11.5546875" style="1" customWidth="1"/>
    <col min="6392" max="6392" width="27.5546875" style="1" customWidth="1"/>
    <col min="6393" max="6399" width="0" style="1" hidden="1" customWidth="1"/>
    <col min="6400" max="6400" width="8.88671875" style="1"/>
    <col min="6401" max="6401" width="11.5546875" style="1" bestFit="1" customWidth="1"/>
    <col min="6402" max="6409" width="0" style="1" hidden="1" customWidth="1"/>
    <col min="6410" max="6638" width="8.88671875" style="1"/>
    <col min="6639" max="6639" width="21.44140625" style="1" customWidth="1"/>
    <col min="6640" max="6640" width="11.33203125" style="1" customWidth="1"/>
    <col min="6641" max="6641" width="13.5546875" style="1" customWidth="1"/>
    <col min="6642" max="6642" width="10.6640625" style="1" customWidth="1"/>
    <col min="6643" max="6643" width="14" style="1" customWidth="1"/>
    <col min="6644" max="6644" width="19.33203125" style="1" customWidth="1"/>
    <col min="6645" max="6645" width="14.6640625" style="1" customWidth="1"/>
    <col min="6646" max="6646" width="15.6640625" style="1" customWidth="1"/>
    <col min="6647" max="6647" width="11.5546875" style="1" customWidth="1"/>
    <col min="6648" max="6648" width="27.5546875" style="1" customWidth="1"/>
    <col min="6649" max="6655" width="0" style="1" hidden="1" customWidth="1"/>
    <col min="6656" max="6656" width="8.88671875" style="1"/>
    <col min="6657" max="6657" width="11.5546875" style="1" bestFit="1" customWidth="1"/>
    <col min="6658" max="6665" width="0" style="1" hidden="1" customWidth="1"/>
    <col min="6666" max="6894" width="8.88671875" style="1"/>
    <col min="6895" max="6895" width="21.44140625" style="1" customWidth="1"/>
    <col min="6896" max="6896" width="11.33203125" style="1" customWidth="1"/>
    <col min="6897" max="6897" width="13.5546875" style="1" customWidth="1"/>
    <col min="6898" max="6898" width="10.6640625" style="1" customWidth="1"/>
    <col min="6899" max="6899" width="14" style="1" customWidth="1"/>
    <col min="6900" max="6900" width="19.33203125" style="1" customWidth="1"/>
    <col min="6901" max="6901" width="14.6640625" style="1" customWidth="1"/>
    <col min="6902" max="6902" width="15.6640625" style="1" customWidth="1"/>
    <col min="6903" max="6903" width="11.5546875" style="1" customWidth="1"/>
    <col min="6904" max="6904" width="27.5546875" style="1" customWidth="1"/>
    <col min="6905" max="6911" width="0" style="1" hidden="1" customWidth="1"/>
    <col min="6912" max="6912" width="8.88671875" style="1"/>
    <col min="6913" max="6913" width="11.5546875" style="1" bestFit="1" customWidth="1"/>
    <col min="6914" max="6921" width="0" style="1" hidden="1" customWidth="1"/>
    <col min="6922" max="7150" width="8.88671875" style="1"/>
    <col min="7151" max="7151" width="21.44140625" style="1" customWidth="1"/>
    <col min="7152" max="7152" width="11.33203125" style="1" customWidth="1"/>
    <col min="7153" max="7153" width="13.5546875" style="1" customWidth="1"/>
    <col min="7154" max="7154" width="10.6640625" style="1" customWidth="1"/>
    <col min="7155" max="7155" width="14" style="1" customWidth="1"/>
    <col min="7156" max="7156" width="19.33203125" style="1" customWidth="1"/>
    <col min="7157" max="7157" width="14.6640625" style="1" customWidth="1"/>
    <col min="7158" max="7158" width="15.6640625" style="1" customWidth="1"/>
    <col min="7159" max="7159" width="11.5546875" style="1" customWidth="1"/>
    <col min="7160" max="7160" width="27.5546875" style="1" customWidth="1"/>
    <col min="7161" max="7167" width="0" style="1" hidden="1" customWidth="1"/>
    <col min="7168" max="7168" width="8.88671875" style="1"/>
    <col min="7169" max="7169" width="11.5546875" style="1" bestFit="1" customWidth="1"/>
    <col min="7170" max="7177" width="0" style="1" hidden="1" customWidth="1"/>
    <col min="7178" max="7406" width="8.88671875" style="1"/>
    <col min="7407" max="7407" width="21.44140625" style="1" customWidth="1"/>
    <col min="7408" max="7408" width="11.33203125" style="1" customWidth="1"/>
    <col min="7409" max="7409" width="13.5546875" style="1" customWidth="1"/>
    <col min="7410" max="7410" width="10.6640625" style="1" customWidth="1"/>
    <col min="7411" max="7411" width="14" style="1" customWidth="1"/>
    <col min="7412" max="7412" width="19.33203125" style="1" customWidth="1"/>
    <col min="7413" max="7413" width="14.6640625" style="1" customWidth="1"/>
    <col min="7414" max="7414" width="15.6640625" style="1" customWidth="1"/>
    <col min="7415" max="7415" width="11.5546875" style="1" customWidth="1"/>
    <col min="7416" max="7416" width="27.5546875" style="1" customWidth="1"/>
    <col min="7417" max="7423" width="0" style="1" hidden="1" customWidth="1"/>
    <col min="7424" max="7424" width="8.88671875" style="1"/>
    <col min="7425" max="7425" width="11.5546875" style="1" bestFit="1" customWidth="1"/>
    <col min="7426" max="7433" width="0" style="1" hidden="1" customWidth="1"/>
    <col min="7434" max="7662" width="8.88671875" style="1"/>
    <col min="7663" max="7663" width="21.44140625" style="1" customWidth="1"/>
    <col min="7664" max="7664" width="11.33203125" style="1" customWidth="1"/>
    <col min="7665" max="7665" width="13.5546875" style="1" customWidth="1"/>
    <col min="7666" max="7666" width="10.6640625" style="1" customWidth="1"/>
    <col min="7667" max="7667" width="14" style="1" customWidth="1"/>
    <col min="7668" max="7668" width="19.33203125" style="1" customWidth="1"/>
    <col min="7669" max="7669" width="14.6640625" style="1" customWidth="1"/>
    <col min="7670" max="7670" width="15.6640625" style="1" customWidth="1"/>
    <col min="7671" max="7671" width="11.5546875" style="1" customWidth="1"/>
    <col min="7672" max="7672" width="27.5546875" style="1" customWidth="1"/>
    <col min="7673" max="7679" width="0" style="1" hidden="1" customWidth="1"/>
    <col min="7680" max="7680" width="8.88671875" style="1"/>
    <col min="7681" max="7681" width="11.5546875" style="1" bestFit="1" customWidth="1"/>
    <col min="7682" max="7689" width="0" style="1" hidden="1" customWidth="1"/>
    <col min="7690" max="7918" width="8.88671875" style="1"/>
    <col min="7919" max="7919" width="21.44140625" style="1" customWidth="1"/>
    <col min="7920" max="7920" width="11.33203125" style="1" customWidth="1"/>
    <col min="7921" max="7921" width="13.5546875" style="1" customWidth="1"/>
    <col min="7922" max="7922" width="10.6640625" style="1" customWidth="1"/>
    <col min="7923" max="7923" width="14" style="1" customWidth="1"/>
    <col min="7924" max="7924" width="19.33203125" style="1" customWidth="1"/>
    <col min="7925" max="7925" width="14.6640625" style="1" customWidth="1"/>
    <col min="7926" max="7926" width="15.6640625" style="1" customWidth="1"/>
    <col min="7927" max="7927" width="11.5546875" style="1" customWidth="1"/>
    <col min="7928" max="7928" width="27.5546875" style="1" customWidth="1"/>
    <col min="7929" max="7935" width="0" style="1" hidden="1" customWidth="1"/>
    <col min="7936" max="7936" width="8.88671875" style="1"/>
    <col min="7937" max="7937" width="11.5546875" style="1" bestFit="1" customWidth="1"/>
    <col min="7938" max="7945" width="0" style="1" hidden="1" customWidth="1"/>
    <col min="7946" max="8174" width="8.88671875" style="1"/>
    <col min="8175" max="8175" width="21.44140625" style="1" customWidth="1"/>
    <col min="8176" max="8176" width="11.33203125" style="1" customWidth="1"/>
    <col min="8177" max="8177" width="13.5546875" style="1" customWidth="1"/>
    <col min="8178" max="8178" width="10.6640625" style="1" customWidth="1"/>
    <col min="8179" max="8179" width="14" style="1" customWidth="1"/>
    <col min="8180" max="8180" width="19.33203125" style="1" customWidth="1"/>
    <col min="8181" max="8181" width="14.6640625" style="1" customWidth="1"/>
    <col min="8182" max="8182" width="15.6640625" style="1" customWidth="1"/>
    <col min="8183" max="8183" width="11.5546875" style="1" customWidth="1"/>
    <col min="8184" max="8184" width="27.5546875" style="1" customWidth="1"/>
    <col min="8185" max="8191" width="0" style="1" hidden="1" customWidth="1"/>
    <col min="8192" max="8192" width="8.88671875" style="1"/>
    <col min="8193" max="8193" width="11.5546875" style="1" bestFit="1" customWidth="1"/>
    <col min="8194" max="8201" width="0" style="1" hidden="1" customWidth="1"/>
    <col min="8202" max="8430" width="8.88671875" style="1"/>
    <col min="8431" max="8431" width="21.44140625" style="1" customWidth="1"/>
    <col min="8432" max="8432" width="11.33203125" style="1" customWidth="1"/>
    <col min="8433" max="8433" width="13.5546875" style="1" customWidth="1"/>
    <col min="8434" max="8434" width="10.6640625" style="1" customWidth="1"/>
    <col min="8435" max="8435" width="14" style="1" customWidth="1"/>
    <col min="8436" max="8436" width="19.33203125" style="1" customWidth="1"/>
    <col min="8437" max="8437" width="14.6640625" style="1" customWidth="1"/>
    <col min="8438" max="8438" width="15.6640625" style="1" customWidth="1"/>
    <col min="8439" max="8439" width="11.5546875" style="1" customWidth="1"/>
    <col min="8440" max="8440" width="27.5546875" style="1" customWidth="1"/>
    <col min="8441" max="8447" width="0" style="1" hidden="1" customWidth="1"/>
    <col min="8448" max="8448" width="8.88671875" style="1"/>
    <col min="8449" max="8449" width="11.5546875" style="1" bestFit="1" customWidth="1"/>
    <col min="8450" max="8457" width="0" style="1" hidden="1" customWidth="1"/>
    <col min="8458" max="8686" width="8.88671875" style="1"/>
    <col min="8687" max="8687" width="21.44140625" style="1" customWidth="1"/>
    <col min="8688" max="8688" width="11.33203125" style="1" customWidth="1"/>
    <col min="8689" max="8689" width="13.5546875" style="1" customWidth="1"/>
    <col min="8690" max="8690" width="10.6640625" style="1" customWidth="1"/>
    <col min="8691" max="8691" width="14" style="1" customWidth="1"/>
    <col min="8692" max="8692" width="19.33203125" style="1" customWidth="1"/>
    <col min="8693" max="8693" width="14.6640625" style="1" customWidth="1"/>
    <col min="8694" max="8694" width="15.6640625" style="1" customWidth="1"/>
    <col min="8695" max="8695" width="11.5546875" style="1" customWidth="1"/>
    <col min="8696" max="8696" width="27.5546875" style="1" customWidth="1"/>
    <col min="8697" max="8703" width="0" style="1" hidden="1" customWidth="1"/>
    <col min="8704" max="8704" width="8.88671875" style="1"/>
    <col min="8705" max="8705" width="11.5546875" style="1" bestFit="1" customWidth="1"/>
    <col min="8706" max="8713" width="0" style="1" hidden="1" customWidth="1"/>
    <col min="8714" max="8942" width="8.88671875" style="1"/>
    <col min="8943" max="8943" width="21.44140625" style="1" customWidth="1"/>
    <col min="8944" max="8944" width="11.33203125" style="1" customWidth="1"/>
    <col min="8945" max="8945" width="13.5546875" style="1" customWidth="1"/>
    <col min="8946" max="8946" width="10.6640625" style="1" customWidth="1"/>
    <col min="8947" max="8947" width="14" style="1" customWidth="1"/>
    <col min="8948" max="8948" width="19.33203125" style="1" customWidth="1"/>
    <col min="8949" max="8949" width="14.6640625" style="1" customWidth="1"/>
    <col min="8950" max="8950" width="15.6640625" style="1" customWidth="1"/>
    <col min="8951" max="8951" width="11.5546875" style="1" customWidth="1"/>
    <col min="8952" max="8952" width="27.5546875" style="1" customWidth="1"/>
    <col min="8953" max="8959" width="0" style="1" hidden="1" customWidth="1"/>
    <col min="8960" max="8960" width="8.88671875" style="1"/>
    <col min="8961" max="8961" width="11.5546875" style="1" bestFit="1" customWidth="1"/>
    <col min="8962" max="8969" width="0" style="1" hidden="1" customWidth="1"/>
    <col min="8970" max="9198" width="8.88671875" style="1"/>
    <col min="9199" max="9199" width="21.44140625" style="1" customWidth="1"/>
    <col min="9200" max="9200" width="11.33203125" style="1" customWidth="1"/>
    <col min="9201" max="9201" width="13.5546875" style="1" customWidth="1"/>
    <col min="9202" max="9202" width="10.6640625" style="1" customWidth="1"/>
    <col min="9203" max="9203" width="14" style="1" customWidth="1"/>
    <col min="9204" max="9204" width="19.33203125" style="1" customWidth="1"/>
    <col min="9205" max="9205" width="14.6640625" style="1" customWidth="1"/>
    <col min="9206" max="9206" width="15.6640625" style="1" customWidth="1"/>
    <col min="9207" max="9207" width="11.5546875" style="1" customWidth="1"/>
    <col min="9208" max="9208" width="27.5546875" style="1" customWidth="1"/>
    <col min="9209" max="9215" width="0" style="1" hidden="1" customWidth="1"/>
    <col min="9216" max="9216" width="8.88671875" style="1"/>
    <col min="9217" max="9217" width="11.5546875" style="1" bestFit="1" customWidth="1"/>
    <col min="9218" max="9225" width="0" style="1" hidden="1" customWidth="1"/>
    <col min="9226" max="9454" width="8.88671875" style="1"/>
    <col min="9455" max="9455" width="21.44140625" style="1" customWidth="1"/>
    <col min="9456" max="9456" width="11.33203125" style="1" customWidth="1"/>
    <col min="9457" max="9457" width="13.5546875" style="1" customWidth="1"/>
    <col min="9458" max="9458" width="10.6640625" style="1" customWidth="1"/>
    <col min="9459" max="9459" width="14" style="1" customWidth="1"/>
    <col min="9460" max="9460" width="19.33203125" style="1" customWidth="1"/>
    <col min="9461" max="9461" width="14.6640625" style="1" customWidth="1"/>
    <col min="9462" max="9462" width="15.6640625" style="1" customWidth="1"/>
    <col min="9463" max="9463" width="11.5546875" style="1" customWidth="1"/>
    <col min="9464" max="9464" width="27.5546875" style="1" customWidth="1"/>
    <col min="9465" max="9471" width="0" style="1" hidden="1" customWidth="1"/>
    <col min="9472" max="9472" width="8.88671875" style="1"/>
    <col min="9473" max="9473" width="11.5546875" style="1" bestFit="1" customWidth="1"/>
    <col min="9474" max="9481" width="0" style="1" hidden="1" customWidth="1"/>
    <col min="9482" max="9710" width="8.88671875" style="1"/>
    <col min="9711" max="9711" width="21.44140625" style="1" customWidth="1"/>
    <col min="9712" max="9712" width="11.33203125" style="1" customWidth="1"/>
    <col min="9713" max="9713" width="13.5546875" style="1" customWidth="1"/>
    <col min="9714" max="9714" width="10.6640625" style="1" customWidth="1"/>
    <col min="9715" max="9715" width="14" style="1" customWidth="1"/>
    <col min="9716" max="9716" width="19.33203125" style="1" customWidth="1"/>
    <col min="9717" max="9717" width="14.6640625" style="1" customWidth="1"/>
    <col min="9718" max="9718" width="15.6640625" style="1" customWidth="1"/>
    <col min="9719" max="9719" width="11.5546875" style="1" customWidth="1"/>
    <col min="9720" max="9720" width="27.5546875" style="1" customWidth="1"/>
    <col min="9721" max="9727" width="0" style="1" hidden="1" customWidth="1"/>
    <col min="9728" max="9728" width="8.88671875" style="1"/>
    <col min="9729" max="9729" width="11.5546875" style="1" bestFit="1" customWidth="1"/>
    <col min="9730" max="9737" width="0" style="1" hidden="1" customWidth="1"/>
    <col min="9738" max="9966" width="8.88671875" style="1"/>
    <col min="9967" max="9967" width="21.44140625" style="1" customWidth="1"/>
    <col min="9968" max="9968" width="11.33203125" style="1" customWidth="1"/>
    <col min="9969" max="9969" width="13.5546875" style="1" customWidth="1"/>
    <col min="9970" max="9970" width="10.6640625" style="1" customWidth="1"/>
    <col min="9971" max="9971" width="14" style="1" customWidth="1"/>
    <col min="9972" max="9972" width="19.33203125" style="1" customWidth="1"/>
    <col min="9973" max="9973" width="14.6640625" style="1" customWidth="1"/>
    <col min="9974" max="9974" width="15.6640625" style="1" customWidth="1"/>
    <col min="9975" max="9975" width="11.5546875" style="1" customWidth="1"/>
    <col min="9976" max="9976" width="27.5546875" style="1" customWidth="1"/>
    <col min="9977" max="9983" width="0" style="1" hidden="1" customWidth="1"/>
    <col min="9984" max="9984" width="8.88671875" style="1"/>
    <col min="9985" max="9985" width="11.5546875" style="1" bestFit="1" customWidth="1"/>
    <col min="9986" max="9993" width="0" style="1" hidden="1" customWidth="1"/>
    <col min="9994" max="10222" width="8.88671875" style="1"/>
    <col min="10223" max="10223" width="21.44140625" style="1" customWidth="1"/>
    <col min="10224" max="10224" width="11.33203125" style="1" customWidth="1"/>
    <col min="10225" max="10225" width="13.5546875" style="1" customWidth="1"/>
    <col min="10226" max="10226" width="10.6640625" style="1" customWidth="1"/>
    <col min="10227" max="10227" width="14" style="1" customWidth="1"/>
    <col min="10228" max="10228" width="19.33203125" style="1" customWidth="1"/>
    <col min="10229" max="10229" width="14.6640625" style="1" customWidth="1"/>
    <col min="10230" max="10230" width="15.6640625" style="1" customWidth="1"/>
    <col min="10231" max="10231" width="11.5546875" style="1" customWidth="1"/>
    <col min="10232" max="10232" width="27.5546875" style="1" customWidth="1"/>
    <col min="10233" max="10239" width="0" style="1" hidden="1" customWidth="1"/>
    <col min="10240" max="10240" width="8.88671875" style="1"/>
    <col min="10241" max="10241" width="11.5546875" style="1" bestFit="1" customWidth="1"/>
    <col min="10242" max="10249" width="0" style="1" hidden="1" customWidth="1"/>
    <col min="10250" max="10478" width="8.88671875" style="1"/>
    <col min="10479" max="10479" width="21.44140625" style="1" customWidth="1"/>
    <col min="10480" max="10480" width="11.33203125" style="1" customWidth="1"/>
    <col min="10481" max="10481" width="13.5546875" style="1" customWidth="1"/>
    <col min="10482" max="10482" width="10.6640625" style="1" customWidth="1"/>
    <col min="10483" max="10483" width="14" style="1" customWidth="1"/>
    <col min="10484" max="10484" width="19.33203125" style="1" customWidth="1"/>
    <col min="10485" max="10485" width="14.6640625" style="1" customWidth="1"/>
    <col min="10486" max="10486" width="15.6640625" style="1" customWidth="1"/>
    <col min="10487" max="10487" width="11.5546875" style="1" customWidth="1"/>
    <col min="10488" max="10488" width="27.5546875" style="1" customWidth="1"/>
    <col min="10489" max="10495" width="0" style="1" hidden="1" customWidth="1"/>
    <col min="10496" max="10496" width="8.88671875" style="1"/>
    <col min="10497" max="10497" width="11.5546875" style="1" bestFit="1" customWidth="1"/>
    <col min="10498" max="10505" width="0" style="1" hidden="1" customWidth="1"/>
    <col min="10506" max="10734" width="8.88671875" style="1"/>
    <col min="10735" max="10735" width="21.44140625" style="1" customWidth="1"/>
    <col min="10736" max="10736" width="11.33203125" style="1" customWidth="1"/>
    <col min="10737" max="10737" width="13.5546875" style="1" customWidth="1"/>
    <col min="10738" max="10738" width="10.6640625" style="1" customWidth="1"/>
    <col min="10739" max="10739" width="14" style="1" customWidth="1"/>
    <col min="10740" max="10740" width="19.33203125" style="1" customWidth="1"/>
    <col min="10741" max="10741" width="14.6640625" style="1" customWidth="1"/>
    <col min="10742" max="10742" width="15.6640625" style="1" customWidth="1"/>
    <col min="10743" max="10743" width="11.5546875" style="1" customWidth="1"/>
    <col min="10744" max="10744" width="27.5546875" style="1" customWidth="1"/>
    <col min="10745" max="10751" width="0" style="1" hidden="1" customWidth="1"/>
    <col min="10752" max="10752" width="8.88671875" style="1"/>
    <col min="10753" max="10753" width="11.5546875" style="1" bestFit="1" customWidth="1"/>
    <col min="10754" max="10761" width="0" style="1" hidden="1" customWidth="1"/>
    <col min="10762" max="10990" width="8.88671875" style="1"/>
    <col min="10991" max="10991" width="21.44140625" style="1" customWidth="1"/>
    <col min="10992" max="10992" width="11.33203125" style="1" customWidth="1"/>
    <col min="10993" max="10993" width="13.5546875" style="1" customWidth="1"/>
    <col min="10994" max="10994" width="10.6640625" style="1" customWidth="1"/>
    <col min="10995" max="10995" width="14" style="1" customWidth="1"/>
    <col min="10996" max="10996" width="19.33203125" style="1" customWidth="1"/>
    <col min="10997" max="10997" width="14.6640625" style="1" customWidth="1"/>
    <col min="10998" max="10998" width="15.6640625" style="1" customWidth="1"/>
    <col min="10999" max="10999" width="11.5546875" style="1" customWidth="1"/>
    <col min="11000" max="11000" width="27.5546875" style="1" customWidth="1"/>
    <col min="11001" max="11007" width="0" style="1" hidden="1" customWidth="1"/>
    <col min="11008" max="11008" width="8.88671875" style="1"/>
    <col min="11009" max="11009" width="11.5546875" style="1" bestFit="1" customWidth="1"/>
    <col min="11010" max="11017" width="0" style="1" hidden="1" customWidth="1"/>
    <col min="11018" max="11246" width="8.88671875" style="1"/>
    <col min="11247" max="11247" width="21.44140625" style="1" customWidth="1"/>
    <col min="11248" max="11248" width="11.33203125" style="1" customWidth="1"/>
    <col min="11249" max="11249" width="13.5546875" style="1" customWidth="1"/>
    <col min="11250" max="11250" width="10.6640625" style="1" customWidth="1"/>
    <col min="11251" max="11251" width="14" style="1" customWidth="1"/>
    <col min="11252" max="11252" width="19.33203125" style="1" customWidth="1"/>
    <col min="11253" max="11253" width="14.6640625" style="1" customWidth="1"/>
    <col min="11254" max="11254" width="15.6640625" style="1" customWidth="1"/>
    <col min="11255" max="11255" width="11.5546875" style="1" customWidth="1"/>
    <col min="11256" max="11256" width="27.5546875" style="1" customWidth="1"/>
    <col min="11257" max="11263" width="0" style="1" hidden="1" customWidth="1"/>
    <col min="11264" max="11264" width="8.88671875" style="1"/>
    <col min="11265" max="11265" width="11.5546875" style="1" bestFit="1" customWidth="1"/>
    <col min="11266" max="11273" width="0" style="1" hidden="1" customWidth="1"/>
    <col min="11274" max="11502" width="8.88671875" style="1"/>
    <col min="11503" max="11503" width="21.44140625" style="1" customWidth="1"/>
    <col min="11504" max="11504" width="11.33203125" style="1" customWidth="1"/>
    <col min="11505" max="11505" width="13.5546875" style="1" customWidth="1"/>
    <col min="11506" max="11506" width="10.6640625" style="1" customWidth="1"/>
    <col min="11507" max="11507" width="14" style="1" customWidth="1"/>
    <col min="11508" max="11508" width="19.33203125" style="1" customWidth="1"/>
    <col min="11509" max="11509" width="14.6640625" style="1" customWidth="1"/>
    <col min="11510" max="11510" width="15.6640625" style="1" customWidth="1"/>
    <col min="11511" max="11511" width="11.5546875" style="1" customWidth="1"/>
    <col min="11512" max="11512" width="27.5546875" style="1" customWidth="1"/>
    <col min="11513" max="11519" width="0" style="1" hidden="1" customWidth="1"/>
    <col min="11520" max="11520" width="8.88671875" style="1"/>
    <col min="11521" max="11521" width="11.5546875" style="1" bestFit="1" customWidth="1"/>
    <col min="11522" max="11529" width="0" style="1" hidden="1" customWidth="1"/>
    <col min="11530" max="11758" width="8.88671875" style="1"/>
    <col min="11759" max="11759" width="21.44140625" style="1" customWidth="1"/>
    <col min="11760" max="11760" width="11.33203125" style="1" customWidth="1"/>
    <col min="11761" max="11761" width="13.5546875" style="1" customWidth="1"/>
    <col min="11762" max="11762" width="10.6640625" style="1" customWidth="1"/>
    <col min="11763" max="11763" width="14" style="1" customWidth="1"/>
    <col min="11764" max="11764" width="19.33203125" style="1" customWidth="1"/>
    <col min="11765" max="11765" width="14.6640625" style="1" customWidth="1"/>
    <col min="11766" max="11766" width="15.6640625" style="1" customWidth="1"/>
    <col min="11767" max="11767" width="11.5546875" style="1" customWidth="1"/>
    <col min="11768" max="11768" width="27.5546875" style="1" customWidth="1"/>
    <col min="11769" max="11775" width="0" style="1" hidden="1" customWidth="1"/>
    <col min="11776" max="11776" width="8.88671875" style="1"/>
    <col min="11777" max="11777" width="11.5546875" style="1" bestFit="1" customWidth="1"/>
    <col min="11778" max="11785" width="0" style="1" hidden="1" customWidth="1"/>
    <col min="11786" max="12014" width="8.88671875" style="1"/>
    <col min="12015" max="12015" width="21.44140625" style="1" customWidth="1"/>
    <col min="12016" max="12016" width="11.33203125" style="1" customWidth="1"/>
    <col min="12017" max="12017" width="13.5546875" style="1" customWidth="1"/>
    <col min="12018" max="12018" width="10.6640625" style="1" customWidth="1"/>
    <col min="12019" max="12019" width="14" style="1" customWidth="1"/>
    <col min="12020" max="12020" width="19.33203125" style="1" customWidth="1"/>
    <col min="12021" max="12021" width="14.6640625" style="1" customWidth="1"/>
    <col min="12022" max="12022" width="15.6640625" style="1" customWidth="1"/>
    <col min="12023" max="12023" width="11.5546875" style="1" customWidth="1"/>
    <col min="12024" max="12024" width="27.5546875" style="1" customWidth="1"/>
    <col min="12025" max="12031" width="0" style="1" hidden="1" customWidth="1"/>
    <col min="12032" max="12032" width="8.88671875" style="1"/>
    <col min="12033" max="12033" width="11.5546875" style="1" bestFit="1" customWidth="1"/>
    <col min="12034" max="12041" width="0" style="1" hidden="1" customWidth="1"/>
    <col min="12042" max="12270" width="8.88671875" style="1"/>
    <col min="12271" max="12271" width="21.44140625" style="1" customWidth="1"/>
    <col min="12272" max="12272" width="11.33203125" style="1" customWidth="1"/>
    <col min="12273" max="12273" width="13.5546875" style="1" customWidth="1"/>
    <col min="12274" max="12274" width="10.6640625" style="1" customWidth="1"/>
    <col min="12275" max="12275" width="14" style="1" customWidth="1"/>
    <col min="12276" max="12276" width="19.33203125" style="1" customWidth="1"/>
    <col min="12277" max="12277" width="14.6640625" style="1" customWidth="1"/>
    <col min="12278" max="12278" width="15.6640625" style="1" customWidth="1"/>
    <col min="12279" max="12279" width="11.5546875" style="1" customWidth="1"/>
    <col min="12280" max="12280" width="27.5546875" style="1" customWidth="1"/>
    <col min="12281" max="12287" width="0" style="1" hidden="1" customWidth="1"/>
    <col min="12288" max="12288" width="8.88671875" style="1"/>
    <col min="12289" max="12289" width="11.5546875" style="1" bestFit="1" customWidth="1"/>
    <col min="12290" max="12297" width="0" style="1" hidden="1" customWidth="1"/>
    <col min="12298" max="12526" width="8.88671875" style="1"/>
    <col min="12527" max="12527" width="21.44140625" style="1" customWidth="1"/>
    <col min="12528" max="12528" width="11.33203125" style="1" customWidth="1"/>
    <col min="12529" max="12529" width="13.5546875" style="1" customWidth="1"/>
    <col min="12530" max="12530" width="10.6640625" style="1" customWidth="1"/>
    <col min="12531" max="12531" width="14" style="1" customWidth="1"/>
    <col min="12532" max="12532" width="19.33203125" style="1" customWidth="1"/>
    <col min="12533" max="12533" width="14.6640625" style="1" customWidth="1"/>
    <col min="12534" max="12534" width="15.6640625" style="1" customWidth="1"/>
    <col min="12535" max="12535" width="11.5546875" style="1" customWidth="1"/>
    <col min="12536" max="12536" width="27.5546875" style="1" customWidth="1"/>
    <col min="12537" max="12543" width="0" style="1" hidden="1" customWidth="1"/>
    <col min="12544" max="12544" width="8.88671875" style="1"/>
    <col min="12545" max="12545" width="11.5546875" style="1" bestFit="1" customWidth="1"/>
    <col min="12546" max="12553" width="0" style="1" hidden="1" customWidth="1"/>
    <col min="12554" max="12782" width="8.88671875" style="1"/>
    <col min="12783" max="12783" width="21.44140625" style="1" customWidth="1"/>
    <col min="12784" max="12784" width="11.33203125" style="1" customWidth="1"/>
    <col min="12785" max="12785" width="13.5546875" style="1" customWidth="1"/>
    <col min="12786" max="12786" width="10.6640625" style="1" customWidth="1"/>
    <col min="12787" max="12787" width="14" style="1" customWidth="1"/>
    <col min="12788" max="12788" width="19.33203125" style="1" customWidth="1"/>
    <col min="12789" max="12789" width="14.6640625" style="1" customWidth="1"/>
    <col min="12790" max="12790" width="15.6640625" style="1" customWidth="1"/>
    <col min="12791" max="12791" width="11.5546875" style="1" customWidth="1"/>
    <col min="12792" max="12792" width="27.5546875" style="1" customWidth="1"/>
    <col min="12793" max="12799" width="0" style="1" hidden="1" customWidth="1"/>
    <col min="12800" max="12800" width="8.88671875" style="1"/>
    <col min="12801" max="12801" width="11.5546875" style="1" bestFit="1" customWidth="1"/>
    <col min="12802" max="12809" width="0" style="1" hidden="1" customWidth="1"/>
    <col min="12810" max="13038" width="8.88671875" style="1"/>
    <col min="13039" max="13039" width="21.44140625" style="1" customWidth="1"/>
    <col min="13040" max="13040" width="11.33203125" style="1" customWidth="1"/>
    <col min="13041" max="13041" width="13.5546875" style="1" customWidth="1"/>
    <col min="13042" max="13042" width="10.6640625" style="1" customWidth="1"/>
    <col min="13043" max="13043" width="14" style="1" customWidth="1"/>
    <col min="13044" max="13044" width="19.33203125" style="1" customWidth="1"/>
    <col min="13045" max="13045" width="14.6640625" style="1" customWidth="1"/>
    <col min="13046" max="13046" width="15.6640625" style="1" customWidth="1"/>
    <col min="13047" max="13047" width="11.5546875" style="1" customWidth="1"/>
    <col min="13048" max="13048" width="27.5546875" style="1" customWidth="1"/>
    <col min="13049" max="13055" width="0" style="1" hidden="1" customWidth="1"/>
    <col min="13056" max="13056" width="8.88671875" style="1"/>
    <col min="13057" max="13057" width="11.5546875" style="1" bestFit="1" customWidth="1"/>
    <col min="13058" max="13065" width="0" style="1" hidden="1" customWidth="1"/>
    <col min="13066" max="13294" width="8.88671875" style="1"/>
    <col min="13295" max="13295" width="21.44140625" style="1" customWidth="1"/>
    <col min="13296" max="13296" width="11.33203125" style="1" customWidth="1"/>
    <col min="13297" max="13297" width="13.5546875" style="1" customWidth="1"/>
    <col min="13298" max="13298" width="10.6640625" style="1" customWidth="1"/>
    <col min="13299" max="13299" width="14" style="1" customWidth="1"/>
    <col min="13300" max="13300" width="19.33203125" style="1" customWidth="1"/>
    <col min="13301" max="13301" width="14.6640625" style="1" customWidth="1"/>
    <col min="13302" max="13302" width="15.6640625" style="1" customWidth="1"/>
    <col min="13303" max="13303" width="11.5546875" style="1" customWidth="1"/>
    <col min="13304" max="13304" width="27.5546875" style="1" customWidth="1"/>
    <col min="13305" max="13311" width="0" style="1" hidden="1" customWidth="1"/>
    <col min="13312" max="13312" width="8.88671875" style="1"/>
    <col min="13313" max="13313" width="11.5546875" style="1" bestFit="1" customWidth="1"/>
    <col min="13314" max="13321" width="0" style="1" hidden="1" customWidth="1"/>
    <col min="13322" max="13550" width="8.88671875" style="1"/>
    <col min="13551" max="13551" width="21.44140625" style="1" customWidth="1"/>
    <col min="13552" max="13552" width="11.33203125" style="1" customWidth="1"/>
    <col min="13553" max="13553" width="13.5546875" style="1" customWidth="1"/>
    <col min="13554" max="13554" width="10.6640625" style="1" customWidth="1"/>
    <col min="13555" max="13555" width="14" style="1" customWidth="1"/>
    <col min="13556" max="13556" width="19.33203125" style="1" customWidth="1"/>
    <col min="13557" max="13557" width="14.6640625" style="1" customWidth="1"/>
    <col min="13558" max="13558" width="15.6640625" style="1" customWidth="1"/>
    <col min="13559" max="13559" width="11.5546875" style="1" customWidth="1"/>
    <col min="13560" max="13560" width="27.5546875" style="1" customWidth="1"/>
    <col min="13561" max="13567" width="0" style="1" hidden="1" customWidth="1"/>
    <col min="13568" max="13568" width="8.88671875" style="1"/>
    <col min="13569" max="13569" width="11.5546875" style="1" bestFit="1" customWidth="1"/>
    <col min="13570" max="13577" width="0" style="1" hidden="1" customWidth="1"/>
    <col min="13578" max="13806" width="8.88671875" style="1"/>
    <col min="13807" max="13807" width="21.44140625" style="1" customWidth="1"/>
    <col min="13808" max="13808" width="11.33203125" style="1" customWidth="1"/>
    <col min="13809" max="13809" width="13.5546875" style="1" customWidth="1"/>
    <col min="13810" max="13810" width="10.6640625" style="1" customWidth="1"/>
    <col min="13811" max="13811" width="14" style="1" customWidth="1"/>
    <col min="13812" max="13812" width="19.33203125" style="1" customWidth="1"/>
    <col min="13813" max="13813" width="14.6640625" style="1" customWidth="1"/>
    <col min="13814" max="13814" width="15.6640625" style="1" customWidth="1"/>
    <col min="13815" max="13815" width="11.5546875" style="1" customWidth="1"/>
    <col min="13816" max="13816" width="27.5546875" style="1" customWidth="1"/>
    <col min="13817" max="13823" width="0" style="1" hidden="1" customWidth="1"/>
    <col min="13824" max="13824" width="8.88671875" style="1"/>
    <col min="13825" max="13825" width="11.5546875" style="1" bestFit="1" customWidth="1"/>
    <col min="13826" max="13833" width="0" style="1" hidden="1" customWidth="1"/>
    <col min="13834" max="14062" width="8.88671875" style="1"/>
    <col min="14063" max="14063" width="21.44140625" style="1" customWidth="1"/>
    <col min="14064" max="14064" width="11.33203125" style="1" customWidth="1"/>
    <col min="14065" max="14065" width="13.5546875" style="1" customWidth="1"/>
    <col min="14066" max="14066" width="10.6640625" style="1" customWidth="1"/>
    <col min="14067" max="14067" width="14" style="1" customWidth="1"/>
    <col min="14068" max="14068" width="19.33203125" style="1" customWidth="1"/>
    <col min="14069" max="14069" width="14.6640625" style="1" customWidth="1"/>
    <col min="14070" max="14070" width="15.6640625" style="1" customWidth="1"/>
    <col min="14071" max="14071" width="11.5546875" style="1" customWidth="1"/>
    <col min="14072" max="14072" width="27.5546875" style="1" customWidth="1"/>
    <col min="14073" max="14079" width="0" style="1" hidden="1" customWidth="1"/>
    <col min="14080" max="14080" width="8.88671875" style="1"/>
    <col min="14081" max="14081" width="11.5546875" style="1" bestFit="1" customWidth="1"/>
    <col min="14082" max="14089" width="0" style="1" hidden="1" customWidth="1"/>
    <col min="14090" max="14318" width="8.88671875" style="1"/>
    <col min="14319" max="14319" width="21.44140625" style="1" customWidth="1"/>
    <col min="14320" max="14320" width="11.33203125" style="1" customWidth="1"/>
    <col min="14321" max="14321" width="13.5546875" style="1" customWidth="1"/>
    <col min="14322" max="14322" width="10.6640625" style="1" customWidth="1"/>
    <col min="14323" max="14323" width="14" style="1" customWidth="1"/>
    <col min="14324" max="14324" width="19.33203125" style="1" customWidth="1"/>
    <col min="14325" max="14325" width="14.6640625" style="1" customWidth="1"/>
    <col min="14326" max="14326" width="15.6640625" style="1" customWidth="1"/>
    <col min="14327" max="14327" width="11.5546875" style="1" customWidth="1"/>
    <col min="14328" max="14328" width="27.5546875" style="1" customWidth="1"/>
    <col min="14329" max="14335" width="0" style="1" hidden="1" customWidth="1"/>
    <col min="14336" max="14336" width="8.88671875" style="1"/>
    <col min="14337" max="14337" width="11.5546875" style="1" bestFit="1" customWidth="1"/>
    <col min="14338" max="14345" width="0" style="1" hidden="1" customWidth="1"/>
    <col min="14346" max="14574" width="8.88671875" style="1"/>
    <col min="14575" max="14575" width="21.44140625" style="1" customWidth="1"/>
    <col min="14576" max="14576" width="11.33203125" style="1" customWidth="1"/>
    <col min="14577" max="14577" width="13.5546875" style="1" customWidth="1"/>
    <col min="14578" max="14578" width="10.6640625" style="1" customWidth="1"/>
    <col min="14579" max="14579" width="14" style="1" customWidth="1"/>
    <col min="14580" max="14580" width="19.33203125" style="1" customWidth="1"/>
    <col min="14581" max="14581" width="14.6640625" style="1" customWidth="1"/>
    <col min="14582" max="14582" width="15.6640625" style="1" customWidth="1"/>
    <col min="14583" max="14583" width="11.5546875" style="1" customWidth="1"/>
    <col min="14584" max="14584" width="27.5546875" style="1" customWidth="1"/>
    <col min="14585" max="14591" width="0" style="1" hidden="1" customWidth="1"/>
    <col min="14592" max="14592" width="8.88671875" style="1"/>
    <col min="14593" max="14593" width="11.5546875" style="1" bestFit="1" customWidth="1"/>
    <col min="14594" max="14601" width="0" style="1" hidden="1" customWidth="1"/>
    <col min="14602" max="14830" width="8.88671875" style="1"/>
    <col min="14831" max="14831" width="21.44140625" style="1" customWidth="1"/>
    <col min="14832" max="14832" width="11.33203125" style="1" customWidth="1"/>
    <col min="14833" max="14833" width="13.5546875" style="1" customWidth="1"/>
    <col min="14834" max="14834" width="10.6640625" style="1" customWidth="1"/>
    <col min="14835" max="14835" width="14" style="1" customWidth="1"/>
    <col min="14836" max="14836" width="19.33203125" style="1" customWidth="1"/>
    <col min="14837" max="14837" width="14.6640625" style="1" customWidth="1"/>
    <col min="14838" max="14838" width="15.6640625" style="1" customWidth="1"/>
    <col min="14839" max="14839" width="11.5546875" style="1" customWidth="1"/>
    <col min="14840" max="14840" width="27.5546875" style="1" customWidth="1"/>
    <col min="14841" max="14847" width="0" style="1" hidden="1" customWidth="1"/>
    <col min="14848" max="14848" width="8.88671875" style="1"/>
    <col min="14849" max="14849" width="11.5546875" style="1" bestFit="1" customWidth="1"/>
    <col min="14850" max="14857" width="0" style="1" hidden="1" customWidth="1"/>
    <col min="14858" max="15086" width="8.88671875" style="1"/>
    <col min="15087" max="15087" width="21.44140625" style="1" customWidth="1"/>
    <col min="15088" max="15088" width="11.33203125" style="1" customWidth="1"/>
    <col min="15089" max="15089" width="13.5546875" style="1" customWidth="1"/>
    <col min="15090" max="15090" width="10.6640625" style="1" customWidth="1"/>
    <col min="15091" max="15091" width="14" style="1" customWidth="1"/>
    <col min="15092" max="15092" width="19.33203125" style="1" customWidth="1"/>
    <col min="15093" max="15093" width="14.6640625" style="1" customWidth="1"/>
    <col min="15094" max="15094" width="15.6640625" style="1" customWidth="1"/>
    <col min="15095" max="15095" width="11.5546875" style="1" customWidth="1"/>
    <col min="15096" max="15096" width="27.5546875" style="1" customWidth="1"/>
    <col min="15097" max="15103" width="0" style="1" hidden="1" customWidth="1"/>
    <col min="15104" max="15104" width="8.88671875" style="1"/>
    <col min="15105" max="15105" width="11.5546875" style="1" bestFit="1" customWidth="1"/>
    <col min="15106" max="15113" width="0" style="1" hidden="1" customWidth="1"/>
    <col min="15114" max="15342" width="8.88671875" style="1"/>
    <col min="15343" max="15343" width="21.44140625" style="1" customWidth="1"/>
    <col min="15344" max="15344" width="11.33203125" style="1" customWidth="1"/>
    <col min="15345" max="15345" width="13.5546875" style="1" customWidth="1"/>
    <col min="15346" max="15346" width="10.6640625" style="1" customWidth="1"/>
    <col min="15347" max="15347" width="14" style="1" customWidth="1"/>
    <col min="15348" max="15348" width="19.33203125" style="1" customWidth="1"/>
    <col min="15349" max="15349" width="14.6640625" style="1" customWidth="1"/>
    <col min="15350" max="15350" width="15.6640625" style="1" customWidth="1"/>
    <col min="15351" max="15351" width="11.5546875" style="1" customWidth="1"/>
    <col min="15352" max="15352" width="27.5546875" style="1" customWidth="1"/>
    <col min="15353" max="15359" width="0" style="1" hidden="1" customWidth="1"/>
    <col min="15360" max="15360" width="8.88671875" style="1"/>
    <col min="15361" max="15361" width="11.5546875" style="1" bestFit="1" customWidth="1"/>
    <col min="15362" max="15369" width="0" style="1" hidden="1" customWidth="1"/>
    <col min="15370" max="15598" width="8.88671875" style="1"/>
    <col min="15599" max="15599" width="21.44140625" style="1" customWidth="1"/>
    <col min="15600" max="15600" width="11.33203125" style="1" customWidth="1"/>
    <col min="15601" max="15601" width="13.5546875" style="1" customWidth="1"/>
    <col min="15602" max="15602" width="10.6640625" style="1" customWidth="1"/>
    <col min="15603" max="15603" width="14" style="1" customWidth="1"/>
    <col min="15604" max="15604" width="19.33203125" style="1" customWidth="1"/>
    <col min="15605" max="15605" width="14.6640625" style="1" customWidth="1"/>
    <col min="15606" max="15606" width="15.6640625" style="1" customWidth="1"/>
    <col min="15607" max="15607" width="11.5546875" style="1" customWidth="1"/>
    <col min="15608" max="15608" width="27.5546875" style="1" customWidth="1"/>
    <col min="15609" max="15615" width="0" style="1" hidden="1" customWidth="1"/>
    <col min="15616" max="15616" width="8.88671875" style="1"/>
    <col min="15617" max="15617" width="11.5546875" style="1" bestFit="1" customWidth="1"/>
    <col min="15618" max="15625" width="0" style="1" hidden="1" customWidth="1"/>
    <col min="15626" max="15854" width="8.88671875" style="1"/>
    <col min="15855" max="15855" width="21.44140625" style="1" customWidth="1"/>
    <col min="15856" max="15856" width="11.33203125" style="1" customWidth="1"/>
    <col min="15857" max="15857" width="13.5546875" style="1" customWidth="1"/>
    <col min="15858" max="15858" width="10.6640625" style="1" customWidth="1"/>
    <col min="15859" max="15859" width="14" style="1" customWidth="1"/>
    <col min="15860" max="15860" width="19.33203125" style="1" customWidth="1"/>
    <col min="15861" max="15861" width="14.6640625" style="1" customWidth="1"/>
    <col min="15862" max="15862" width="15.6640625" style="1" customWidth="1"/>
    <col min="15863" max="15863" width="11.5546875" style="1" customWidth="1"/>
    <col min="15864" max="15864" width="27.5546875" style="1" customWidth="1"/>
    <col min="15865" max="15871" width="0" style="1" hidden="1" customWidth="1"/>
    <col min="15872" max="15872" width="8.88671875" style="1"/>
    <col min="15873" max="15873" width="11.5546875" style="1" bestFit="1" customWidth="1"/>
    <col min="15874" max="15881" width="0" style="1" hidden="1" customWidth="1"/>
    <col min="15882" max="16110" width="8.88671875" style="1"/>
    <col min="16111" max="16111" width="21.44140625" style="1" customWidth="1"/>
    <col min="16112" max="16112" width="11.33203125" style="1" customWidth="1"/>
    <col min="16113" max="16113" width="13.5546875" style="1" customWidth="1"/>
    <col min="16114" max="16114" width="10.6640625" style="1" customWidth="1"/>
    <col min="16115" max="16115" width="14" style="1" customWidth="1"/>
    <col min="16116" max="16116" width="19.33203125" style="1" customWidth="1"/>
    <col min="16117" max="16117" width="14.6640625" style="1" customWidth="1"/>
    <col min="16118" max="16118" width="15.6640625" style="1" customWidth="1"/>
    <col min="16119" max="16119" width="11.5546875" style="1" customWidth="1"/>
    <col min="16120" max="16120" width="27.5546875" style="1" customWidth="1"/>
    <col min="16121" max="16127" width="0" style="1" hidden="1" customWidth="1"/>
    <col min="16128" max="16128" width="8.88671875" style="1"/>
    <col min="16129" max="16129" width="11.5546875" style="1" bestFit="1" customWidth="1"/>
    <col min="16130" max="16137" width="0" style="1" hidden="1" customWidth="1"/>
    <col min="16138" max="16384" width="8.88671875" style="1"/>
  </cols>
  <sheetData>
    <row r="1" spans="1:16">
      <c r="A1" s="13"/>
      <c r="B1" s="13"/>
      <c r="C1" s="13"/>
      <c r="D1" s="13"/>
      <c r="E1" s="13"/>
      <c r="F1" s="13"/>
      <c r="G1" s="13"/>
      <c r="H1" s="26" t="s">
        <v>48</v>
      </c>
    </row>
    <row r="2" spans="1:16">
      <c r="A2" s="188" t="s">
        <v>56</v>
      </c>
      <c r="B2" s="189"/>
      <c r="C2" s="189"/>
      <c r="D2" s="189"/>
      <c r="E2" s="189"/>
      <c r="F2" s="189"/>
      <c r="G2" s="189"/>
      <c r="H2" s="189"/>
    </row>
    <row r="3" spans="1:16">
      <c r="A3" s="96"/>
      <c r="B3" s="96"/>
      <c r="C3" s="97"/>
      <c r="D3" s="96"/>
      <c r="E3" s="96"/>
      <c r="F3" s="97"/>
      <c r="G3" s="2"/>
      <c r="H3" s="3">
        <v>0</v>
      </c>
    </row>
    <row r="4" spans="1:16" ht="133.65" customHeight="1">
      <c r="A4" s="5" t="s">
        <v>44</v>
      </c>
      <c r="B4" s="5" t="s">
        <v>51</v>
      </c>
      <c r="C4" s="5" t="s">
        <v>57</v>
      </c>
      <c r="D4" s="5" t="s">
        <v>52</v>
      </c>
      <c r="E4" s="5" t="s">
        <v>58</v>
      </c>
      <c r="F4" s="4" t="s">
        <v>201</v>
      </c>
      <c r="G4" s="5" t="s">
        <v>49</v>
      </c>
      <c r="H4" s="4" t="s">
        <v>59</v>
      </c>
    </row>
    <row r="5" spans="1:16">
      <c r="A5" s="6" t="s">
        <v>38</v>
      </c>
      <c r="B5" s="6" t="s">
        <v>39</v>
      </c>
      <c r="C5" s="6" t="s">
        <v>40</v>
      </c>
      <c r="D5" s="6" t="s">
        <v>41</v>
      </c>
      <c r="E5" s="6" t="s">
        <v>42</v>
      </c>
      <c r="F5" s="6" t="s">
        <v>50</v>
      </c>
      <c r="G5" s="6" t="s">
        <v>43</v>
      </c>
      <c r="H5" s="6" t="s">
        <v>47</v>
      </c>
      <c r="I5" s="28"/>
      <c r="J5" s="28"/>
    </row>
    <row r="6" spans="1:16">
      <c r="A6" s="1" t="s">
        <v>45</v>
      </c>
      <c r="J6" s="23"/>
    </row>
    <row r="7" spans="1:16">
      <c r="A7" s="1" t="s">
        <v>0</v>
      </c>
      <c r="B7" s="18">
        <v>11214596.695821378</v>
      </c>
      <c r="C7" s="18">
        <v>1170978</v>
      </c>
      <c r="D7" s="19">
        <v>0.8647203462109867</v>
      </c>
      <c r="E7" s="25">
        <v>1.5966692279460846</v>
      </c>
      <c r="F7" s="10">
        <v>0</v>
      </c>
      <c r="G7" s="21"/>
      <c r="H7" s="10">
        <v>32168</v>
      </c>
      <c r="I7" s="21"/>
      <c r="J7" s="24"/>
      <c r="N7" s="9"/>
      <c r="O7" s="9"/>
      <c r="P7" s="9"/>
    </row>
    <row r="8" spans="1:16">
      <c r="A8" s="1" t="s">
        <v>1</v>
      </c>
      <c r="B8" s="18">
        <v>4286732.461637699</v>
      </c>
      <c r="C8" s="18">
        <v>712619</v>
      </c>
      <c r="D8" s="19">
        <v>0.97162317867121351</v>
      </c>
      <c r="E8" s="25">
        <v>0.8925382244337603</v>
      </c>
      <c r="F8" s="10">
        <v>54421</v>
      </c>
      <c r="G8" s="21"/>
      <c r="H8" s="10">
        <v>19576</v>
      </c>
      <c r="I8" s="21"/>
      <c r="J8" s="24"/>
      <c r="N8" s="9"/>
      <c r="O8" s="9"/>
      <c r="P8" s="9"/>
    </row>
    <row r="9" spans="1:16">
      <c r="A9" s="1" t="s">
        <v>2</v>
      </c>
      <c r="B9" s="18">
        <v>888537.40040463919</v>
      </c>
      <c r="C9" s="18">
        <v>175327</v>
      </c>
      <c r="D9" s="19">
        <v>1.0567371820914668</v>
      </c>
      <c r="E9" s="25">
        <v>0.6913781201507494</v>
      </c>
      <c r="F9" s="10">
        <v>209105</v>
      </c>
      <c r="G9" s="21"/>
      <c r="H9" s="10">
        <v>4816</v>
      </c>
      <c r="I9" s="21"/>
      <c r="J9" s="24"/>
      <c r="N9" s="9"/>
      <c r="O9" s="9"/>
      <c r="P9" s="9"/>
    </row>
    <row r="10" spans="1:16">
      <c r="A10" s="1" t="s">
        <v>11</v>
      </c>
      <c r="B10" s="18">
        <v>711625.93048051721</v>
      </c>
      <c r="C10" s="18">
        <v>106155</v>
      </c>
      <c r="D10" s="19">
        <v>1.0559551464542465</v>
      </c>
      <c r="E10" s="25">
        <v>0.91521166688573663</v>
      </c>
      <c r="F10" s="10">
        <v>0</v>
      </c>
      <c r="G10" s="21"/>
      <c r="H10" s="10">
        <v>2916</v>
      </c>
      <c r="I10" s="21"/>
      <c r="J10" s="24"/>
      <c r="N10" s="9"/>
      <c r="O10" s="9"/>
      <c r="P10" s="9"/>
    </row>
    <row r="11" spans="1:16">
      <c r="A11" s="1" t="s">
        <v>3</v>
      </c>
      <c r="B11" s="18">
        <v>265346.22722209612</v>
      </c>
      <c r="C11" s="18">
        <v>72933</v>
      </c>
      <c r="D11" s="19">
        <v>1.0838904920534718</v>
      </c>
      <c r="E11" s="25">
        <v>0.48390392116101888</v>
      </c>
      <c r="F11" s="10">
        <v>170954</v>
      </c>
      <c r="G11" s="21"/>
      <c r="H11" s="10">
        <v>2003</v>
      </c>
      <c r="I11" s="21"/>
      <c r="J11" s="24"/>
      <c r="N11" s="9"/>
      <c r="O11" s="9"/>
      <c r="P11" s="9"/>
    </row>
    <row r="12" spans="1:16">
      <c r="A12" s="1" t="s">
        <v>4</v>
      </c>
      <c r="B12" s="18">
        <v>272049.36952653347</v>
      </c>
      <c r="C12" s="18">
        <v>47470</v>
      </c>
      <c r="D12" s="19">
        <v>1.0899185479651992</v>
      </c>
      <c r="E12" s="25">
        <v>0.75803656959853272</v>
      </c>
      <c r="F12" s="10">
        <v>39056</v>
      </c>
      <c r="G12" s="21"/>
      <c r="H12" s="10">
        <v>1304</v>
      </c>
      <c r="I12" s="21"/>
      <c r="J12" s="24"/>
      <c r="N12" s="9"/>
      <c r="O12" s="9"/>
      <c r="P12" s="9"/>
    </row>
    <row r="13" spans="1:16">
      <c r="A13" s="1" t="s">
        <v>12</v>
      </c>
      <c r="B13" s="18">
        <v>266101.02933566505</v>
      </c>
      <c r="C13" s="18">
        <v>59580</v>
      </c>
      <c r="D13" s="19">
        <v>1.0856335362475427</v>
      </c>
      <c r="E13" s="25">
        <v>0.59308714907440108</v>
      </c>
      <c r="F13" s="10">
        <v>103556</v>
      </c>
      <c r="G13" s="21"/>
      <c r="H13" s="10">
        <v>1637</v>
      </c>
      <c r="I13" s="21"/>
      <c r="J13" s="24"/>
      <c r="N13" s="9"/>
      <c r="O13" s="9"/>
      <c r="P13" s="9"/>
    </row>
    <row r="14" spans="1:16">
      <c r="A14" s="1" t="s">
        <v>5</v>
      </c>
      <c r="B14" s="18">
        <v>92483.547430574035</v>
      </c>
      <c r="C14" s="18">
        <v>26550</v>
      </c>
      <c r="D14" s="19">
        <v>1.085765874951945</v>
      </c>
      <c r="E14" s="25">
        <v>0.46250824099068982</v>
      </c>
      <c r="F14" s="10">
        <v>65385</v>
      </c>
      <c r="G14" s="21"/>
      <c r="H14" s="10">
        <v>729</v>
      </c>
      <c r="I14" s="21"/>
      <c r="J14" s="24"/>
      <c r="N14" s="9"/>
      <c r="O14" s="9"/>
      <c r="P14" s="9"/>
    </row>
    <row r="15" spans="1:16">
      <c r="A15" s="1" t="s">
        <v>6</v>
      </c>
      <c r="B15" s="18">
        <v>281576.74443526135</v>
      </c>
      <c r="C15" s="18">
        <v>57437</v>
      </c>
      <c r="D15" s="19">
        <v>1.0833060181098395</v>
      </c>
      <c r="E15" s="25">
        <v>0.6523934443565611</v>
      </c>
      <c r="F15" s="10">
        <v>80928</v>
      </c>
      <c r="G15" s="21"/>
      <c r="H15" s="10">
        <v>1578</v>
      </c>
      <c r="I15" s="21"/>
      <c r="J15" s="24"/>
      <c r="N15" s="9"/>
      <c r="O15" s="9"/>
      <c r="P15" s="9"/>
    </row>
    <row r="16" spans="1:16">
      <c r="A16" s="1" t="s">
        <v>13</v>
      </c>
      <c r="B16" s="18">
        <v>133111.55090615401</v>
      </c>
      <c r="C16" s="18">
        <v>29194</v>
      </c>
      <c r="D16" s="19">
        <v>1.0970586529565352</v>
      </c>
      <c r="E16" s="25">
        <v>0.59916715941206977</v>
      </c>
      <c r="F16" s="10">
        <v>49757</v>
      </c>
      <c r="G16" s="21"/>
      <c r="H16" s="10">
        <v>802</v>
      </c>
      <c r="I16" s="21"/>
      <c r="J16" s="24"/>
      <c r="N16" s="9"/>
      <c r="O16" s="9"/>
      <c r="P16" s="9"/>
    </row>
    <row r="17" spans="1:16">
      <c r="A17" s="1" t="s">
        <v>46</v>
      </c>
      <c r="B17" s="18"/>
      <c r="C17" s="24"/>
      <c r="D17" s="19"/>
      <c r="E17" s="25"/>
      <c r="F17" s="14"/>
      <c r="G17" s="27"/>
      <c r="H17" s="14"/>
      <c r="I17" s="27"/>
      <c r="J17" s="24"/>
      <c r="N17" s="9"/>
      <c r="O17" s="9"/>
      <c r="P17" s="9"/>
    </row>
    <row r="18" spans="1:16">
      <c r="A18" s="1" t="s">
        <v>14</v>
      </c>
      <c r="B18" s="18">
        <v>45759.801402728415</v>
      </c>
      <c r="C18" s="18">
        <v>11608</v>
      </c>
      <c r="D18" s="19">
        <v>1.1317010434348251</v>
      </c>
      <c r="E18" s="25">
        <v>0.50216995379760365</v>
      </c>
      <c r="F18" s="10">
        <v>26032</v>
      </c>
      <c r="G18" s="21"/>
      <c r="H18" s="10">
        <v>319</v>
      </c>
      <c r="I18" s="21"/>
      <c r="J18" s="24"/>
      <c r="N18" s="9"/>
      <c r="O18" s="9"/>
      <c r="P18" s="9"/>
    </row>
    <row r="19" spans="1:16">
      <c r="A19" s="1" t="s">
        <v>15</v>
      </c>
      <c r="B19" s="18">
        <v>188915.3694175948</v>
      </c>
      <c r="C19" s="18">
        <v>40286</v>
      </c>
      <c r="D19" s="19">
        <v>1.1046277224677989</v>
      </c>
      <c r="E19" s="25">
        <v>0.6120021023184643</v>
      </c>
      <c r="F19" s="10">
        <v>65792</v>
      </c>
      <c r="G19" s="21"/>
      <c r="H19" s="10">
        <v>1107</v>
      </c>
      <c r="I19" s="21"/>
      <c r="J19" s="24"/>
      <c r="N19" s="9"/>
      <c r="O19" s="9"/>
      <c r="P19" s="9"/>
    </row>
    <row r="20" spans="1:16">
      <c r="A20" s="1" t="s">
        <v>16</v>
      </c>
      <c r="B20" s="18">
        <v>75375.016663058501</v>
      </c>
      <c r="C20" s="18">
        <v>14196</v>
      </c>
      <c r="D20" s="19">
        <v>1.1300690381367364</v>
      </c>
      <c r="E20" s="25">
        <v>0.67734848410528736</v>
      </c>
      <c r="F20" s="10">
        <v>18036</v>
      </c>
      <c r="G20" s="21"/>
      <c r="H20" s="10">
        <v>390</v>
      </c>
      <c r="I20" s="21"/>
      <c r="J20" s="24"/>
      <c r="N20" s="9"/>
      <c r="O20" s="9"/>
      <c r="P20" s="9"/>
    </row>
    <row r="21" spans="1:16">
      <c r="A21" s="1" t="s">
        <v>36</v>
      </c>
      <c r="B21" s="18">
        <v>95389.660382777249</v>
      </c>
      <c r="C21" s="18">
        <v>18992</v>
      </c>
      <c r="D21" s="19">
        <v>1.1220911017018946</v>
      </c>
      <c r="E21" s="25">
        <v>0.64529483871159465</v>
      </c>
      <c r="F21" s="10">
        <v>27508</v>
      </c>
      <c r="G21" s="21"/>
      <c r="H21" s="10">
        <v>522</v>
      </c>
      <c r="I21" s="21"/>
      <c r="J21" s="24"/>
      <c r="N21" s="9"/>
      <c r="O21" s="9"/>
      <c r="P21" s="9"/>
    </row>
    <row r="22" spans="1:16">
      <c r="A22" s="1" t="s">
        <v>37</v>
      </c>
      <c r="B22" s="18">
        <v>84658.235825126962</v>
      </c>
      <c r="C22" s="18">
        <v>17984</v>
      </c>
      <c r="D22" s="19">
        <v>1.1764491480034338</v>
      </c>
      <c r="E22" s="25">
        <v>0.57685341702301784</v>
      </c>
      <c r="F22" s="10">
        <v>32878</v>
      </c>
      <c r="G22" s="21"/>
      <c r="H22" s="10">
        <v>494</v>
      </c>
      <c r="I22" s="21"/>
      <c r="J22" s="24"/>
      <c r="N22" s="9"/>
      <c r="O22" s="9"/>
      <c r="P22" s="9"/>
    </row>
    <row r="23" spans="1:16">
      <c r="A23" s="1" t="s">
        <v>7</v>
      </c>
      <c r="B23" s="18">
        <v>73679.779865019387</v>
      </c>
      <c r="C23" s="18">
        <v>24095</v>
      </c>
      <c r="D23" s="19">
        <v>1.1246807600571758</v>
      </c>
      <c r="E23" s="25">
        <v>0.39196549025572391</v>
      </c>
      <c r="F23" s="10">
        <v>68771</v>
      </c>
      <c r="G23" s="21"/>
      <c r="H23" s="10">
        <v>662</v>
      </c>
      <c r="I23" s="21"/>
      <c r="J23" s="24"/>
      <c r="N23" s="9"/>
      <c r="O23" s="9"/>
      <c r="P23" s="9"/>
    </row>
    <row r="24" spans="1:16">
      <c r="A24" s="1" t="s">
        <v>8</v>
      </c>
      <c r="B24" s="18">
        <v>697830.78012348211</v>
      </c>
      <c r="C24" s="18">
        <v>89222</v>
      </c>
      <c r="D24" s="19">
        <v>1.0830362309139012</v>
      </c>
      <c r="E24" s="25">
        <v>1.0410962709776364</v>
      </c>
      <c r="F24" s="10">
        <v>0</v>
      </c>
      <c r="G24" s="21">
        <v>22183</v>
      </c>
      <c r="H24" s="10">
        <v>1842</v>
      </c>
      <c r="I24" s="21"/>
      <c r="J24" s="24"/>
      <c r="N24" s="9"/>
      <c r="O24" s="9"/>
      <c r="P24" s="9"/>
    </row>
    <row r="25" spans="1:16">
      <c r="A25" s="1" t="s">
        <v>9</v>
      </c>
      <c r="B25" s="18">
        <v>37874.732827722342</v>
      </c>
      <c r="C25" s="18">
        <v>9617</v>
      </c>
      <c r="D25" s="19">
        <v>1.1344576772735977</v>
      </c>
      <c r="E25" s="25">
        <v>0.50046921978183256</v>
      </c>
      <c r="F25" s="10">
        <v>21658</v>
      </c>
      <c r="G25" s="21"/>
      <c r="H25" s="10">
        <v>264</v>
      </c>
      <c r="I25" s="21"/>
      <c r="J25" s="24"/>
      <c r="N25" s="9"/>
      <c r="O25" s="9"/>
      <c r="P25" s="9"/>
    </row>
    <row r="26" spans="1:16">
      <c r="A26" s="1" t="s">
        <v>17</v>
      </c>
      <c r="B26" s="18">
        <v>53046.29803176249</v>
      </c>
      <c r="C26" s="18">
        <v>12768</v>
      </c>
      <c r="D26" s="19">
        <v>1.1562820075982732</v>
      </c>
      <c r="E26" s="25">
        <v>0.51799330675448174</v>
      </c>
      <c r="F26" s="10">
        <v>27513</v>
      </c>
      <c r="G26" s="21"/>
      <c r="H26" s="10">
        <v>351</v>
      </c>
      <c r="I26" s="21"/>
      <c r="J26" s="24"/>
      <c r="N26" s="9"/>
      <c r="O26" s="9"/>
      <c r="P26" s="9"/>
    </row>
    <row r="27" spans="1:16">
      <c r="A27" s="17" t="s">
        <v>18</v>
      </c>
      <c r="B27" s="18">
        <v>173828.31373004214</v>
      </c>
      <c r="C27" s="18">
        <v>32747</v>
      </c>
      <c r="D27" s="19">
        <v>1.1006375743791958</v>
      </c>
      <c r="E27" s="25">
        <v>0.69528101562644562</v>
      </c>
      <c r="F27" s="10">
        <v>38347</v>
      </c>
      <c r="G27" s="21"/>
      <c r="H27" s="10">
        <v>900</v>
      </c>
      <c r="I27" s="21"/>
      <c r="J27" s="24"/>
      <c r="N27" s="9"/>
      <c r="O27" s="9"/>
      <c r="P27" s="9"/>
    </row>
    <row r="28" spans="1:16" s="17" customFormat="1">
      <c r="A28" s="1" t="s">
        <v>19</v>
      </c>
      <c r="B28" s="18">
        <v>217283.97807537799</v>
      </c>
      <c r="C28" s="18">
        <v>44910</v>
      </c>
      <c r="D28" s="19">
        <v>1.1304787751805656</v>
      </c>
      <c r="E28" s="25">
        <v>0.61698974378404969</v>
      </c>
      <c r="F28" s="10">
        <v>72101</v>
      </c>
      <c r="G28" s="20"/>
      <c r="H28" s="10">
        <v>1234</v>
      </c>
      <c r="I28" s="21"/>
      <c r="J28" s="24"/>
      <c r="N28" s="9"/>
      <c r="O28" s="9"/>
      <c r="P28" s="9"/>
    </row>
    <row r="29" spans="1:16">
      <c r="A29" s="1" t="s">
        <v>20</v>
      </c>
      <c r="B29" s="18">
        <v>55155.218194088717</v>
      </c>
      <c r="C29" s="18">
        <v>14824</v>
      </c>
      <c r="D29" s="19">
        <v>1.1226560763345019</v>
      </c>
      <c r="E29" s="25">
        <v>0.47778243369517165</v>
      </c>
      <c r="F29" s="10">
        <v>35251</v>
      </c>
      <c r="G29" s="21"/>
      <c r="H29" s="10">
        <v>407</v>
      </c>
      <c r="I29" s="21"/>
      <c r="J29" s="24"/>
      <c r="N29" s="9"/>
      <c r="O29" s="9"/>
      <c r="P29" s="9"/>
    </row>
    <row r="30" spans="1:16">
      <c r="A30" s="1" t="s">
        <v>21</v>
      </c>
      <c r="B30" s="18">
        <v>99440.304972154408</v>
      </c>
      <c r="C30" s="18">
        <v>22691</v>
      </c>
      <c r="D30" s="19">
        <v>1.1305855758669763</v>
      </c>
      <c r="E30" s="25">
        <v>0.55880602537607982</v>
      </c>
      <c r="F30" s="10">
        <v>43756</v>
      </c>
      <c r="G30" s="21"/>
      <c r="H30" s="10">
        <v>623</v>
      </c>
      <c r="I30" s="21"/>
      <c r="J30" s="24"/>
      <c r="N30" s="9"/>
      <c r="O30" s="9"/>
      <c r="P30" s="9"/>
    </row>
    <row r="31" spans="1:16">
      <c r="A31" s="1" t="s">
        <v>22</v>
      </c>
      <c r="B31" s="18">
        <v>82249.855533033915</v>
      </c>
      <c r="C31" s="18">
        <v>17330</v>
      </c>
      <c r="D31" s="19">
        <v>1.1512280795814309</v>
      </c>
      <c r="E31" s="25">
        <v>0.59433446594561212</v>
      </c>
      <c r="F31" s="10">
        <v>30001</v>
      </c>
      <c r="G31" s="21"/>
      <c r="H31" s="10">
        <v>476</v>
      </c>
      <c r="I31" s="21"/>
      <c r="J31" s="24"/>
      <c r="N31" s="9"/>
      <c r="O31" s="9"/>
      <c r="P31" s="9"/>
    </row>
    <row r="32" spans="1:16">
      <c r="A32" s="1" t="s">
        <v>23</v>
      </c>
      <c r="B32" s="18">
        <v>350559.0309275288</v>
      </c>
      <c r="C32" s="18">
        <v>55869</v>
      </c>
      <c r="D32" s="19">
        <v>1.1136813419315934</v>
      </c>
      <c r="E32" s="25">
        <v>0.81224122249967234</v>
      </c>
      <c r="F32" s="10">
        <v>29161</v>
      </c>
      <c r="G32" s="21"/>
      <c r="H32" s="10">
        <v>1535</v>
      </c>
      <c r="I32" s="21"/>
      <c r="J32" s="24"/>
      <c r="N32" s="9"/>
      <c r="O32" s="9"/>
      <c r="P32" s="9"/>
    </row>
    <row r="33" spans="1:16">
      <c r="A33" s="1" t="s">
        <v>24</v>
      </c>
      <c r="B33" s="18">
        <v>29938.724436775879</v>
      </c>
      <c r="C33" s="18">
        <v>10912</v>
      </c>
      <c r="D33" s="19">
        <v>1.1434379197327431</v>
      </c>
      <c r="E33" s="25">
        <v>0.34591711798192448</v>
      </c>
      <c r="F33" s="10">
        <v>33933</v>
      </c>
      <c r="G33" s="21"/>
      <c r="H33" s="10">
        <v>300</v>
      </c>
      <c r="I33" s="21"/>
      <c r="J33" s="24"/>
      <c r="N33" s="9"/>
      <c r="O33" s="9"/>
      <c r="P33" s="9"/>
    </row>
    <row r="34" spans="1:16">
      <c r="A34" s="1" t="s">
        <v>25</v>
      </c>
      <c r="B34" s="18">
        <v>179177.97097827966</v>
      </c>
      <c r="C34" s="18">
        <v>33642</v>
      </c>
      <c r="D34" s="19">
        <v>1.101713054513376</v>
      </c>
      <c r="E34" s="25">
        <v>0.69693138274731958</v>
      </c>
      <c r="F34" s="10">
        <v>39087</v>
      </c>
      <c r="G34" s="21">
        <v>1053</v>
      </c>
      <c r="H34" s="10">
        <v>895</v>
      </c>
      <c r="I34" s="21"/>
      <c r="J34" s="24"/>
      <c r="N34" s="9"/>
      <c r="O34" s="9"/>
      <c r="P34" s="9"/>
    </row>
    <row r="35" spans="1:16">
      <c r="A35" s="1" t="s">
        <v>26</v>
      </c>
      <c r="B35" s="18">
        <v>88338.48909514735</v>
      </c>
      <c r="C35" s="18">
        <v>17068</v>
      </c>
      <c r="D35" s="19">
        <v>1.1107146630065172</v>
      </c>
      <c r="E35" s="25">
        <v>0.67176989382301033</v>
      </c>
      <c r="F35" s="10">
        <v>22213</v>
      </c>
      <c r="G35" s="21"/>
      <c r="H35" s="10">
        <v>469</v>
      </c>
      <c r="I35" s="21"/>
      <c r="J35" s="24"/>
      <c r="N35" s="9"/>
      <c r="O35" s="9"/>
      <c r="P35" s="9"/>
    </row>
    <row r="36" spans="1:16">
      <c r="A36" s="1" t="s">
        <v>27</v>
      </c>
      <c r="B36" s="18">
        <v>81544.197220761343</v>
      </c>
      <c r="C36" s="18">
        <v>27941</v>
      </c>
      <c r="D36" s="19">
        <v>1.1199334772739145</v>
      </c>
      <c r="E36" s="25">
        <v>0.37567699235239649</v>
      </c>
      <c r="F36" s="10">
        <v>82274</v>
      </c>
      <c r="G36" s="21"/>
      <c r="H36" s="10">
        <v>767</v>
      </c>
      <c r="I36" s="21"/>
      <c r="J36" s="24"/>
      <c r="N36" s="9"/>
      <c r="O36" s="9"/>
      <c r="P36" s="9"/>
    </row>
    <row r="37" spans="1:16">
      <c r="A37" s="1" t="s">
        <v>28</v>
      </c>
      <c r="B37" s="18">
        <v>89297.811837389017</v>
      </c>
      <c r="C37" s="18">
        <v>23532</v>
      </c>
      <c r="D37" s="19">
        <v>1.1382312637622491</v>
      </c>
      <c r="E37" s="25">
        <v>0.48062590624571899</v>
      </c>
      <c r="F37" s="10">
        <v>55587</v>
      </c>
      <c r="G37" s="21"/>
      <c r="H37" s="10">
        <v>646</v>
      </c>
      <c r="I37" s="21"/>
      <c r="J37" s="24"/>
      <c r="N37" s="9"/>
      <c r="O37" s="9"/>
      <c r="P37" s="9"/>
    </row>
    <row r="38" spans="1:16">
      <c r="A38" s="1" t="s">
        <v>29</v>
      </c>
      <c r="B38" s="18">
        <v>269569.84843502549</v>
      </c>
      <c r="C38" s="18">
        <v>45646</v>
      </c>
      <c r="D38" s="19">
        <v>1.128227157138507</v>
      </c>
      <c r="E38" s="25">
        <v>0.75461902155327598</v>
      </c>
      <c r="F38" s="10">
        <v>38421</v>
      </c>
      <c r="G38" s="21"/>
      <c r="H38" s="10">
        <v>1254</v>
      </c>
      <c r="I38" s="21"/>
      <c r="J38" s="24"/>
      <c r="N38" s="9"/>
      <c r="O38" s="9"/>
      <c r="P38" s="9"/>
    </row>
    <row r="39" spans="1:16">
      <c r="A39" s="1" t="s">
        <v>30</v>
      </c>
      <c r="B39" s="18">
        <v>414742.95148984506</v>
      </c>
      <c r="C39" s="18">
        <v>69424</v>
      </c>
      <c r="D39" s="19">
        <v>1.135728955186186</v>
      </c>
      <c r="E39" s="25">
        <v>0.75831630118972115</v>
      </c>
      <c r="F39" s="10">
        <v>57011</v>
      </c>
      <c r="G39" s="21">
        <v>7444</v>
      </c>
      <c r="H39" s="10">
        <v>1703</v>
      </c>
      <c r="I39" s="21"/>
      <c r="J39" s="24"/>
      <c r="N39" s="9"/>
      <c r="O39" s="9"/>
      <c r="P39" s="9"/>
    </row>
    <row r="40" spans="1:16">
      <c r="A40" s="1" t="s">
        <v>31</v>
      </c>
      <c r="B40" s="18">
        <v>102696.06001854893</v>
      </c>
      <c r="C40" s="18">
        <v>25255</v>
      </c>
      <c r="D40" s="19">
        <v>1.1214148738369238</v>
      </c>
      <c r="E40" s="25">
        <v>0.52275212393737736</v>
      </c>
      <c r="F40" s="10">
        <v>53753</v>
      </c>
      <c r="G40" s="21"/>
      <c r="H40" s="10">
        <v>694</v>
      </c>
      <c r="I40" s="21"/>
      <c r="J40" s="24"/>
      <c r="N40" s="9"/>
      <c r="O40" s="9"/>
      <c r="P40" s="9"/>
    </row>
    <row r="41" spans="1:16">
      <c r="A41" s="1" t="s">
        <v>32</v>
      </c>
      <c r="B41" s="18">
        <v>55772.932786824313</v>
      </c>
      <c r="C41" s="18">
        <v>15972</v>
      </c>
      <c r="D41" s="19">
        <v>1.1223132869260954</v>
      </c>
      <c r="E41" s="25">
        <v>0.44854475750042871</v>
      </c>
      <c r="F41" s="10">
        <v>40572</v>
      </c>
      <c r="G41" s="21"/>
      <c r="H41" s="10">
        <v>439</v>
      </c>
      <c r="I41" s="21"/>
      <c r="J41" s="24"/>
      <c r="N41" s="9"/>
      <c r="O41" s="9"/>
      <c r="P41" s="9"/>
    </row>
    <row r="42" spans="1:16">
      <c r="A42" s="1" t="s">
        <v>33</v>
      </c>
      <c r="B42" s="18">
        <v>51011.062427962308</v>
      </c>
      <c r="C42" s="18">
        <v>15370</v>
      </c>
      <c r="D42" s="19">
        <v>1.1204600559524882</v>
      </c>
      <c r="E42" s="25">
        <v>0.42702158831388842</v>
      </c>
      <c r="F42" s="10">
        <v>40879</v>
      </c>
      <c r="G42" s="21"/>
      <c r="H42" s="10">
        <v>422</v>
      </c>
      <c r="I42" s="21"/>
      <c r="J42" s="24"/>
      <c r="N42" s="9"/>
      <c r="O42" s="9"/>
      <c r="P42" s="9"/>
    </row>
    <row r="43" spans="1:16">
      <c r="A43" s="1" t="s">
        <v>34</v>
      </c>
      <c r="B43" s="18">
        <v>66528.407380896024</v>
      </c>
      <c r="C43" s="18">
        <v>15805</v>
      </c>
      <c r="D43" s="19">
        <v>1.1087886430288463</v>
      </c>
      <c r="E43" s="25">
        <v>0.54729258836872352</v>
      </c>
      <c r="F43" s="10">
        <v>31487</v>
      </c>
      <c r="G43" s="21"/>
      <c r="H43" s="10">
        <v>434</v>
      </c>
      <c r="I43" s="21"/>
      <c r="J43" s="24"/>
      <c r="N43" s="9"/>
      <c r="O43" s="9"/>
      <c r="P43" s="9"/>
    </row>
    <row r="44" spans="1:16">
      <c r="A44" s="1" t="s">
        <v>10</v>
      </c>
      <c r="B44" s="18">
        <v>66619.524700529379</v>
      </c>
      <c r="C44" s="18">
        <v>20026</v>
      </c>
      <c r="D44" s="19">
        <v>1.1118241001811831</v>
      </c>
      <c r="E44" s="25">
        <v>0.43134716029773151</v>
      </c>
      <c r="F44" s="10">
        <v>52781</v>
      </c>
      <c r="G44" s="21">
        <v>2144</v>
      </c>
      <c r="H44" s="10">
        <v>491</v>
      </c>
      <c r="I44" s="21"/>
      <c r="J44" s="24"/>
      <c r="N44" s="9"/>
      <c r="O44" s="9"/>
      <c r="P44" s="9"/>
    </row>
    <row r="45" spans="1:16">
      <c r="C45" s="11"/>
      <c r="D45" s="7"/>
      <c r="E45" s="8"/>
      <c r="F45" s="8"/>
      <c r="G45" s="23"/>
      <c r="I45" s="21"/>
      <c r="J45" s="11"/>
    </row>
    <row r="46" spans="1:16">
      <c r="A46" s="15" t="s">
        <v>35</v>
      </c>
      <c r="B46" s="16">
        <v>22238445.313980013</v>
      </c>
      <c r="C46" s="16">
        <v>3205975</v>
      </c>
      <c r="D46" s="16"/>
      <c r="E46" s="29">
        <v>6.9365622982025794</v>
      </c>
      <c r="F46" s="16">
        <v>1857965</v>
      </c>
      <c r="G46" s="16">
        <v>32824</v>
      </c>
      <c r="H46" s="16">
        <v>87169</v>
      </c>
      <c r="I46" s="22"/>
      <c r="J46" s="16"/>
    </row>
    <row r="47" spans="1:16" s="12" customFormat="1" ht="32.4" hidden="1" customHeight="1">
      <c r="A47" s="190" t="s">
        <v>55</v>
      </c>
      <c r="B47" s="191"/>
      <c r="C47" s="191"/>
      <c r="D47" s="191"/>
      <c r="E47" s="191"/>
      <c r="F47" s="191"/>
      <c r="G47" s="191"/>
      <c r="H47" s="191"/>
      <c r="I47" s="191"/>
      <c r="J47" s="105"/>
    </row>
    <row r="48" spans="1:16">
      <c r="G48" s="23"/>
    </row>
    <row r="49" spans="6:8">
      <c r="G49" s="23"/>
    </row>
    <row r="50" spans="6:8">
      <c r="F50" s="9"/>
      <c r="G50" s="23"/>
      <c r="H50" s="9"/>
    </row>
    <row r="51" spans="6:8">
      <c r="G51" s="23"/>
      <c r="H51" s="9"/>
    </row>
    <row r="52" spans="6:8">
      <c r="G52" s="23"/>
      <c r="H52" s="9"/>
    </row>
    <row r="53" spans="6:8">
      <c r="G53" s="23"/>
      <c r="H53" s="9"/>
    </row>
    <row r="54" spans="6:8">
      <c r="G54" s="23"/>
    </row>
    <row r="55" spans="6:8">
      <c r="G55" s="23"/>
    </row>
    <row r="56" spans="6:8">
      <c r="F56" s="9"/>
    </row>
  </sheetData>
  <mergeCells count="2">
    <mergeCell ref="A2:H2"/>
    <mergeCell ref="A47:I47"/>
  </mergeCells>
  <printOptions horizontalCentered="1" gridLines="1"/>
  <pageMargins left="0.19" right="0.17" top="0.4" bottom="0.31496062992125984" header="0.19685039370078741" footer="0.23622047244094491"/>
  <pageSetup paperSize="9" scale="74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showZeros="0" zoomScale="75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:L2"/>
    </sheetView>
  </sheetViews>
  <sheetFormatPr defaultColWidth="8.88671875" defaultRowHeight="15.55"/>
  <cols>
    <col min="1" max="1" width="20.88671875" style="1" customWidth="1"/>
    <col min="2" max="2" width="14.109375" style="1" customWidth="1"/>
    <col min="3" max="3" width="13.5546875" style="1" customWidth="1"/>
    <col min="4" max="4" width="10.6640625" style="1" customWidth="1"/>
    <col min="5" max="5" width="14" style="1" customWidth="1"/>
    <col min="6" max="6" width="19.33203125" style="1" customWidth="1"/>
    <col min="7" max="7" width="15.5546875" style="1" customWidth="1"/>
    <col min="8" max="8" width="14.5546875" style="1" customWidth="1"/>
    <col min="9" max="9" width="15" style="1" customWidth="1"/>
    <col min="10" max="10" width="18.33203125" style="1" customWidth="1"/>
    <col min="11" max="11" width="14.6640625" style="1" customWidth="1"/>
    <col min="12" max="12" width="14.5546875" style="1" customWidth="1"/>
    <col min="13" max="13" width="14" style="1" customWidth="1"/>
    <col min="14" max="16384" width="8.88671875" style="1"/>
  </cols>
  <sheetData>
    <row r="1" spans="1:30">
      <c r="A1" s="107"/>
      <c r="B1" s="107"/>
      <c r="C1" s="107"/>
      <c r="D1" s="107"/>
      <c r="E1" s="107"/>
      <c r="F1" s="107"/>
      <c r="G1" s="107"/>
      <c r="H1" s="107"/>
      <c r="I1" s="107"/>
      <c r="J1" s="108"/>
      <c r="K1" s="108"/>
      <c r="L1" s="109" t="s">
        <v>190</v>
      </c>
      <c r="M1" s="110"/>
      <c r="N1" s="1">
        <v>0</v>
      </c>
    </row>
    <row r="2" spans="1:30">
      <c r="A2" s="197" t="s">
        <v>183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11"/>
    </row>
    <row r="3" spans="1:30">
      <c r="A3" s="112" t="s">
        <v>199</v>
      </c>
      <c r="B3" s="113"/>
      <c r="C3" s="113"/>
      <c r="D3" s="113"/>
      <c r="E3" s="113"/>
      <c r="F3" s="113"/>
      <c r="G3" s="113"/>
      <c r="H3" s="114"/>
      <c r="I3" s="114"/>
      <c r="J3" s="107">
        <v>0</v>
      </c>
      <c r="K3" s="107"/>
      <c r="L3" s="111"/>
      <c r="M3" s="111"/>
    </row>
    <row r="4" spans="1:30" ht="49.55" customHeight="1">
      <c r="A4" s="194" t="s">
        <v>44</v>
      </c>
      <c r="B4" s="194" t="s">
        <v>51</v>
      </c>
      <c r="C4" s="194" t="s">
        <v>57</v>
      </c>
      <c r="D4" s="194" t="s">
        <v>52</v>
      </c>
      <c r="E4" s="194" t="s">
        <v>58</v>
      </c>
      <c r="F4" s="192" t="s">
        <v>200</v>
      </c>
      <c r="G4" s="192" t="s">
        <v>191</v>
      </c>
      <c r="H4" s="198" t="s">
        <v>192</v>
      </c>
      <c r="I4" s="199"/>
      <c r="J4" s="192" t="s">
        <v>184</v>
      </c>
      <c r="K4" s="192" t="s">
        <v>191</v>
      </c>
      <c r="L4" s="194" t="s">
        <v>185</v>
      </c>
      <c r="M4" s="194" t="s">
        <v>186</v>
      </c>
    </row>
    <row r="5" spans="1:30" ht="81.25" customHeight="1">
      <c r="A5" s="195"/>
      <c r="B5" s="195"/>
      <c r="C5" s="195"/>
      <c r="D5" s="195"/>
      <c r="E5" s="195"/>
      <c r="F5" s="193"/>
      <c r="G5" s="193"/>
      <c r="H5" s="5" t="s">
        <v>187</v>
      </c>
      <c r="I5" s="5" t="s">
        <v>188</v>
      </c>
      <c r="J5" s="193"/>
      <c r="K5" s="193"/>
      <c r="L5" s="195"/>
      <c r="M5" s="195"/>
    </row>
    <row r="6" spans="1:30" ht="31.1">
      <c r="A6" s="6" t="s">
        <v>38</v>
      </c>
      <c r="B6" s="6" t="s">
        <v>39</v>
      </c>
      <c r="C6" s="6" t="s">
        <v>40</v>
      </c>
      <c r="D6" s="6" t="s">
        <v>41</v>
      </c>
      <c r="E6" s="6" t="s">
        <v>42</v>
      </c>
      <c r="F6" s="6" t="s">
        <v>50</v>
      </c>
      <c r="G6" s="6" t="s">
        <v>43</v>
      </c>
      <c r="H6" s="6" t="s">
        <v>193</v>
      </c>
      <c r="I6" s="6" t="s">
        <v>194</v>
      </c>
      <c r="J6" s="6" t="s">
        <v>109</v>
      </c>
      <c r="K6" s="6" t="s">
        <v>195</v>
      </c>
      <c r="L6" s="6" t="s">
        <v>196</v>
      </c>
      <c r="M6" s="6" t="s">
        <v>197</v>
      </c>
    </row>
    <row r="7" spans="1:30">
      <c r="A7" s="1" t="s">
        <v>45</v>
      </c>
    </row>
    <row r="8" spans="1:30">
      <c r="A8" s="1" t="s">
        <v>0</v>
      </c>
      <c r="B8" s="9">
        <v>11214596.695821378</v>
      </c>
      <c r="C8" s="18">
        <v>1170978</v>
      </c>
      <c r="D8" s="19">
        <v>0.8647203462109867</v>
      </c>
      <c r="E8" s="25">
        <v>1.5966692279460846</v>
      </c>
      <c r="F8" s="10">
        <v>0</v>
      </c>
      <c r="G8" s="10"/>
      <c r="H8" s="10">
        <v>0</v>
      </c>
      <c r="I8" s="10">
        <v>0</v>
      </c>
      <c r="J8" s="10"/>
      <c r="K8" s="10"/>
      <c r="L8" s="10"/>
      <c r="M8" s="10"/>
      <c r="O8" s="1">
        <v>0</v>
      </c>
      <c r="Q8" s="1">
        <v>0</v>
      </c>
      <c r="R8" s="1">
        <v>0</v>
      </c>
    </row>
    <row r="9" spans="1:30">
      <c r="A9" s="1" t="s">
        <v>1</v>
      </c>
      <c r="B9" s="9">
        <v>4286732.461637699</v>
      </c>
      <c r="C9" s="18">
        <v>712619</v>
      </c>
      <c r="D9" s="19">
        <v>0.97162317867121351</v>
      </c>
      <c r="E9" s="25">
        <v>0.8925382244337603</v>
      </c>
      <c r="F9" s="10">
        <v>0</v>
      </c>
      <c r="G9" s="10"/>
      <c r="H9" s="10">
        <v>0</v>
      </c>
      <c r="I9" s="10">
        <v>0</v>
      </c>
      <c r="J9" s="10">
        <v>19376</v>
      </c>
      <c r="K9" s="10">
        <v>15621</v>
      </c>
      <c r="L9" s="10">
        <v>15621</v>
      </c>
      <c r="M9" s="10">
        <v>15501</v>
      </c>
      <c r="W9" s="9"/>
      <c r="X9" s="9"/>
      <c r="Y9" s="9"/>
      <c r="Z9" s="9"/>
      <c r="AA9" s="9"/>
      <c r="AB9" s="9"/>
      <c r="AC9" s="9"/>
      <c r="AD9" s="9"/>
    </row>
    <row r="10" spans="1:30">
      <c r="A10" s="1" t="s">
        <v>2</v>
      </c>
      <c r="B10" s="9">
        <v>888537.40040463919</v>
      </c>
      <c r="C10" s="18">
        <v>175327</v>
      </c>
      <c r="D10" s="19">
        <v>1.0567371820914668</v>
      </c>
      <c r="E10" s="25">
        <v>0.69137812015074951</v>
      </c>
      <c r="F10" s="10">
        <v>58219</v>
      </c>
      <c r="G10" s="10"/>
      <c r="H10" s="10">
        <v>46575</v>
      </c>
      <c r="I10" s="10">
        <v>46575</v>
      </c>
      <c r="J10" s="10">
        <v>4767</v>
      </c>
      <c r="K10" s="10">
        <v>3821</v>
      </c>
      <c r="L10" s="10">
        <v>3821</v>
      </c>
      <c r="M10" s="10">
        <v>3814</v>
      </c>
      <c r="W10" s="9"/>
      <c r="X10" s="9"/>
      <c r="Y10" s="9"/>
      <c r="Z10" s="9"/>
      <c r="AA10" s="9"/>
      <c r="AB10" s="9"/>
      <c r="AC10" s="9"/>
      <c r="AD10" s="9"/>
    </row>
    <row r="11" spans="1:30">
      <c r="A11" s="1" t="s">
        <v>11</v>
      </c>
      <c r="B11" s="9">
        <v>711625.93048051721</v>
      </c>
      <c r="C11" s="18">
        <v>106155</v>
      </c>
      <c r="D11" s="19">
        <v>1.0559551464542465</v>
      </c>
      <c r="E11" s="25">
        <v>0.91521166688573663</v>
      </c>
      <c r="F11" s="10">
        <v>0</v>
      </c>
      <c r="G11" s="10"/>
      <c r="H11" s="10">
        <v>0</v>
      </c>
      <c r="I11" s="10">
        <v>0</v>
      </c>
      <c r="J11" s="10">
        <v>2886</v>
      </c>
      <c r="K11" s="10">
        <v>2329</v>
      </c>
      <c r="L11" s="10">
        <v>2329</v>
      </c>
      <c r="M11" s="10">
        <v>2309</v>
      </c>
      <c r="W11" s="9"/>
      <c r="X11" s="9"/>
      <c r="Y11" s="9"/>
      <c r="Z11" s="9"/>
      <c r="AA11" s="9"/>
      <c r="AB11" s="9"/>
      <c r="AC11" s="9"/>
      <c r="AD11" s="9"/>
    </row>
    <row r="12" spans="1:30">
      <c r="A12" s="1" t="s">
        <v>3</v>
      </c>
      <c r="B12" s="9">
        <v>265346.22722209612</v>
      </c>
      <c r="C12" s="18">
        <v>72933</v>
      </c>
      <c r="D12" s="19">
        <v>1.0838904920534718</v>
      </c>
      <c r="E12" s="25">
        <v>0.48390392116101894</v>
      </c>
      <c r="F12" s="10">
        <v>108188</v>
      </c>
      <c r="G12" s="10">
        <v>69462</v>
      </c>
      <c r="H12" s="10">
        <v>86550</v>
      </c>
      <c r="I12" s="10">
        <v>86550</v>
      </c>
      <c r="J12" s="10">
        <v>1983</v>
      </c>
      <c r="K12" s="10">
        <v>1581</v>
      </c>
      <c r="L12" s="10">
        <v>1586</v>
      </c>
      <c r="M12" s="10">
        <v>1586</v>
      </c>
      <c r="W12" s="9"/>
      <c r="X12" s="9"/>
      <c r="Y12" s="9"/>
      <c r="Z12" s="9"/>
      <c r="AA12" s="9"/>
      <c r="AB12" s="9"/>
      <c r="AC12" s="9"/>
      <c r="AD12" s="9"/>
    </row>
    <row r="13" spans="1:30">
      <c r="A13" s="1" t="s">
        <v>4</v>
      </c>
      <c r="B13" s="9">
        <v>272049.36952653347</v>
      </c>
      <c r="C13" s="18">
        <v>47470</v>
      </c>
      <c r="D13" s="19">
        <v>1.0899185479651992</v>
      </c>
      <c r="E13" s="25">
        <v>0.75803656959853283</v>
      </c>
      <c r="F13" s="10">
        <v>0</v>
      </c>
      <c r="G13" s="10"/>
      <c r="H13" s="10">
        <v>0</v>
      </c>
      <c r="I13" s="10">
        <v>0</v>
      </c>
      <c r="J13" s="10">
        <v>1291</v>
      </c>
      <c r="K13" s="10">
        <v>1033</v>
      </c>
      <c r="L13" s="10">
        <v>1033</v>
      </c>
      <c r="M13" s="10">
        <v>1033</v>
      </c>
      <c r="W13" s="9"/>
      <c r="X13" s="9"/>
      <c r="Y13" s="9"/>
      <c r="Z13" s="9"/>
      <c r="AA13" s="9"/>
      <c r="AB13" s="9"/>
      <c r="AC13" s="9"/>
      <c r="AD13" s="9"/>
    </row>
    <row r="14" spans="1:30">
      <c r="A14" s="1" t="s">
        <v>12</v>
      </c>
      <c r="B14" s="9">
        <v>266101.02933566505</v>
      </c>
      <c r="C14" s="18">
        <v>59580</v>
      </c>
      <c r="D14" s="19">
        <v>1.0856335362475427</v>
      </c>
      <c r="E14" s="25">
        <v>0.59308714907440108</v>
      </c>
      <c r="F14" s="10">
        <v>52282</v>
      </c>
      <c r="G14" s="10">
        <v>19356</v>
      </c>
      <c r="H14" s="10">
        <v>41826</v>
      </c>
      <c r="I14" s="10">
        <v>41826</v>
      </c>
      <c r="J14" s="10">
        <v>1620</v>
      </c>
      <c r="K14" s="10">
        <v>1303</v>
      </c>
      <c r="L14" s="10">
        <v>1303</v>
      </c>
      <c r="M14" s="10">
        <v>1296</v>
      </c>
      <c r="W14" s="9"/>
      <c r="X14" s="9"/>
      <c r="Y14" s="9"/>
      <c r="Z14" s="9"/>
      <c r="AA14" s="9"/>
      <c r="AB14" s="9"/>
      <c r="AC14" s="9"/>
      <c r="AD14" s="9"/>
    </row>
    <row r="15" spans="1:30">
      <c r="A15" s="1" t="s">
        <v>5</v>
      </c>
      <c r="B15" s="9">
        <v>92483.547430574035</v>
      </c>
      <c r="C15" s="18">
        <v>26550</v>
      </c>
      <c r="D15" s="19">
        <v>1.085765874951945</v>
      </c>
      <c r="E15" s="25">
        <v>0.46250824099068982</v>
      </c>
      <c r="F15" s="10">
        <v>42536</v>
      </c>
      <c r="G15" s="10">
        <v>22694</v>
      </c>
      <c r="H15" s="10">
        <v>34029</v>
      </c>
      <c r="I15" s="10">
        <v>34029</v>
      </c>
      <c r="J15" s="10">
        <v>722</v>
      </c>
      <c r="K15" s="10">
        <v>579</v>
      </c>
      <c r="L15" s="10">
        <v>579</v>
      </c>
      <c r="M15" s="10">
        <v>578</v>
      </c>
      <c r="W15" s="9"/>
      <c r="X15" s="9"/>
      <c r="Y15" s="9"/>
      <c r="Z15" s="9"/>
      <c r="AA15" s="9"/>
      <c r="AB15" s="9"/>
      <c r="AC15" s="9"/>
      <c r="AD15" s="9"/>
    </row>
    <row r="16" spans="1:30">
      <c r="A16" s="1" t="s">
        <v>6</v>
      </c>
      <c r="B16" s="9">
        <v>281576.74443526135</v>
      </c>
      <c r="C16" s="18">
        <v>57437</v>
      </c>
      <c r="D16" s="19">
        <v>1.0833060181098395</v>
      </c>
      <c r="E16" s="25">
        <v>0.65239344435656121</v>
      </c>
      <c r="F16" s="10">
        <v>31498</v>
      </c>
      <c r="G16" s="10">
        <v>9498</v>
      </c>
      <c r="H16" s="10">
        <v>25198</v>
      </c>
      <c r="I16" s="10">
        <v>25198</v>
      </c>
      <c r="J16" s="10">
        <v>1562</v>
      </c>
      <c r="K16" s="10">
        <v>1240</v>
      </c>
      <c r="L16" s="10">
        <v>1250</v>
      </c>
      <c r="M16" s="10">
        <v>1250</v>
      </c>
      <c r="W16" s="9"/>
      <c r="X16" s="9"/>
      <c r="Y16" s="9"/>
      <c r="Z16" s="9"/>
      <c r="AA16" s="9"/>
      <c r="AB16" s="9"/>
      <c r="AC16" s="9"/>
      <c r="AD16" s="9"/>
    </row>
    <row r="17" spans="1:30">
      <c r="A17" s="1" t="s">
        <v>13</v>
      </c>
      <c r="B17" s="9">
        <v>133111.55090615401</v>
      </c>
      <c r="C17" s="18">
        <v>29194</v>
      </c>
      <c r="D17" s="19">
        <v>1.0970586529565352</v>
      </c>
      <c r="E17" s="25">
        <v>0.59916715941206966</v>
      </c>
      <c r="F17" s="10">
        <v>24633</v>
      </c>
      <c r="G17" s="10">
        <v>9735</v>
      </c>
      <c r="H17" s="10">
        <v>19706</v>
      </c>
      <c r="I17" s="10">
        <v>19706</v>
      </c>
      <c r="J17" s="10">
        <v>794</v>
      </c>
      <c r="K17" s="10">
        <v>634</v>
      </c>
      <c r="L17" s="10">
        <v>635</v>
      </c>
      <c r="M17" s="10">
        <v>635</v>
      </c>
      <c r="W17" s="9"/>
      <c r="X17" s="9"/>
      <c r="Y17" s="9"/>
      <c r="Z17" s="9"/>
      <c r="AA17" s="9"/>
      <c r="AB17" s="9"/>
      <c r="AC17" s="9"/>
      <c r="AD17" s="9"/>
    </row>
    <row r="18" spans="1:30">
      <c r="A18" s="1" t="s">
        <v>46</v>
      </c>
      <c r="B18" s="9"/>
      <c r="C18" s="24"/>
      <c r="D18" s="19">
        <v>0</v>
      </c>
      <c r="E18" s="25"/>
      <c r="F18" s="91">
        <v>0</v>
      </c>
      <c r="G18" s="14"/>
      <c r="H18" s="91">
        <v>0</v>
      </c>
      <c r="I18" s="91">
        <v>0</v>
      </c>
      <c r="J18" s="91"/>
      <c r="K18" s="91"/>
      <c r="L18" s="58"/>
      <c r="M18" s="58"/>
      <c r="W18" s="9"/>
      <c r="X18" s="9"/>
      <c r="Y18" s="9"/>
      <c r="Z18" s="9"/>
      <c r="AA18" s="9"/>
      <c r="AB18" s="9"/>
      <c r="AC18" s="9"/>
      <c r="AD18" s="9"/>
    </row>
    <row r="19" spans="1:30">
      <c r="A19" s="1" t="s">
        <v>14</v>
      </c>
      <c r="B19" s="9">
        <v>45759.801402728415</v>
      </c>
      <c r="C19" s="18">
        <v>11608</v>
      </c>
      <c r="D19" s="19">
        <v>1.1317010434348251</v>
      </c>
      <c r="E19" s="25">
        <v>0.50216995379760365</v>
      </c>
      <c r="F19" s="10">
        <v>16043</v>
      </c>
      <c r="G19" s="10">
        <v>17210</v>
      </c>
      <c r="H19" s="10">
        <v>17210</v>
      </c>
      <c r="I19" s="10">
        <v>12834</v>
      </c>
      <c r="J19" s="10"/>
      <c r="K19" s="10"/>
      <c r="L19" s="10"/>
      <c r="M19" s="10"/>
      <c r="W19" s="9"/>
      <c r="X19" s="9"/>
      <c r="Y19" s="9"/>
      <c r="Z19" s="9"/>
      <c r="AA19" s="9"/>
      <c r="AB19" s="9"/>
      <c r="AC19" s="9"/>
      <c r="AD19" s="9"/>
    </row>
    <row r="20" spans="1:30">
      <c r="A20" s="1" t="s">
        <v>15</v>
      </c>
      <c r="B20" s="9">
        <v>188915.3694175948</v>
      </c>
      <c r="C20" s="18">
        <v>40286</v>
      </c>
      <c r="D20" s="19">
        <v>1.1046277224677989</v>
      </c>
      <c r="E20" s="25">
        <v>0.61200210231846441</v>
      </c>
      <c r="F20" s="10">
        <v>31123</v>
      </c>
      <c r="G20" s="10">
        <v>31506</v>
      </c>
      <c r="H20" s="10">
        <v>31506</v>
      </c>
      <c r="I20" s="10">
        <v>24898</v>
      </c>
      <c r="J20" s="10"/>
      <c r="K20" s="10"/>
      <c r="L20" s="10"/>
      <c r="M20" s="10"/>
      <c r="W20" s="9"/>
      <c r="X20" s="9"/>
      <c r="Y20" s="9"/>
      <c r="Z20" s="9"/>
      <c r="AA20" s="9"/>
      <c r="AB20" s="9"/>
      <c r="AC20" s="9"/>
      <c r="AD20" s="9"/>
    </row>
    <row r="21" spans="1:30">
      <c r="A21" s="1" t="s">
        <v>16</v>
      </c>
      <c r="B21" s="9">
        <v>75375.016663058501</v>
      </c>
      <c r="C21" s="18">
        <v>14196</v>
      </c>
      <c r="D21" s="19">
        <v>1.1300690381367364</v>
      </c>
      <c r="E21" s="25">
        <v>0.67734848410528736</v>
      </c>
      <c r="F21" s="10">
        <v>5819</v>
      </c>
      <c r="G21" s="10">
        <v>9880</v>
      </c>
      <c r="H21" s="10">
        <v>9880</v>
      </c>
      <c r="I21" s="10">
        <v>4655</v>
      </c>
      <c r="J21" s="10"/>
      <c r="K21" s="10"/>
      <c r="L21" s="10"/>
      <c r="M21" s="10"/>
      <c r="W21" s="9"/>
      <c r="X21" s="9"/>
      <c r="Y21" s="9"/>
      <c r="Z21" s="9"/>
      <c r="AA21" s="9"/>
      <c r="AB21" s="9"/>
      <c r="AC21" s="9"/>
      <c r="AD21" s="9"/>
    </row>
    <row r="22" spans="1:30">
      <c r="A22" s="1" t="s">
        <v>36</v>
      </c>
      <c r="B22" s="9">
        <v>95389.660382777249</v>
      </c>
      <c r="C22" s="18">
        <v>18992</v>
      </c>
      <c r="D22" s="19">
        <v>1.1220911017018946</v>
      </c>
      <c r="E22" s="25">
        <v>0.64529483871159454</v>
      </c>
      <c r="F22" s="10">
        <v>11163</v>
      </c>
      <c r="G22" s="10">
        <v>17998</v>
      </c>
      <c r="H22" s="10">
        <v>17998</v>
      </c>
      <c r="I22" s="10">
        <v>8930</v>
      </c>
      <c r="J22" s="10"/>
      <c r="K22" s="10"/>
      <c r="L22" s="10"/>
      <c r="M22" s="10"/>
      <c r="W22" s="9"/>
      <c r="X22" s="9"/>
      <c r="Y22" s="9"/>
      <c r="Z22" s="9"/>
      <c r="AA22" s="9"/>
      <c r="AB22" s="9"/>
      <c r="AC22" s="9"/>
      <c r="AD22" s="9"/>
    </row>
    <row r="23" spans="1:30">
      <c r="A23" s="1" t="s">
        <v>37</v>
      </c>
      <c r="B23" s="9">
        <v>84658.235825126962</v>
      </c>
      <c r="C23" s="18">
        <v>17984</v>
      </c>
      <c r="D23" s="19">
        <v>1.1764491480034338</v>
      </c>
      <c r="E23" s="25">
        <v>0.57685341702301784</v>
      </c>
      <c r="F23" s="10">
        <v>17401</v>
      </c>
      <c r="G23" s="10">
        <v>23414</v>
      </c>
      <c r="H23" s="10">
        <v>23414</v>
      </c>
      <c r="I23" s="10">
        <v>13921</v>
      </c>
      <c r="J23" s="10"/>
      <c r="K23" s="10"/>
      <c r="L23" s="10"/>
      <c r="M23" s="10"/>
      <c r="W23" s="9"/>
      <c r="X23" s="9"/>
      <c r="Y23" s="9"/>
      <c r="Z23" s="9"/>
      <c r="AA23" s="9"/>
      <c r="AB23" s="9"/>
      <c r="AC23" s="9"/>
      <c r="AD23" s="9"/>
    </row>
    <row r="24" spans="1:30">
      <c r="A24" s="1" t="s">
        <v>7</v>
      </c>
      <c r="B24" s="9">
        <v>73679.779865019387</v>
      </c>
      <c r="C24" s="18">
        <v>24095</v>
      </c>
      <c r="D24" s="19">
        <v>1.1246807600571758</v>
      </c>
      <c r="E24" s="25">
        <v>0.39196549025572391</v>
      </c>
      <c r="F24" s="10">
        <v>48035</v>
      </c>
      <c r="G24" s="10">
        <v>41173</v>
      </c>
      <c r="H24" s="10">
        <v>41173</v>
      </c>
      <c r="I24" s="10">
        <v>38428</v>
      </c>
      <c r="J24" s="10"/>
      <c r="K24" s="10"/>
      <c r="L24" s="10"/>
      <c r="M24" s="10"/>
      <c r="W24" s="9"/>
      <c r="X24" s="9"/>
      <c r="Y24" s="9"/>
      <c r="Z24" s="9"/>
      <c r="AA24" s="9"/>
      <c r="AB24" s="9"/>
      <c r="AC24" s="9"/>
      <c r="AD24" s="9"/>
    </row>
    <row r="25" spans="1:30">
      <c r="A25" s="1" t="s">
        <v>8</v>
      </c>
      <c r="B25" s="9">
        <v>697830.78012348211</v>
      </c>
      <c r="C25" s="18">
        <v>89222</v>
      </c>
      <c r="D25" s="19">
        <v>1.0830362309139012</v>
      </c>
      <c r="E25" s="25">
        <v>1.0410962709776361</v>
      </c>
      <c r="F25" s="10">
        <v>0</v>
      </c>
      <c r="G25" s="10"/>
      <c r="H25" s="10">
        <v>0</v>
      </c>
      <c r="I25" s="10">
        <v>0</v>
      </c>
      <c r="J25" s="10"/>
      <c r="K25" s="10"/>
      <c r="L25" s="10"/>
      <c r="M25" s="10"/>
      <c r="W25" s="9"/>
      <c r="X25" s="9"/>
      <c r="Y25" s="9"/>
      <c r="Z25" s="9"/>
      <c r="AA25" s="9"/>
      <c r="AB25" s="9"/>
      <c r="AC25" s="9"/>
      <c r="AD25" s="9"/>
    </row>
    <row r="26" spans="1:30">
      <c r="A26" s="1" t="s">
        <v>9</v>
      </c>
      <c r="B26" s="9">
        <v>37874.732827722342</v>
      </c>
      <c r="C26" s="18">
        <v>9617</v>
      </c>
      <c r="D26" s="19">
        <v>1.1344576772735977</v>
      </c>
      <c r="E26" s="25">
        <v>0.50046921978183256</v>
      </c>
      <c r="F26" s="10">
        <v>13382</v>
      </c>
      <c r="G26" s="10">
        <v>13234</v>
      </c>
      <c r="H26" s="10">
        <v>13234</v>
      </c>
      <c r="I26" s="10">
        <v>10706</v>
      </c>
      <c r="J26" s="10"/>
      <c r="K26" s="10"/>
      <c r="L26" s="10"/>
      <c r="M26" s="10"/>
      <c r="W26" s="9"/>
      <c r="X26" s="9"/>
      <c r="Y26" s="9"/>
      <c r="Z26" s="9"/>
      <c r="AA26" s="9"/>
      <c r="AB26" s="9"/>
      <c r="AC26" s="9"/>
      <c r="AD26" s="9"/>
    </row>
    <row r="27" spans="1:30">
      <c r="A27" s="1" t="s">
        <v>17</v>
      </c>
      <c r="B27" s="9">
        <v>53046.29803176249</v>
      </c>
      <c r="C27" s="18">
        <v>12768</v>
      </c>
      <c r="D27" s="19">
        <v>1.1562820075982732</v>
      </c>
      <c r="E27" s="25">
        <v>0.51799330675448163</v>
      </c>
      <c r="F27" s="10">
        <v>16525</v>
      </c>
      <c r="G27" s="10">
        <v>14555</v>
      </c>
      <c r="H27" s="10">
        <v>14555</v>
      </c>
      <c r="I27" s="10">
        <v>13220</v>
      </c>
      <c r="J27" s="10"/>
      <c r="K27" s="10"/>
      <c r="L27" s="10"/>
      <c r="M27" s="10"/>
      <c r="W27" s="9"/>
      <c r="X27" s="9"/>
      <c r="Y27" s="9"/>
      <c r="Z27" s="9"/>
      <c r="AA27" s="9"/>
      <c r="AB27" s="9"/>
      <c r="AC27" s="9"/>
      <c r="AD27" s="9"/>
    </row>
    <row r="28" spans="1:30">
      <c r="A28" s="17" t="s">
        <v>18</v>
      </c>
      <c r="B28" s="9">
        <v>173828.31373004214</v>
      </c>
      <c r="C28" s="18">
        <v>32747</v>
      </c>
      <c r="D28" s="19">
        <v>1.1006375743791958</v>
      </c>
      <c r="E28" s="25">
        <v>0.69528101562644562</v>
      </c>
      <c r="F28" s="10">
        <v>10165</v>
      </c>
      <c r="G28" s="10"/>
      <c r="H28" s="10">
        <v>8132</v>
      </c>
      <c r="I28" s="10">
        <v>8132</v>
      </c>
      <c r="J28" s="10"/>
      <c r="K28" s="10"/>
      <c r="L28" s="10"/>
      <c r="M28" s="10"/>
      <c r="W28" s="9"/>
      <c r="X28" s="9"/>
      <c r="Y28" s="9"/>
      <c r="Z28" s="9"/>
      <c r="AA28" s="9"/>
      <c r="AB28" s="9"/>
      <c r="AC28" s="9"/>
      <c r="AD28" s="9"/>
    </row>
    <row r="29" spans="1:30" s="17" customFormat="1">
      <c r="A29" s="1" t="s">
        <v>19</v>
      </c>
      <c r="B29" s="9">
        <v>217283.97807537799</v>
      </c>
      <c r="C29" s="18">
        <v>44910</v>
      </c>
      <c r="D29" s="19">
        <v>1.1304787751805656</v>
      </c>
      <c r="E29" s="25">
        <v>0.61698974378404969</v>
      </c>
      <c r="F29" s="10">
        <v>33452</v>
      </c>
      <c r="G29" s="10">
        <v>46049</v>
      </c>
      <c r="H29" s="10">
        <v>46049</v>
      </c>
      <c r="I29" s="10">
        <v>26762</v>
      </c>
      <c r="J29" s="10"/>
      <c r="K29" s="10"/>
      <c r="L29" s="10"/>
      <c r="M29" s="10"/>
      <c r="W29" s="9"/>
      <c r="X29" s="9"/>
      <c r="Y29" s="9"/>
      <c r="Z29" s="9"/>
      <c r="AA29" s="9"/>
      <c r="AB29" s="9"/>
      <c r="AC29" s="9"/>
      <c r="AD29" s="9"/>
    </row>
    <row r="30" spans="1:30">
      <c r="A30" s="1" t="s">
        <v>20</v>
      </c>
      <c r="B30" s="9">
        <v>55155.218194088717</v>
      </c>
      <c r="C30" s="18">
        <v>14824</v>
      </c>
      <c r="D30" s="19">
        <v>1.1226560763345019</v>
      </c>
      <c r="E30" s="25">
        <v>0.47778243369517165</v>
      </c>
      <c r="F30" s="10">
        <v>22493</v>
      </c>
      <c r="G30" s="10">
        <v>17119</v>
      </c>
      <c r="H30" s="10">
        <v>17994</v>
      </c>
      <c r="I30" s="10">
        <v>17994</v>
      </c>
      <c r="J30" s="10"/>
      <c r="K30" s="10"/>
      <c r="L30" s="10"/>
      <c r="M30" s="10"/>
      <c r="W30" s="9"/>
      <c r="X30" s="9"/>
      <c r="Y30" s="9"/>
      <c r="Z30" s="9"/>
      <c r="AA30" s="9"/>
      <c r="AB30" s="9"/>
      <c r="AC30" s="9"/>
      <c r="AD30" s="9"/>
    </row>
    <row r="31" spans="1:30">
      <c r="A31" s="1" t="s">
        <v>21</v>
      </c>
      <c r="B31" s="9">
        <v>99440.304972154408</v>
      </c>
      <c r="C31" s="18">
        <v>22691</v>
      </c>
      <c r="D31" s="19">
        <v>1.1305855758669763</v>
      </c>
      <c r="E31" s="25">
        <v>0.55880602537607982</v>
      </c>
      <c r="F31" s="10">
        <v>24228</v>
      </c>
      <c r="G31" s="10">
        <v>23409</v>
      </c>
      <c r="H31" s="10">
        <v>23409</v>
      </c>
      <c r="I31" s="10">
        <v>19382</v>
      </c>
      <c r="J31" s="10"/>
      <c r="K31" s="10"/>
      <c r="L31" s="10"/>
      <c r="M31" s="10"/>
      <c r="W31" s="9"/>
      <c r="X31" s="9"/>
      <c r="Y31" s="9"/>
      <c r="Z31" s="9"/>
      <c r="AA31" s="9"/>
      <c r="AB31" s="9"/>
      <c r="AC31" s="9"/>
      <c r="AD31" s="9"/>
    </row>
    <row r="32" spans="1:30">
      <c r="A32" s="1" t="s">
        <v>22</v>
      </c>
      <c r="B32" s="9">
        <v>82249.855533033915</v>
      </c>
      <c r="C32" s="18">
        <v>17330</v>
      </c>
      <c r="D32" s="19">
        <v>1.1512280795814309</v>
      </c>
      <c r="E32" s="25">
        <v>0.59433446594561212</v>
      </c>
      <c r="F32" s="10">
        <v>15087</v>
      </c>
      <c r="G32" s="10">
        <v>20878</v>
      </c>
      <c r="H32" s="10">
        <v>20878</v>
      </c>
      <c r="I32" s="10">
        <v>12070</v>
      </c>
      <c r="J32" s="10"/>
      <c r="K32" s="10"/>
      <c r="L32" s="10"/>
      <c r="M32" s="10"/>
      <c r="W32" s="9"/>
      <c r="X32" s="9"/>
      <c r="Y32" s="9"/>
      <c r="Z32" s="9"/>
      <c r="AA32" s="9"/>
      <c r="AB32" s="9"/>
      <c r="AC32" s="9"/>
      <c r="AD32" s="9"/>
    </row>
    <row r="33" spans="1:30">
      <c r="A33" s="1" t="s">
        <v>23</v>
      </c>
      <c r="B33" s="9">
        <v>350559.0309275288</v>
      </c>
      <c r="C33" s="18">
        <v>55869</v>
      </c>
      <c r="D33" s="19">
        <v>1.1136813419315934</v>
      </c>
      <c r="E33" s="25">
        <v>0.81224122249967234</v>
      </c>
      <c r="F33" s="10">
        <v>0</v>
      </c>
      <c r="G33" s="10"/>
      <c r="H33" s="10">
        <v>0</v>
      </c>
      <c r="I33" s="10">
        <v>0</v>
      </c>
      <c r="J33" s="10"/>
      <c r="K33" s="10"/>
      <c r="L33" s="10"/>
      <c r="M33" s="10"/>
      <c r="W33" s="9"/>
      <c r="X33" s="9"/>
      <c r="Y33" s="9"/>
      <c r="Z33" s="9"/>
      <c r="AA33" s="9"/>
      <c r="AB33" s="9"/>
      <c r="AC33" s="9"/>
      <c r="AD33" s="9"/>
    </row>
    <row r="34" spans="1:30">
      <c r="A34" s="1" t="s">
        <v>24</v>
      </c>
      <c r="B34" s="9">
        <v>29938.724436775879</v>
      </c>
      <c r="C34" s="18">
        <v>10912</v>
      </c>
      <c r="D34" s="19">
        <v>1.1434379197327431</v>
      </c>
      <c r="E34" s="25">
        <v>0.34591711798192443</v>
      </c>
      <c r="F34" s="10">
        <v>24542</v>
      </c>
      <c r="G34" s="10">
        <v>19030</v>
      </c>
      <c r="H34" s="10">
        <v>19634</v>
      </c>
      <c r="I34" s="10">
        <v>19634</v>
      </c>
      <c r="J34" s="10"/>
      <c r="K34" s="10"/>
      <c r="L34" s="10"/>
      <c r="M34" s="10"/>
      <c r="W34" s="9"/>
      <c r="X34" s="9"/>
      <c r="Y34" s="9"/>
      <c r="Z34" s="9"/>
      <c r="AA34" s="9"/>
      <c r="AB34" s="9"/>
      <c r="AC34" s="9"/>
      <c r="AD34" s="9"/>
    </row>
    <row r="35" spans="1:30">
      <c r="A35" s="1" t="s">
        <v>25</v>
      </c>
      <c r="B35" s="9">
        <v>179177.97097827966</v>
      </c>
      <c r="C35" s="18">
        <v>33642</v>
      </c>
      <c r="D35" s="19">
        <v>1.101713054513376</v>
      </c>
      <c r="E35" s="25">
        <v>0.69693138274731958</v>
      </c>
      <c r="F35" s="10">
        <v>10134</v>
      </c>
      <c r="G35" s="10">
        <v>6003</v>
      </c>
      <c r="H35" s="10">
        <v>8107</v>
      </c>
      <c r="I35" s="10">
        <v>8107</v>
      </c>
      <c r="J35" s="10"/>
      <c r="K35" s="10"/>
      <c r="L35" s="10"/>
      <c r="M35" s="10"/>
      <c r="W35" s="9"/>
      <c r="X35" s="9"/>
      <c r="Y35" s="9"/>
      <c r="Z35" s="9"/>
      <c r="AA35" s="9"/>
      <c r="AB35" s="9"/>
      <c r="AC35" s="9"/>
      <c r="AD35" s="9"/>
    </row>
    <row r="36" spans="1:30">
      <c r="A36" s="1" t="s">
        <v>26</v>
      </c>
      <c r="B36" s="9">
        <v>88338.48909514735</v>
      </c>
      <c r="C36" s="18">
        <v>17068</v>
      </c>
      <c r="D36" s="19">
        <v>1.1107146630065172</v>
      </c>
      <c r="E36" s="25">
        <v>0.67176989382301044</v>
      </c>
      <c r="F36" s="10">
        <v>7525</v>
      </c>
      <c r="G36" s="10">
        <v>17894</v>
      </c>
      <c r="H36" s="10">
        <v>17894</v>
      </c>
      <c r="I36" s="10">
        <v>6020</v>
      </c>
      <c r="J36" s="10"/>
      <c r="K36" s="10"/>
      <c r="L36" s="10"/>
      <c r="M36" s="10"/>
      <c r="W36" s="9"/>
      <c r="X36" s="9"/>
      <c r="Y36" s="9"/>
      <c r="Z36" s="9"/>
      <c r="AA36" s="9"/>
      <c r="AB36" s="9"/>
      <c r="AC36" s="9"/>
      <c r="AD36" s="9"/>
    </row>
    <row r="37" spans="1:30">
      <c r="A37" s="1" t="s">
        <v>27</v>
      </c>
      <c r="B37" s="9">
        <v>81544.197220761343</v>
      </c>
      <c r="C37" s="18">
        <v>27941</v>
      </c>
      <c r="D37" s="19">
        <v>1.1199334772739145</v>
      </c>
      <c r="E37" s="25">
        <v>0.37567699235239649</v>
      </c>
      <c r="F37" s="10">
        <v>58228</v>
      </c>
      <c r="G37" s="10">
        <v>53203</v>
      </c>
      <c r="H37" s="10">
        <v>53203</v>
      </c>
      <c r="I37" s="10">
        <v>46582</v>
      </c>
      <c r="J37" s="10"/>
      <c r="K37" s="10"/>
      <c r="L37" s="10"/>
      <c r="M37" s="10"/>
      <c r="W37" s="9"/>
      <c r="X37" s="9"/>
      <c r="Y37" s="9"/>
      <c r="Z37" s="9"/>
      <c r="AA37" s="9"/>
      <c r="AB37" s="9"/>
      <c r="AC37" s="9"/>
      <c r="AD37" s="9"/>
    </row>
    <row r="38" spans="1:30">
      <c r="A38" s="1" t="s">
        <v>28</v>
      </c>
      <c r="B38" s="9">
        <v>89297.811837389017</v>
      </c>
      <c r="C38" s="18">
        <v>23532</v>
      </c>
      <c r="D38" s="19">
        <v>1.1382312637622491</v>
      </c>
      <c r="E38" s="25">
        <v>0.48062590624571899</v>
      </c>
      <c r="F38" s="10">
        <v>35335</v>
      </c>
      <c r="G38" s="10">
        <v>42462</v>
      </c>
      <c r="H38" s="10">
        <v>42462</v>
      </c>
      <c r="I38" s="10">
        <v>28268</v>
      </c>
      <c r="J38" s="10"/>
      <c r="K38" s="10"/>
      <c r="L38" s="10"/>
      <c r="M38" s="10"/>
      <c r="W38" s="9"/>
      <c r="X38" s="9"/>
      <c r="Y38" s="9"/>
      <c r="Z38" s="9"/>
      <c r="AA38" s="9"/>
      <c r="AB38" s="9"/>
      <c r="AC38" s="9"/>
      <c r="AD38" s="9"/>
    </row>
    <row r="39" spans="1:30">
      <c r="A39" s="1" t="s">
        <v>29</v>
      </c>
      <c r="B39" s="9">
        <v>269569.84843502549</v>
      </c>
      <c r="C39" s="18">
        <v>45646</v>
      </c>
      <c r="D39" s="19">
        <v>1.128227157138507</v>
      </c>
      <c r="E39" s="25">
        <v>0.75461902155327598</v>
      </c>
      <c r="F39" s="10">
        <v>0</v>
      </c>
      <c r="G39" s="10">
        <v>15201</v>
      </c>
      <c r="H39" s="10">
        <v>15201</v>
      </c>
      <c r="I39" s="10">
        <v>0</v>
      </c>
      <c r="J39" s="10"/>
      <c r="K39" s="10"/>
      <c r="L39" s="10"/>
      <c r="M39" s="10"/>
      <c r="W39" s="9"/>
      <c r="X39" s="9"/>
      <c r="Y39" s="9"/>
      <c r="Z39" s="9"/>
      <c r="AA39" s="9"/>
      <c r="AB39" s="9"/>
      <c r="AC39" s="9"/>
      <c r="AD39" s="9"/>
    </row>
    <row r="40" spans="1:30">
      <c r="A40" s="1" t="s">
        <v>30</v>
      </c>
      <c r="B40" s="9">
        <v>414742.95148984506</v>
      </c>
      <c r="C40" s="18">
        <v>69424</v>
      </c>
      <c r="D40" s="19">
        <v>1.135728955186186</v>
      </c>
      <c r="E40" s="25">
        <v>0.75831630118972115</v>
      </c>
      <c r="F40" s="10">
        <v>0</v>
      </c>
      <c r="G40" s="10"/>
      <c r="H40" s="10">
        <v>0</v>
      </c>
      <c r="I40" s="10">
        <v>0</v>
      </c>
      <c r="J40" s="10"/>
      <c r="K40" s="10"/>
      <c r="L40" s="10"/>
      <c r="M40" s="10"/>
      <c r="W40" s="9"/>
      <c r="X40" s="9"/>
      <c r="Y40" s="9"/>
      <c r="Z40" s="9"/>
      <c r="AA40" s="9"/>
      <c r="AB40" s="9"/>
      <c r="AC40" s="9"/>
      <c r="AD40" s="9"/>
    </row>
    <row r="41" spans="1:30">
      <c r="A41" s="1" t="s">
        <v>31</v>
      </c>
      <c r="B41" s="9">
        <v>102696.06001854893</v>
      </c>
      <c r="C41" s="18">
        <v>25255</v>
      </c>
      <c r="D41" s="19">
        <v>1.1214148738369238</v>
      </c>
      <c r="E41" s="25">
        <v>0.52275212393737724</v>
      </c>
      <c r="F41" s="10">
        <v>32019</v>
      </c>
      <c r="G41" s="10">
        <v>29014</v>
      </c>
      <c r="H41" s="10">
        <v>29014</v>
      </c>
      <c r="I41" s="10">
        <v>25615</v>
      </c>
      <c r="J41" s="10"/>
      <c r="K41" s="10"/>
      <c r="L41" s="10"/>
      <c r="M41" s="10"/>
      <c r="W41" s="9"/>
      <c r="X41" s="9"/>
      <c r="Y41" s="9"/>
      <c r="Z41" s="9"/>
      <c r="AA41" s="9"/>
      <c r="AB41" s="9"/>
      <c r="AC41" s="9"/>
      <c r="AD41" s="9"/>
    </row>
    <row r="42" spans="1:30">
      <c r="A42" s="1" t="s">
        <v>32</v>
      </c>
      <c r="B42" s="9">
        <v>55772.932786824313</v>
      </c>
      <c r="C42" s="18">
        <v>15972</v>
      </c>
      <c r="D42" s="19">
        <v>1.1223132869260954</v>
      </c>
      <c r="E42" s="25">
        <v>0.44854475750042866</v>
      </c>
      <c r="F42" s="10">
        <v>26827</v>
      </c>
      <c r="G42" s="10">
        <v>24138</v>
      </c>
      <c r="H42" s="10">
        <v>24138</v>
      </c>
      <c r="I42" s="10">
        <v>21462</v>
      </c>
      <c r="J42" s="10"/>
      <c r="K42" s="10"/>
      <c r="L42" s="10"/>
      <c r="M42" s="10"/>
      <c r="W42" s="9"/>
      <c r="X42" s="9"/>
      <c r="Y42" s="9"/>
      <c r="Z42" s="9"/>
      <c r="AA42" s="9"/>
      <c r="AB42" s="9"/>
      <c r="AC42" s="9"/>
      <c r="AD42" s="9"/>
    </row>
    <row r="43" spans="1:30">
      <c r="A43" s="1" t="s">
        <v>33</v>
      </c>
      <c r="B43" s="9">
        <v>51011.062427962308</v>
      </c>
      <c r="C43" s="18">
        <v>15370</v>
      </c>
      <c r="D43" s="19">
        <v>1.1204600559524882</v>
      </c>
      <c r="E43" s="25">
        <v>0.42702158831388848</v>
      </c>
      <c r="F43" s="10">
        <v>27651</v>
      </c>
      <c r="G43" s="10">
        <v>22576</v>
      </c>
      <c r="H43" s="10">
        <v>22576</v>
      </c>
      <c r="I43" s="10">
        <v>22121</v>
      </c>
      <c r="J43" s="10"/>
      <c r="K43" s="10"/>
      <c r="L43" s="10"/>
      <c r="M43" s="10"/>
      <c r="W43" s="9"/>
      <c r="X43" s="9"/>
      <c r="Y43" s="9"/>
      <c r="Z43" s="9"/>
      <c r="AA43" s="9"/>
      <c r="AB43" s="9"/>
      <c r="AC43" s="9"/>
      <c r="AD43" s="9"/>
    </row>
    <row r="44" spans="1:30">
      <c r="A44" s="1" t="s">
        <v>34</v>
      </c>
      <c r="B44" s="9">
        <v>66528.407380896024</v>
      </c>
      <c r="C44" s="18">
        <v>15805</v>
      </c>
      <c r="D44" s="19">
        <v>1.1087886430288463</v>
      </c>
      <c r="E44" s="25">
        <v>0.54729258836872352</v>
      </c>
      <c r="F44" s="10">
        <v>17885</v>
      </c>
      <c r="G44" s="10">
        <v>20470</v>
      </c>
      <c r="H44" s="10">
        <v>20470</v>
      </c>
      <c r="I44" s="10">
        <v>14308</v>
      </c>
      <c r="J44" s="10"/>
      <c r="K44" s="10"/>
      <c r="L44" s="10"/>
      <c r="M44" s="10"/>
      <c r="W44" s="9"/>
      <c r="X44" s="9"/>
      <c r="Y44" s="9"/>
      <c r="Z44" s="9"/>
      <c r="AA44" s="9"/>
      <c r="AB44" s="9"/>
      <c r="AC44" s="9"/>
      <c r="AD44" s="9"/>
    </row>
    <row r="45" spans="1:30">
      <c r="A45" s="1" t="s">
        <v>10</v>
      </c>
      <c r="B45" s="9">
        <v>66619.524700529379</v>
      </c>
      <c r="C45" s="18">
        <v>20026</v>
      </c>
      <c r="D45" s="19">
        <v>1.1118241001811831</v>
      </c>
      <c r="E45" s="25">
        <v>0.43134716029773151</v>
      </c>
      <c r="F45" s="10">
        <v>35547</v>
      </c>
      <c r="G45" s="10">
        <v>29011</v>
      </c>
      <c r="H45" s="10">
        <v>29011</v>
      </c>
      <c r="I45" s="10">
        <v>28438</v>
      </c>
      <c r="J45" s="10"/>
      <c r="K45" s="10"/>
      <c r="L45" s="10"/>
      <c r="M45" s="10"/>
      <c r="W45" s="9"/>
      <c r="X45" s="9"/>
      <c r="Y45" s="9"/>
      <c r="Z45" s="9"/>
      <c r="AA45" s="9"/>
      <c r="AB45" s="9"/>
      <c r="AC45" s="9"/>
      <c r="AD45" s="9"/>
    </row>
    <row r="46" spans="1:30">
      <c r="C46" s="11"/>
      <c r="D46" s="7"/>
      <c r="E46" s="8"/>
      <c r="F46" s="8"/>
      <c r="G46" s="8"/>
      <c r="H46" s="23"/>
      <c r="I46" s="23"/>
      <c r="L46" s="21"/>
      <c r="M46" s="21"/>
    </row>
    <row r="47" spans="1:30">
      <c r="A47" s="15" t="s">
        <v>35</v>
      </c>
      <c r="B47" s="16">
        <v>22238445.313980013</v>
      </c>
      <c r="C47" s="16">
        <v>3205975</v>
      </c>
      <c r="D47" s="16"/>
      <c r="E47" s="29">
        <v>6.9365622982025794</v>
      </c>
      <c r="F47" s="16">
        <v>857965</v>
      </c>
      <c r="G47" s="16">
        <v>686172</v>
      </c>
      <c r="H47" s="16">
        <v>821026</v>
      </c>
      <c r="I47" s="16">
        <v>686371</v>
      </c>
      <c r="J47" s="16">
        <v>35001</v>
      </c>
      <c r="K47" s="16">
        <v>28141</v>
      </c>
      <c r="L47" s="16">
        <v>28157</v>
      </c>
      <c r="M47" s="16">
        <v>28002</v>
      </c>
    </row>
    <row r="48" spans="1:30" s="12" customFormat="1" ht="32.4" customHeight="1">
      <c r="A48" s="196" t="s">
        <v>198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</row>
    <row r="49" spans="6:13">
      <c r="H49" s="23"/>
      <c r="I49" s="23"/>
    </row>
    <row r="50" spans="6:13">
      <c r="F50" s="92"/>
      <c r="G50" s="92"/>
      <c r="H50" s="21"/>
      <c r="I50" s="21"/>
      <c r="J50" s="9"/>
      <c r="K50" s="9"/>
      <c r="L50" s="21"/>
      <c r="M50" s="9"/>
    </row>
    <row r="51" spans="6:13">
      <c r="F51" s="9"/>
      <c r="G51" s="9"/>
      <c r="H51" s="23"/>
      <c r="I51" s="23"/>
      <c r="L51" s="9"/>
    </row>
    <row r="52" spans="6:13">
      <c r="H52" s="21"/>
      <c r="I52" s="21"/>
      <c r="J52" s="9"/>
      <c r="K52" s="9"/>
    </row>
    <row r="53" spans="6:13">
      <c r="F53" s="9"/>
      <c r="G53" s="9"/>
      <c r="H53" s="21"/>
      <c r="I53" s="21"/>
      <c r="J53" s="9"/>
      <c r="K53" s="9"/>
    </row>
    <row r="54" spans="6:13">
      <c r="H54" s="23"/>
      <c r="I54" s="23"/>
    </row>
    <row r="55" spans="6:13">
      <c r="H55" s="21"/>
      <c r="I55" s="21"/>
    </row>
    <row r="56" spans="6:13">
      <c r="H56" s="23"/>
      <c r="I56" s="23"/>
      <c r="J56" s="9"/>
      <c r="K56" s="9"/>
    </row>
    <row r="60" spans="6:13">
      <c r="I60" s="106"/>
    </row>
  </sheetData>
  <mergeCells count="14">
    <mergeCell ref="K4:K5"/>
    <mergeCell ref="L4:L5"/>
    <mergeCell ref="M4:M5"/>
    <mergeCell ref="A48:M48"/>
    <mergeCell ref="A2:L2"/>
    <mergeCell ref="A4:A5"/>
    <mergeCell ref="B4:B5"/>
    <mergeCell ref="C4:C5"/>
    <mergeCell ref="D4:D5"/>
    <mergeCell ref="E4:E5"/>
    <mergeCell ref="F4:F5"/>
    <mergeCell ref="G4:G5"/>
    <mergeCell ref="H4:I4"/>
    <mergeCell ref="J4:J5"/>
  </mergeCells>
  <printOptions horizontalCentered="1" gridLines="1"/>
  <pageMargins left="0.19685039370078741" right="0.31496062992125984" top="0.15748031496062992" bottom="0.27559055118110237" header="0.15748031496062992" footer="0.15748031496062992"/>
  <pageSetup paperSize="9" scale="66" orientation="landscape" horizontalDpi="4294967292" r:id="rId1"/>
  <headerFooter alignWithMargins="0">
    <oddFooter>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55"/>
  <sheetViews>
    <sheetView zoomScale="75" workbookViewId="0">
      <selection activeCell="A2" sqref="A2:G2"/>
    </sheetView>
  </sheetViews>
  <sheetFormatPr defaultRowHeight="15.55"/>
  <cols>
    <col min="1" max="1" width="25.5546875" style="131" customWidth="1"/>
    <col min="2" max="2" width="19.109375" style="131" customWidth="1"/>
    <col min="3" max="3" width="15" style="131" customWidth="1"/>
    <col min="4" max="4" width="14" style="131" customWidth="1"/>
    <col min="5" max="5" width="19.88671875" style="131" customWidth="1"/>
    <col min="6" max="7" width="19.33203125" style="131" customWidth="1"/>
    <col min="8" max="8" width="8" style="131" customWidth="1"/>
    <col min="9" max="9" width="17.33203125" style="131" customWidth="1"/>
    <col min="10" max="256" width="9.109375" style="131"/>
    <col min="257" max="257" width="25.5546875" style="131" customWidth="1"/>
    <col min="258" max="258" width="19.109375" style="131" customWidth="1"/>
    <col min="259" max="259" width="15" style="131" customWidth="1"/>
    <col min="260" max="260" width="14" style="131" customWidth="1"/>
    <col min="261" max="261" width="19.88671875" style="131" customWidth="1"/>
    <col min="262" max="263" width="19.33203125" style="131" customWidth="1"/>
    <col min="264" max="264" width="8" style="131" customWidth="1"/>
    <col min="265" max="265" width="17.33203125" style="131" customWidth="1"/>
    <col min="266" max="512" width="9.109375" style="131"/>
    <col min="513" max="513" width="25.5546875" style="131" customWidth="1"/>
    <col min="514" max="514" width="19.109375" style="131" customWidth="1"/>
    <col min="515" max="515" width="15" style="131" customWidth="1"/>
    <col min="516" max="516" width="14" style="131" customWidth="1"/>
    <col min="517" max="517" width="19.88671875" style="131" customWidth="1"/>
    <col min="518" max="519" width="19.33203125" style="131" customWidth="1"/>
    <col min="520" max="520" width="8" style="131" customWidth="1"/>
    <col min="521" max="521" width="17.33203125" style="131" customWidth="1"/>
    <col min="522" max="768" width="9.109375" style="131"/>
    <col min="769" max="769" width="25.5546875" style="131" customWidth="1"/>
    <col min="770" max="770" width="19.109375" style="131" customWidth="1"/>
    <col min="771" max="771" width="15" style="131" customWidth="1"/>
    <col min="772" max="772" width="14" style="131" customWidth="1"/>
    <col min="773" max="773" width="19.88671875" style="131" customWidth="1"/>
    <col min="774" max="775" width="19.33203125" style="131" customWidth="1"/>
    <col min="776" max="776" width="8" style="131" customWidth="1"/>
    <col min="777" max="777" width="17.33203125" style="131" customWidth="1"/>
    <col min="778" max="1024" width="9.109375" style="131"/>
    <col min="1025" max="1025" width="25.5546875" style="131" customWidth="1"/>
    <col min="1026" max="1026" width="19.109375" style="131" customWidth="1"/>
    <col min="1027" max="1027" width="15" style="131" customWidth="1"/>
    <col min="1028" max="1028" width="14" style="131" customWidth="1"/>
    <col min="1029" max="1029" width="19.88671875" style="131" customWidth="1"/>
    <col min="1030" max="1031" width="19.33203125" style="131" customWidth="1"/>
    <col min="1032" max="1032" width="8" style="131" customWidth="1"/>
    <col min="1033" max="1033" width="17.33203125" style="131" customWidth="1"/>
    <col min="1034" max="1280" width="9.109375" style="131"/>
    <col min="1281" max="1281" width="25.5546875" style="131" customWidth="1"/>
    <col min="1282" max="1282" width="19.109375" style="131" customWidth="1"/>
    <col min="1283" max="1283" width="15" style="131" customWidth="1"/>
    <col min="1284" max="1284" width="14" style="131" customWidth="1"/>
    <col min="1285" max="1285" width="19.88671875" style="131" customWidth="1"/>
    <col min="1286" max="1287" width="19.33203125" style="131" customWidth="1"/>
    <col min="1288" max="1288" width="8" style="131" customWidth="1"/>
    <col min="1289" max="1289" width="17.33203125" style="131" customWidth="1"/>
    <col min="1290" max="1536" width="9.109375" style="131"/>
    <col min="1537" max="1537" width="25.5546875" style="131" customWidth="1"/>
    <col min="1538" max="1538" width="19.109375" style="131" customWidth="1"/>
    <col min="1539" max="1539" width="15" style="131" customWidth="1"/>
    <col min="1540" max="1540" width="14" style="131" customWidth="1"/>
    <col min="1541" max="1541" width="19.88671875" style="131" customWidth="1"/>
    <col min="1542" max="1543" width="19.33203125" style="131" customWidth="1"/>
    <col min="1544" max="1544" width="8" style="131" customWidth="1"/>
    <col min="1545" max="1545" width="17.33203125" style="131" customWidth="1"/>
    <col min="1546" max="1792" width="9.109375" style="131"/>
    <col min="1793" max="1793" width="25.5546875" style="131" customWidth="1"/>
    <col min="1794" max="1794" width="19.109375" style="131" customWidth="1"/>
    <col min="1795" max="1795" width="15" style="131" customWidth="1"/>
    <col min="1796" max="1796" width="14" style="131" customWidth="1"/>
    <col min="1797" max="1797" width="19.88671875" style="131" customWidth="1"/>
    <col min="1798" max="1799" width="19.33203125" style="131" customWidth="1"/>
    <col min="1800" max="1800" width="8" style="131" customWidth="1"/>
    <col min="1801" max="1801" width="17.33203125" style="131" customWidth="1"/>
    <col min="1802" max="2048" width="9.109375" style="131"/>
    <col min="2049" max="2049" width="25.5546875" style="131" customWidth="1"/>
    <col min="2050" max="2050" width="19.109375" style="131" customWidth="1"/>
    <col min="2051" max="2051" width="15" style="131" customWidth="1"/>
    <col min="2052" max="2052" width="14" style="131" customWidth="1"/>
    <col min="2053" max="2053" width="19.88671875" style="131" customWidth="1"/>
    <col min="2054" max="2055" width="19.33203125" style="131" customWidth="1"/>
    <col min="2056" max="2056" width="8" style="131" customWidth="1"/>
    <col min="2057" max="2057" width="17.33203125" style="131" customWidth="1"/>
    <col min="2058" max="2304" width="9.109375" style="131"/>
    <col min="2305" max="2305" width="25.5546875" style="131" customWidth="1"/>
    <col min="2306" max="2306" width="19.109375" style="131" customWidth="1"/>
    <col min="2307" max="2307" width="15" style="131" customWidth="1"/>
    <col min="2308" max="2308" width="14" style="131" customWidth="1"/>
    <col min="2309" max="2309" width="19.88671875" style="131" customWidth="1"/>
    <col min="2310" max="2311" width="19.33203125" style="131" customWidth="1"/>
    <col min="2312" max="2312" width="8" style="131" customWidth="1"/>
    <col min="2313" max="2313" width="17.33203125" style="131" customWidth="1"/>
    <col min="2314" max="2560" width="9.109375" style="131"/>
    <col min="2561" max="2561" width="25.5546875" style="131" customWidth="1"/>
    <col min="2562" max="2562" width="19.109375" style="131" customWidth="1"/>
    <col min="2563" max="2563" width="15" style="131" customWidth="1"/>
    <col min="2564" max="2564" width="14" style="131" customWidth="1"/>
    <col min="2565" max="2565" width="19.88671875" style="131" customWidth="1"/>
    <col min="2566" max="2567" width="19.33203125" style="131" customWidth="1"/>
    <col min="2568" max="2568" width="8" style="131" customWidth="1"/>
    <col min="2569" max="2569" width="17.33203125" style="131" customWidth="1"/>
    <col min="2570" max="2816" width="9.109375" style="131"/>
    <col min="2817" max="2817" width="25.5546875" style="131" customWidth="1"/>
    <col min="2818" max="2818" width="19.109375" style="131" customWidth="1"/>
    <col min="2819" max="2819" width="15" style="131" customWidth="1"/>
    <col min="2820" max="2820" width="14" style="131" customWidth="1"/>
    <col min="2821" max="2821" width="19.88671875" style="131" customWidth="1"/>
    <col min="2822" max="2823" width="19.33203125" style="131" customWidth="1"/>
    <col min="2824" max="2824" width="8" style="131" customWidth="1"/>
    <col min="2825" max="2825" width="17.33203125" style="131" customWidth="1"/>
    <col min="2826" max="3072" width="9.109375" style="131"/>
    <col min="3073" max="3073" width="25.5546875" style="131" customWidth="1"/>
    <col min="3074" max="3074" width="19.109375" style="131" customWidth="1"/>
    <col min="3075" max="3075" width="15" style="131" customWidth="1"/>
    <col min="3076" max="3076" width="14" style="131" customWidth="1"/>
    <col min="3077" max="3077" width="19.88671875" style="131" customWidth="1"/>
    <col min="3078" max="3079" width="19.33203125" style="131" customWidth="1"/>
    <col min="3080" max="3080" width="8" style="131" customWidth="1"/>
    <col min="3081" max="3081" width="17.33203125" style="131" customWidth="1"/>
    <col min="3082" max="3328" width="9.109375" style="131"/>
    <col min="3329" max="3329" width="25.5546875" style="131" customWidth="1"/>
    <col min="3330" max="3330" width="19.109375" style="131" customWidth="1"/>
    <col min="3331" max="3331" width="15" style="131" customWidth="1"/>
    <col min="3332" max="3332" width="14" style="131" customWidth="1"/>
    <col min="3333" max="3333" width="19.88671875" style="131" customWidth="1"/>
    <col min="3334" max="3335" width="19.33203125" style="131" customWidth="1"/>
    <col min="3336" max="3336" width="8" style="131" customWidth="1"/>
    <col min="3337" max="3337" width="17.33203125" style="131" customWidth="1"/>
    <col min="3338" max="3584" width="9.109375" style="131"/>
    <col min="3585" max="3585" width="25.5546875" style="131" customWidth="1"/>
    <col min="3586" max="3586" width="19.109375" style="131" customWidth="1"/>
    <col min="3587" max="3587" width="15" style="131" customWidth="1"/>
    <col min="3588" max="3588" width="14" style="131" customWidth="1"/>
    <col min="3589" max="3589" width="19.88671875" style="131" customWidth="1"/>
    <col min="3590" max="3591" width="19.33203125" style="131" customWidth="1"/>
    <col min="3592" max="3592" width="8" style="131" customWidth="1"/>
    <col min="3593" max="3593" width="17.33203125" style="131" customWidth="1"/>
    <col min="3594" max="3840" width="9.109375" style="131"/>
    <col min="3841" max="3841" width="25.5546875" style="131" customWidth="1"/>
    <col min="3842" max="3842" width="19.109375" style="131" customWidth="1"/>
    <col min="3843" max="3843" width="15" style="131" customWidth="1"/>
    <col min="3844" max="3844" width="14" style="131" customWidth="1"/>
    <col min="3845" max="3845" width="19.88671875" style="131" customWidth="1"/>
    <col min="3846" max="3847" width="19.33203125" style="131" customWidth="1"/>
    <col min="3848" max="3848" width="8" style="131" customWidth="1"/>
    <col min="3849" max="3849" width="17.33203125" style="131" customWidth="1"/>
    <col min="3850" max="4096" width="9.109375" style="131"/>
    <col min="4097" max="4097" width="25.5546875" style="131" customWidth="1"/>
    <col min="4098" max="4098" width="19.109375" style="131" customWidth="1"/>
    <col min="4099" max="4099" width="15" style="131" customWidth="1"/>
    <col min="4100" max="4100" width="14" style="131" customWidth="1"/>
    <col min="4101" max="4101" width="19.88671875" style="131" customWidth="1"/>
    <col min="4102" max="4103" width="19.33203125" style="131" customWidth="1"/>
    <col min="4104" max="4104" width="8" style="131" customWidth="1"/>
    <col min="4105" max="4105" width="17.33203125" style="131" customWidth="1"/>
    <col min="4106" max="4352" width="9.109375" style="131"/>
    <col min="4353" max="4353" width="25.5546875" style="131" customWidth="1"/>
    <col min="4354" max="4354" width="19.109375" style="131" customWidth="1"/>
    <col min="4355" max="4355" width="15" style="131" customWidth="1"/>
    <col min="4356" max="4356" width="14" style="131" customWidth="1"/>
    <col min="4357" max="4357" width="19.88671875" style="131" customWidth="1"/>
    <col min="4358" max="4359" width="19.33203125" style="131" customWidth="1"/>
    <col min="4360" max="4360" width="8" style="131" customWidth="1"/>
    <col min="4361" max="4361" width="17.33203125" style="131" customWidth="1"/>
    <col min="4362" max="4608" width="9.109375" style="131"/>
    <col min="4609" max="4609" width="25.5546875" style="131" customWidth="1"/>
    <col min="4610" max="4610" width="19.109375" style="131" customWidth="1"/>
    <col min="4611" max="4611" width="15" style="131" customWidth="1"/>
    <col min="4612" max="4612" width="14" style="131" customWidth="1"/>
    <col min="4613" max="4613" width="19.88671875" style="131" customWidth="1"/>
    <col min="4614" max="4615" width="19.33203125" style="131" customWidth="1"/>
    <col min="4616" max="4616" width="8" style="131" customWidth="1"/>
    <col min="4617" max="4617" width="17.33203125" style="131" customWidth="1"/>
    <col min="4618" max="4864" width="9.109375" style="131"/>
    <col min="4865" max="4865" width="25.5546875" style="131" customWidth="1"/>
    <col min="4866" max="4866" width="19.109375" style="131" customWidth="1"/>
    <col min="4867" max="4867" width="15" style="131" customWidth="1"/>
    <col min="4868" max="4868" width="14" style="131" customWidth="1"/>
    <col min="4869" max="4869" width="19.88671875" style="131" customWidth="1"/>
    <col min="4870" max="4871" width="19.33203125" style="131" customWidth="1"/>
    <col min="4872" max="4872" width="8" style="131" customWidth="1"/>
    <col min="4873" max="4873" width="17.33203125" style="131" customWidth="1"/>
    <col min="4874" max="5120" width="9.109375" style="131"/>
    <col min="5121" max="5121" width="25.5546875" style="131" customWidth="1"/>
    <col min="5122" max="5122" width="19.109375" style="131" customWidth="1"/>
    <col min="5123" max="5123" width="15" style="131" customWidth="1"/>
    <col min="5124" max="5124" width="14" style="131" customWidth="1"/>
    <col min="5125" max="5125" width="19.88671875" style="131" customWidth="1"/>
    <col min="5126" max="5127" width="19.33203125" style="131" customWidth="1"/>
    <col min="5128" max="5128" width="8" style="131" customWidth="1"/>
    <col min="5129" max="5129" width="17.33203125" style="131" customWidth="1"/>
    <col min="5130" max="5376" width="9.109375" style="131"/>
    <col min="5377" max="5377" width="25.5546875" style="131" customWidth="1"/>
    <col min="5378" max="5378" width="19.109375" style="131" customWidth="1"/>
    <col min="5379" max="5379" width="15" style="131" customWidth="1"/>
    <col min="5380" max="5380" width="14" style="131" customWidth="1"/>
    <col min="5381" max="5381" width="19.88671875" style="131" customWidth="1"/>
    <col min="5382" max="5383" width="19.33203125" style="131" customWidth="1"/>
    <col min="5384" max="5384" width="8" style="131" customWidth="1"/>
    <col min="5385" max="5385" width="17.33203125" style="131" customWidth="1"/>
    <col min="5386" max="5632" width="9.109375" style="131"/>
    <col min="5633" max="5633" width="25.5546875" style="131" customWidth="1"/>
    <col min="5634" max="5634" width="19.109375" style="131" customWidth="1"/>
    <col min="5635" max="5635" width="15" style="131" customWidth="1"/>
    <col min="5636" max="5636" width="14" style="131" customWidth="1"/>
    <col min="5637" max="5637" width="19.88671875" style="131" customWidth="1"/>
    <col min="5638" max="5639" width="19.33203125" style="131" customWidth="1"/>
    <col min="5640" max="5640" width="8" style="131" customWidth="1"/>
    <col min="5641" max="5641" width="17.33203125" style="131" customWidth="1"/>
    <col min="5642" max="5888" width="9.109375" style="131"/>
    <col min="5889" max="5889" width="25.5546875" style="131" customWidth="1"/>
    <col min="5890" max="5890" width="19.109375" style="131" customWidth="1"/>
    <col min="5891" max="5891" width="15" style="131" customWidth="1"/>
    <col min="5892" max="5892" width="14" style="131" customWidth="1"/>
    <col min="5893" max="5893" width="19.88671875" style="131" customWidth="1"/>
    <col min="5894" max="5895" width="19.33203125" style="131" customWidth="1"/>
    <col min="5896" max="5896" width="8" style="131" customWidth="1"/>
    <col min="5897" max="5897" width="17.33203125" style="131" customWidth="1"/>
    <col min="5898" max="6144" width="9.109375" style="131"/>
    <col min="6145" max="6145" width="25.5546875" style="131" customWidth="1"/>
    <col min="6146" max="6146" width="19.109375" style="131" customWidth="1"/>
    <col min="6147" max="6147" width="15" style="131" customWidth="1"/>
    <col min="6148" max="6148" width="14" style="131" customWidth="1"/>
    <col min="6149" max="6149" width="19.88671875" style="131" customWidth="1"/>
    <col min="6150" max="6151" width="19.33203125" style="131" customWidth="1"/>
    <col min="6152" max="6152" width="8" style="131" customWidth="1"/>
    <col min="6153" max="6153" width="17.33203125" style="131" customWidth="1"/>
    <col min="6154" max="6400" width="9.109375" style="131"/>
    <col min="6401" max="6401" width="25.5546875" style="131" customWidth="1"/>
    <col min="6402" max="6402" width="19.109375" style="131" customWidth="1"/>
    <col min="6403" max="6403" width="15" style="131" customWidth="1"/>
    <col min="6404" max="6404" width="14" style="131" customWidth="1"/>
    <col min="6405" max="6405" width="19.88671875" style="131" customWidth="1"/>
    <col min="6406" max="6407" width="19.33203125" style="131" customWidth="1"/>
    <col min="6408" max="6408" width="8" style="131" customWidth="1"/>
    <col min="6409" max="6409" width="17.33203125" style="131" customWidth="1"/>
    <col min="6410" max="6656" width="9.109375" style="131"/>
    <col min="6657" max="6657" width="25.5546875" style="131" customWidth="1"/>
    <col min="6658" max="6658" width="19.109375" style="131" customWidth="1"/>
    <col min="6659" max="6659" width="15" style="131" customWidth="1"/>
    <col min="6660" max="6660" width="14" style="131" customWidth="1"/>
    <col min="6661" max="6661" width="19.88671875" style="131" customWidth="1"/>
    <col min="6662" max="6663" width="19.33203125" style="131" customWidth="1"/>
    <col min="6664" max="6664" width="8" style="131" customWidth="1"/>
    <col min="6665" max="6665" width="17.33203125" style="131" customWidth="1"/>
    <col min="6666" max="6912" width="9.109375" style="131"/>
    <col min="6913" max="6913" width="25.5546875" style="131" customWidth="1"/>
    <col min="6914" max="6914" width="19.109375" style="131" customWidth="1"/>
    <col min="6915" max="6915" width="15" style="131" customWidth="1"/>
    <col min="6916" max="6916" width="14" style="131" customWidth="1"/>
    <col min="6917" max="6917" width="19.88671875" style="131" customWidth="1"/>
    <col min="6918" max="6919" width="19.33203125" style="131" customWidth="1"/>
    <col min="6920" max="6920" width="8" style="131" customWidth="1"/>
    <col min="6921" max="6921" width="17.33203125" style="131" customWidth="1"/>
    <col min="6922" max="7168" width="9.109375" style="131"/>
    <col min="7169" max="7169" width="25.5546875" style="131" customWidth="1"/>
    <col min="7170" max="7170" width="19.109375" style="131" customWidth="1"/>
    <col min="7171" max="7171" width="15" style="131" customWidth="1"/>
    <col min="7172" max="7172" width="14" style="131" customWidth="1"/>
    <col min="7173" max="7173" width="19.88671875" style="131" customWidth="1"/>
    <col min="7174" max="7175" width="19.33203125" style="131" customWidth="1"/>
    <col min="7176" max="7176" width="8" style="131" customWidth="1"/>
    <col min="7177" max="7177" width="17.33203125" style="131" customWidth="1"/>
    <col min="7178" max="7424" width="9.109375" style="131"/>
    <col min="7425" max="7425" width="25.5546875" style="131" customWidth="1"/>
    <col min="7426" max="7426" width="19.109375" style="131" customWidth="1"/>
    <col min="7427" max="7427" width="15" style="131" customWidth="1"/>
    <col min="7428" max="7428" width="14" style="131" customWidth="1"/>
    <col min="7429" max="7429" width="19.88671875" style="131" customWidth="1"/>
    <col min="7430" max="7431" width="19.33203125" style="131" customWidth="1"/>
    <col min="7432" max="7432" width="8" style="131" customWidth="1"/>
    <col min="7433" max="7433" width="17.33203125" style="131" customWidth="1"/>
    <col min="7434" max="7680" width="9.109375" style="131"/>
    <col min="7681" max="7681" width="25.5546875" style="131" customWidth="1"/>
    <col min="7682" max="7682" width="19.109375" style="131" customWidth="1"/>
    <col min="7683" max="7683" width="15" style="131" customWidth="1"/>
    <col min="7684" max="7684" width="14" style="131" customWidth="1"/>
    <col min="7685" max="7685" width="19.88671875" style="131" customWidth="1"/>
    <col min="7686" max="7687" width="19.33203125" style="131" customWidth="1"/>
    <col min="7688" max="7688" width="8" style="131" customWidth="1"/>
    <col min="7689" max="7689" width="17.33203125" style="131" customWidth="1"/>
    <col min="7690" max="7936" width="9.109375" style="131"/>
    <col min="7937" max="7937" width="25.5546875" style="131" customWidth="1"/>
    <col min="7938" max="7938" width="19.109375" style="131" customWidth="1"/>
    <col min="7939" max="7939" width="15" style="131" customWidth="1"/>
    <col min="7940" max="7940" width="14" style="131" customWidth="1"/>
    <col min="7941" max="7941" width="19.88671875" style="131" customWidth="1"/>
    <col min="7942" max="7943" width="19.33203125" style="131" customWidth="1"/>
    <col min="7944" max="7944" width="8" style="131" customWidth="1"/>
    <col min="7945" max="7945" width="17.33203125" style="131" customWidth="1"/>
    <col min="7946" max="8192" width="9.109375" style="131"/>
    <col min="8193" max="8193" width="25.5546875" style="131" customWidth="1"/>
    <col min="8194" max="8194" width="19.109375" style="131" customWidth="1"/>
    <col min="8195" max="8195" width="15" style="131" customWidth="1"/>
    <col min="8196" max="8196" width="14" style="131" customWidth="1"/>
    <col min="8197" max="8197" width="19.88671875" style="131" customWidth="1"/>
    <col min="8198" max="8199" width="19.33203125" style="131" customWidth="1"/>
    <col min="8200" max="8200" width="8" style="131" customWidth="1"/>
    <col min="8201" max="8201" width="17.33203125" style="131" customWidth="1"/>
    <col min="8202" max="8448" width="9.109375" style="131"/>
    <col min="8449" max="8449" width="25.5546875" style="131" customWidth="1"/>
    <col min="8450" max="8450" width="19.109375" style="131" customWidth="1"/>
    <col min="8451" max="8451" width="15" style="131" customWidth="1"/>
    <col min="8452" max="8452" width="14" style="131" customWidth="1"/>
    <col min="8453" max="8453" width="19.88671875" style="131" customWidth="1"/>
    <col min="8454" max="8455" width="19.33203125" style="131" customWidth="1"/>
    <col min="8456" max="8456" width="8" style="131" customWidth="1"/>
    <col min="8457" max="8457" width="17.33203125" style="131" customWidth="1"/>
    <col min="8458" max="8704" width="9.109375" style="131"/>
    <col min="8705" max="8705" width="25.5546875" style="131" customWidth="1"/>
    <col min="8706" max="8706" width="19.109375" style="131" customWidth="1"/>
    <col min="8707" max="8707" width="15" style="131" customWidth="1"/>
    <col min="8708" max="8708" width="14" style="131" customWidth="1"/>
    <col min="8709" max="8709" width="19.88671875" style="131" customWidth="1"/>
    <col min="8710" max="8711" width="19.33203125" style="131" customWidth="1"/>
    <col min="8712" max="8712" width="8" style="131" customWidth="1"/>
    <col min="8713" max="8713" width="17.33203125" style="131" customWidth="1"/>
    <col min="8714" max="8960" width="9.109375" style="131"/>
    <col min="8961" max="8961" width="25.5546875" style="131" customWidth="1"/>
    <col min="8962" max="8962" width="19.109375" style="131" customWidth="1"/>
    <col min="8963" max="8963" width="15" style="131" customWidth="1"/>
    <col min="8964" max="8964" width="14" style="131" customWidth="1"/>
    <col min="8965" max="8965" width="19.88671875" style="131" customWidth="1"/>
    <col min="8966" max="8967" width="19.33203125" style="131" customWidth="1"/>
    <col min="8968" max="8968" width="8" style="131" customWidth="1"/>
    <col min="8969" max="8969" width="17.33203125" style="131" customWidth="1"/>
    <col min="8970" max="9216" width="9.109375" style="131"/>
    <col min="9217" max="9217" width="25.5546875" style="131" customWidth="1"/>
    <col min="9218" max="9218" width="19.109375" style="131" customWidth="1"/>
    <col min="9219" max="9219" width="15" style="131" customWidth="1"/>
    <col min="9220" max="9220" width="14" style="131" customWidth="1"/>
    <col min="9221" max="9221" width="19.88671875" style="131" customWidth="1"/>
    <col min="9222" max="9223" width="19.33203125" style="131" customWidth="1"/>
    <col min="9224" max="9224" width="8" style="131" customWidth="1"/>
    <col min="9225" max="9225" width="17.33203125" style="131" customWidth="1"/>
    <col min="9226" max="9472" width="9.109375" style="131"/>
    <col min="9473" max="9473" width="25.5546875" style="131" customWidth="1"/>
    <col min="9474" max="9474" width="19.109375" style="131" customWidth="1"/>
    <col min="9475" max="9475" width="15" style="131" customWidth="1"/>
    <col min="9476" max="9476" width="14" style="131" customWidth="1"/>
    <col min="9477" max="9477" width="19.88671875" style="131" customWidth="1"/>
    <col min="9478" max="9479" width="19.33203125" style="131" customWidth="1"/>
    <col min="9480" max="9480" width="8" style="131" customWidth="1"/>
    <col min="9481" max="9481" width="17.33203125" style="131" customWidth="1"/>
    <col min="9482" max="9728" width="9.109375" style="131"/>
    <col min="9729" max="9729" width="25.5546875" style="131" customWidth="1"/>
    <col min="9730" max="9730" width="19.109375" style="131" customWidth="1"/>
    <col min="9731" max="9731" width="15" style="131" customWidth="1"/>
    <col min="9732" max="9732" width="14" style="131" customWidth="1"/>
    <col min="9733" max="9733" width="19.88671875" style="131" customWidth="1"/>
    <col min="9734" max="9735" width="19.33203125" style="131" customWidth="1"/>
    <col min="9736" max="9736" width="8" style="131" customWidth="1"/>
    <col min="9737" max="9737" width="17.33203125" style="131" customWidth="1"/>
    <col min="9738" max="9984" width="9.109375" style="131"/>
    <col min="9985" max="9985" width="25.5546875" style="131" customWidth="1"/>
    <col min="9986" max="9986" width="19.109375" style="131" customWidth="1"/>
    <col min="9987" max="9987" width="15" style="131" customWidth="1"/>
    <col min="9988" max="9988" width="14" style="131" customWidth="1"/>
    <col min="9989" max="9989" width="19.88671875" style="131" customWidth="1"/>
    <col min="9990" max="9991" width="19.33203125" style="131" customWidth="1"/>
    <col min="9992" max="9992" width="8" style="131" customWidth="1"/>
    <col min="9993" max="9993" width="17.33203125" style="131" customWidth="1"/>
    <col min="9994" max="10240" width="9.109375" style="131"/>
    <col min="10241" max="10241" width="25.5546875" style="131" customWidth="1"/>
    <col min="10242" max="10242" width="19.109375" style="131" customWidth="1"/>
    <col min="10243" max="10243" width="15" style="131" customWidth="1"/>
    <col min="10244" max="10244" width="14" style="131" customWidth="1"/>
    <col min="10245" max="10245" width="19.88671875" style="131" customWidth="1"/>
    <col min="10246" max="10247" width="19.33203125" style="131" customWidth="1"/>
    <col min="10248" max="10248" width="8" style="131" customWidth="1"/>
    <col min="10249" max="10249" width="17.33203125" style="131" customWidth="1"/>
    <col min="10250" max="10496" width="9.109375" style="131"/>
    <col min="10497" max="10497" width="25.5546875" style="131" customWidth="1"/>
    <col min="10498" max="10498" width="19.109375" style="131" customWidth="1"/>
    <col min="10499" max="10499" width="15" style="131" customWidth="1"/>
    <col min="10500" max="10500" width="14" style="131" customWidth="1"/>
    <col min="10501" max="10501" width="19.88671875" style="131" customWidth="1"/>
    <col min="10502" max="10503" width="19.33203125" style="131" customWidth="1"/>
    <col min="10504" max="10504" width="8" style="131" customWidth="1"/>
    <col min="10505" max="10505" width="17.33203125" style="131" customWidth="1"/>
    <col min="10506" max="10752" width="9.109375" style="131"/>
    <col min="10753" max="10753" width="25.5546875" style="131" customWidth="1"/>
    <col min="10754" max="10754" width="19.109375" style="131" customWidth="1"/>
    <col min="10755" max="10755" width="15" style="131" customWidth="1"/>
    <col min="10756" max="10756" width="14" style="131" customWidth="1"/>
    <col min="10757" max="10757" width="19.88671875" style="131" customWidth="1"/>
    <col min="10758" max="10759" width="19.33203125" style="131" customWidth="1"/>
    <col min="10760" max="10760" width="8" style="131" customWidth="1"/>
    <col min="10761" max="10761" width="17.33203125" style="131" customWidth="1"/>
    <col min="10762" max="11008" width="9.109375" style="131"/>
    <col min="11009" max="11009" width="25.5546875" style="131" customWidth="1"/>
    <col min="11010" max="11010" width="19.109375" style="131" customWidth="1"/>
    <col min="11011" max="11011" width="15" style="131" customWidth="1"/>
    <col min="11012" max="11012" width="14" style="131" customWidth="1"/>
    <col min="11013" max="11013" width="19.88671875" style="131" customWidth="1"/>
    <col min="11014" max="11015" width="19.33203125" style="131" customWidth="1"/>
    <col min="11016" max="11016" width="8" style="131" customWidth="1"/>
    <col min="11017" max="11017" width="17.33203125" style="131" customWidth="1"/>
    <col min="11018" max="11264" width="9.109375" style="131"/>
    <col min="11265" max="11265" width="25.5546875" style="131" customWidth="1"/>
    <col min="11266" max="11266" width="19.109375" style="131" customWidth="1"/>
    <col min="11267" max="11267" width="15" style="131" customWidth="1"/>
    <col min="11268" max="11268" width="14" style="131" customWidth="1"/>
    <col min="11269" max="11269" width="19.88671875" style="131" customWidth="1"/>
    <col min="11270" max="11271" width="19.33203125" style="131" customWidth="1"/>
    <col min="11272" max="11272" width="8" style="131" customWidth="1"/>
    <col min="11273" max="11273" width="17.33203125" style="131" customWidth="1"/>
    <col min="11274" max="11520" width="9.109375" style="131"/>
    <col min="11521" max="11521" width="25.5546875" style="131" customWidth="1"/>
    <col min="11522" max="11522" width="19.109375" style="131" customWidth="1"/>
    <col min="11523" max="11523" width="15" style="131" customWidth="1"/>
    <col min="11524" max="11524" width="14" style="131" customWidth="1"/>
    <col min="11525" max="11525" width="19.88671875" style="131" customWidth="1"/>
    <col min="11526" max="11527" width="19.33203125" style="131" customWidth="1"/>
    <col min="11528" max="11528" width="8" style="131" customWidth="1"/>
    <col min="11529" max="11529" width="17.33203125" style="131" customWidth="1"/>
    <col min="11530" max="11776" width="9.109375" style="131"/>
    <col min="11777" max="11777" width="25.5546875" style="131" customWidth="1"/>
    <col min="11778" max="11778" width="19.109375" style="131" customWidth="1"/>
    <col min="11779" max="11779" width="15" style="131" customWidth="1"/>
    <col min="11780" max="11780" width="14" style="131" customWidth="1"/>
    <col min="11781" max="11781" width="19.88671875" style="131" customWidth="1"/>
    <col min="11782" max="11783" width="19.33203125" style="131" customWidth="1"/>
    <col min="11784" max="11784" width="8" style="131" customWidth="1"/>
    <col min="11785" max="11785" width="17.33203125" style="131" customWidth="1"/>
    <col min="11786" max="12032" width="9.109375" style="131"/>
    <col min="12033" max="12033" width="25.5546875" style="131" customWidth="1"/>
    <col min="12034" max="12034" width="19.109375" style="131" customWidth="1"/>
    <col min="12035" max="12035" width="15" style="131" customWidth="1"/>
    <col min="12036" max="12036" width="14" style="131" customWidth="1"/>
    <col min="12037" max="12037" width="19.88671875" style="131" customWidth="1"/>
    <col min="12038" max="12039" width="19.33203125" style="131" customWidth="1"/>
    <col min="12040" max="12040" width="8" style="131" customWidth="1"/>
    <col min="12041" max="12041" width="17.33203125" style="131" customWidth="1"/>
    <col min="12042" max="12288" width="9.109375" style="131"/>
    <col min="12289" max="12289" width="25.5546875" style="131" customWidth="1"/>
    <col min="12290" max="12290" width="19.109375" style="131" customWidth="1"/>
    <col min="12291" max="12291" width="15" style="131" customWidth="1"/>
    <col min="12292" max="12292" width="14" style="131" customWidth="1"/>
    <col min="12293" max="12293" width="19.88671875" style="131" customWidth="1"/>
    <col min="12294" max="12295" width="19.33203125" style="131" customWidth="1"/>
    <col min="12296" max="12296" width="8" style="131" customWidth="1"/>
    <col min="12297" max="12297" width="17.33203125" style="131" customWidth="1"/>
    <col min="12298" max="12544" width="9.109375" style="131"/>
    <col min="12545" max="12545" width="25.5546875" style="131" customWidth="1"/>
    <col min="12546" max="12546" width="19.109375" style="131" customWidth="1"/>
    <col min="12547" max="12547" width="15" style="131" customWidth="1"/>
    <col min="12548" max="12548" width="14" style="131" customWidth="1"/>
    <col min="12549" max="12549" width="19.88671875" style="131" customWidth="1"/>
    <col min="12550" max="12551" width="19.33203125" style="131" customWidth="1"/>
    <col min="12552" max="12552" width="8" style="131" customWidth="1"/>
    <col min="12553" max="12553" width="17.33203125" style="131" customWidth="1"/>
    <col min="12554" max="12800" width="9.109375" style="131"/>
    <col min="12801" max="12801" width="25.5546875" style="131" customWidth="1"/>
    <col min="12802" max="12802" width="19.109375" style="131" customWidth="1"/>
    <col min="12803" max="12803" width="15" style="131" customWidth="1"/>
    <col min="12804" max="12804" width="14" style="131" customWidth="1"/>
    <col min="12805" max="12805" width="19.88671875" style="131" customWidth="1"/>
    <col min="12806" max="12807" width="19.33203125" style="131" customWidth="1"/>
    <col min="12808" max="12808" width="8" style="131" customWidth="1"/>
    <col min="12809" max="12809" width="17.33203125" style="131" customWidth="1"/>
    <col min="12810" max="13056" width="9.109375" style="131"/>
    <col min="13057" max="13057" width="25.5546875" style="131" customWidth="1"/>
    <col min="13058" max="13058" width="19.109375" style="131" customWidth="1"/>
    <col min="13059" max="13059" width="15" style="131" customWidth="1"/>
    <col min="13060" max="13060" width="14" style="131" customWidth="1"/>
    <col min="13061" max="13061" width="19.88671875" style="131" customWidth="1"/>
    <col min="13062" max="13063" width="19.33203125" style="131" customWidth="1"/>
    <col min="13064" max="13064" width="8" style="131" customWidth="1"/>
    <col min="13065" max="13065" width="17.33203125" style="131" customWidth="1"/>
    <col min="13066" max="13312" width="9.109375" style="131"/>
    <col min="13313" max="13313" width="25.5546875" style="131" customWidth="1"/>
    <col min="13314" max="13314" width="19.109375" style="131" customWidth="1"/>
    <col min="13315" max="13315" width="15" style="131" customWidth="1"/>
    <col min="13316" max="13316" width="14" style="131" customWidth="1"/>
    <col min="13317" max="13317" width="19.88671875" style="131" customWidth="1"/>
    <col min="13318" max="13319" width="19.33203125" style="131" customWidth="1"/>
    <col min="13320" max="13320" width="8" style="131" customWidth="1"/>
    <col min="13321" max="13321" width="17.33203125" style="131" customWidth="1"/>
    <col min="13322" max="13568" width="9.109375" style="131"/>
    <col min="13569" max="13569" width="25.5546875" style="131" customWidth="1"/>
    <col min="13570" max="13570" width="19.109375" style="131" customWidth="1"/>
    <col min="13571" max="13571" width="15" style="131" customWidth="1"/>
    <col min="13572" max="13572" width="14" style="131" customWidth="1"/>
    <col min="13573" max="13573" width="19.88671875" style="131" customWidth="1"/>
    <col min="13574" max="13575" width="19.33203125" style="131" customWidth="1"/>
    <col min="13576" max="13576" width="8" style="131" customWidth="1"/>
    <col min="13577" max="13577" width="17.33203125" style="131" customWidth="1"/>
    <col min="13578" max="13824" width="9.109375" style="131"/>
    <col min="13825" max="13825" width="25.5546875" style="131" customWidth="1"/>
    <col min="13826" max="13826" width="19.109375" style="131" customWidth="1"/>
    <col min="13827" max="13827" width="15" style="131" customWidth="1"/>
    <col min="13828" max="13828" width="14" style="131" customWidth="1"/>
    <col min="13829" max="13829" width="19.88671875" style="131" customWidth="1"/>
    <col min="13830" max="13831" width="19.33203125" style="131" customWidth="1"/>
    <col min="13832" max="13832" width="8" style="131" customWidth="1"/>
    <col min="13833" max="13833" width="17.33203125" style="131" customWidth="1"/>
    <col min="13834" max="14080" width="9.109375" style="131"/>
    <col min="14081" max="14081" width="25.5546875" style="131" customWidth="1"/>
    <col min="14082" max="14082" width="19.109375" style="131" customWidth="1"/>
    <col min="14083" max="14083" width="15" style="131" customWidth="1"/>
    <col min="14084" max="14084" width="14" style="131" customWidth="1"/>
    <col min="14085" max="14085" width="19.88671875" style="131" customWidth="1"/>
    <col min="14086" max="14087" width="19.33203125" style="131" customWidth="1"/>
    <col min="14088" max="14088" width="8" style="131" customWidth="1"/>
    <col min="14089" max="14089" width="17.33203125" style="131" customWidth="1"/>
    <col min="14090" max="14336" width="9.109375" style="131"/>
    <col min="14337" max="14337" width="25.5546875" style="131" customWidth="1"/>
    <col min="14338" max="14338" width="19.109375" style="131" customWidth="1"/>
    <col min="14339" max="14339" width="15" style="131" customWidth="1"/>
    <col min="14340" max="14340" width="14" style="131" customWidth="1"/>
    <col min="14341" max="14341" width="19.88671875" style="131" customWidth="1"/>
    <col min="14342" max="14343" width="19.33203125" style="131" customWidth="1"/>
    <col min="14344" max="14344" width="8" style="131" customWidth="1"/>
    <col min="14345" max="14345" width="17.33203125" style="131" customWidth="1"/>
    <col min="14346" max="14592" width="9.109375" style="131"/>
    <col min="14593" max="14593" width="25.5546875" style="131" customWidth="1"/>
    <col min="14594" max="14594" width="19.109375" style="131" customWidth="1"/>
    <col min="14595" max="14595" width="15" style="131" customWidth="1"/>
    <col min="14596" max="14596" width="14" style="131" customWidth="1"/>
    <col min="14597" max="14597" width="19.88671875" style="131" customWidth="1"/>
    <col min="14598" max="14599" width="19.33203125" style="131" customWidth="1"/>
    <col min="14600" max="14600" width="8" style="131" customWidth="1"/>
    <col min="14601" max="14601" width="17.33203125" style="131" customWidth="1"/>
    <col min="14602" max="14848" width="9.109375" style="131"/>
    <col min="14849" max="14849" width="25.5546875" style="131" customWidth="1"/>
    <col min="14850" max="14850" width="19.109375" style="131" customWidth="1"/>
    <col min="14851" max="14851" width="15" style="131" customWidth="1"/>
    <col min="14852" max="14852" width="14" style="131" customWidth="1"/>
    <col min="14853" max="14853" width="19.88671875" style="131" customWidth="1"/>
    <col min="14854" max="14855" width="19.33203125" style="131" customWidth="1"/>
    <col min="14856" max="14856" width="8" style="131" customWidth="1"/>
    <col min="14857" max="14857" width="17.33203125" style="131" customWidth="1"/>
    <col min="14858" max="15104" width="9.109375" style="131"/>
    <col min="15105" max="15105" width="25.5546875" style="131" customWidth="1"/>
    <col min="15106" max="15106" width="19.109375" style="131" customWidth="1"/>
    <col min="15107" max="15107" width="15" style="131" customWidth="1"/>
    <col min="15108" max="15108" width="14" style="131" customWidth="1"/>
    <col min="15109" max="15109" width="19.88671875" style="131" customWidth="1"/>
    <col min="15110" max="15111" width="19.33203125" style="131" customWidth="1"/>
    <col min="15112" max="15112" width="8" style="131" customWidth="1"/>
    <col min="15113" max="15113" width="17.33203125" style="131" customWidth="1"/>
    <col min="15114" max="15360" width="9.109375" style="131"/>
    <col min="15361" max="15361" width="25.5546875" style="131" customWidth="1"/>
    <col min="15362" max="15362" width="19.109375" style="131" customWidth="1"/>
    <col min="15363" max="15363" width="15" style="131" customWidth="1"/>
    <col min="15364" max="15364" width="14" style="131" customWidth="1"/>
    <col min="15365" max="15365" width="19.88671875" style="131" customWidth="1"/>
    <col min="15366" max="15367" width="19.33203125" style="131" customWidth="1"/>
    <col min="15368" max="15368" width="8" style="131" customWidth="1"/>
    <col min="15369" max="15369" width="17.33203125" style="131" customWidth="1"/>
    <col min="15370" max="15616" width="9.109375" style="131"/>
    <col min="15617" max="15617" width="25.5546875" style="131" customWidth="1"/>
    <col min="15618" max="15618" width="19.109375" style="131" customWidth="1"/>
    <col min="15619" max="15619" width="15" style="131" customWidth="1"/>
    <col min="15620" max="15620" width="14" style="131" customWidth="1"/>
    <col min="15621" max="15621" width="19.88671875" style="131" customWidth="1"/>
    <col min="15622" max="15623" width="19.33203125" style="131" customWidth="1"/>
    <col min="15624" max="15624" width="8" style="131" customWidth="1"/>
    <col min="15625" max="15625" width="17.33203125" style="131" customWidth="1"/>
    <col min="15626" max="15872" width="9.109375" style="131"/>
    <col min="15873" max="15873" width="25.5546875" style="131" customWidth="1"/>
    <col min="15874" max="15874" width="19.109375" style="131" customWidth="1"/>
    <col min="15875" max="15875" width="15" style="131" customWidth="1"/>
    <col min="15876" max="15876" width="14" style="131" customWidth="1"/>
    <col min="15877" max="15877" width="19.88671875" style="131" customWidth="1"/>
    <col min="15878" max="15879" width="19.33203125" style="131" customWidth="1"/>
    <col min="15880" max="15880" width="8" style="131" customWidth="1"/>
    <col min="15881" max="15881" width="17.33203125" style="131" customWidth="1"/>
    <col min="15882" max="16128" width="9.109375" style="131"/>
    <col min="16129" max="16129" width="25.5546875" style="131" customWidth="1"/>
    <col min="16130" max="16130" width="19.109375" style="131" customWidth="1"/>
    <col min="16131" max="16131" width="15" style="131" customWidth="1"/>
    <col min="16132" max="16132" width="14" style="131" customWidth="1"/>
    <col min="16133" max="16133" width="19.88671875" style="131" customWidth="1"/>
    <col min="16134" max="16135" width="19.33203125" style="131" customWidth="1"/>
    <col min="16136" max="16136" width="8" style="131" customWidth="1"/>
    <col min="16137" max="16137" width="17.33203125" style="131" customWidth="1"/>
    <col min="16138" max="16384" width="9.109375" style="131"/>
  </cols>
  <sheetData>
    <row r="1" spans="1:8" s="115" customFormat="1" ht="15" customHeight="1">
      <c r="A1" s="200" t="s">
        <v>60</v>
      </c>
      <c r="B1" s="201"/>
      <c r="C1" s="201"/>
      <c r="D1" s="201"/>
      <c r="E1" s="202"/>
      <c r="F1" s="202"/>
    </row>
    <row r="2" spans="1:8" s="115" customFormat="1" ht="35.450000000000003" customHeight="1">
      <c r="A2" s="203" t="s">
        <v>61</v>
      </c>
      <c r="B2" s="203"/>
      <c r="C2" s="203"/>
      <c r="D2" s="203"/>
      <c r="E2" s="203"/>
      <c r="F2" s="203"/>
      <c r="G2" s="203"/>
      <c r="H2" s="116"/>
    </row>
    <row r="3" spans="1:8" s="115" customFormat="1" ht="11.95" customHeight="1">
      <c r="A3" s="117"/>
      <c r="B3" s="175"/>
      <c r="C3" s="175"/>
      <c r="D3" s="175"/>
      <c r="E3" s="116"/>
      <c r="F3" s="116"/>
      <c r="G3" s="116"/>
      <c r="H3" s="116"/>
    </row>
    <row r="4" spans="1:8" s="119" customFormat="1" ht="56.3" customHeight="1">
      <c r="A4" s="179" t="s">
        <v>62</v>
      </c>
      <c r="B4" s="180" t="s">
        <v>63</v>
      </c>
      <c r="C4" s="180" t="s">
        <v>64</v>
      </c>
      <c r="D4" s="181" t="s">
        <v>65</v>
      </c>
      <c r="E4" s="118" t="s">
        <v>66</v>
      </c>
      <c r="F4" s="180" t="s">
        <v>67</v>
      </c>
      <c r="G4" s="182" t="s">
        <v>68</v>
      </c>
    </row>
    <row r="5" spans="1:8" s="119" customFormat="1" ht="20.3" hidden="1" customHeight="1">
      <c r="A5" s="183" t="s">
        <v>69</v>
      </c>
      <c r="B5" s="180"/>
      <c r="C5" s="180" t="s">
        <v>70</v>
      </c>
      <c r="D5" s="180"/>
      <c r="E5" s="118" t="s">
        <v>71</v>
      </c>
      <c r="F5" s="180" t="s">
        <v>71</v>
      </c>
      <c r="G5" s="180" t="s">
        <v>71</v>
      </c>
    </row>
    <row r="6" spans="1:8" s="119" customFormat="1" ht="131.5" customHeight="1">
      <c r="A6" s="120" t="s">
        <v>53</v>
      </c>
      <c r="B6" s="118" t="s">
        <v>72</v>
      </c>
      <c r="C6" s="121" t="s">
        <v>73</v>
      </c>
      <c r="D6" s="118" t="s">
        <v>74</v>
      </c>
      <c r="E6" s="118" t="s">
        <v>75</v>
      </c>
      <c r="F6" s="122" t="s">
        <v>76</v>
      </c>
      <c r="G6" s="122" t="s">
        <v>77</v>
      </c>
    </row>
    <row r="7" spans="1:8" s="119" customFormat="1">
      <c r="A7" s="184" t="s">
        <v>38</v>
      </c>
      <c r="B7" s="185" t="s">
        <v>39</v>
      </c>
      <c r="C7" s="184" t="s">
        <v>40</v>
      </c>
      <c r="D7" s="184" t="s">
        <v>41</v>
      </c>
      <c r="E7" s="185" t="s">
        <v>42</v>
      </c>
      <c r="F7" s="184" t="s">
        <v>50</v>
      </c>
      <c r="G7" s="184" t="s">
        <v>50</v>
      </c>
    </row>
    <row r="8" spans="1:8" s="115" customFormat="1">
      <c r="A8" s="123" t="s">
        <v>45</v>
      </c>
      <c r="B8" s="176"/>
      <c r="C8" s="124"/>
      <c r="D8" s="177"/>
      <c r="E8" s="125"/>
      <c r="F8" s="126"/>
      <c r="G8" s="126"/>
    </row>
    <row r="9" spans="1:8" s="130" customFormat="1">
      <c r="A9" s="30" t="s">
        <v>0</v>
      </c>
      <c r="B9" s="132">
        <v>263869237.67520002</v>
      </c>
      <c r="C9" s="132">
        <v>16270</v>
      </c>
      <c r="D9" s="127">
        <v>60857</v>
      </c>
      <c r="E9" s="128">
        <v>1156740893</v>
      </c>
      <c r="F9" s="129">
        <v>402228378</v>
      </c>
      <c r="G9" s="129">
        <v>804</v>
      </c>
    </row>
    <row r="10" spans="1:8">
      <c r="A10" s="30" t="s">
        <v>1</v>
      </c>
      <c r="B10" s="132">
        <v>107460195.3275</v>
      </c>
      <c r="C10" s="132">
        <v>9966</v>
      </c>
      <c r="D10" s="127">
        <v>14304</v>
      </c>
      <c r="E10" s="128">
        <v>230703953</v>
      </c>
      <c r="F10" s="129">
        <v>113040007.78399999</v>
      </c>
      <c r="G10" s="129">
        <v>250</v>
      </c>
    </row>
    <row r="11" spans="1:8">
      <c r="A11" s="30" t="s">
        <v>2</v>
      </c>
      <c r="B11" s="132">
        <v>21391063.219900001</v>
      </c>
      <c r="C11" s="132">
        <v>2550</v>
      </c>
      <c r="D11" s="127">
        <v>3684</v>
      </c>
      <c r="E11" s="128">
        <v>34313879</v>
      </c>
      <c r="F11" s="129">
        <v>25382960.738000002</v>
      </c>
      <c r="G11" s="129">
        <v>64</v>
      </c>
    </row>
    <row r="12" spans="1:8">
      <c r="A12" s="30" t="s">
        <v>11</v>
      </c>
      <c r="B12" s="132">
        <v>17306543.836400002</v>
      </c>
      <c r="C12" s="132">
        <v>1482</v>
      </c>
      <c r="D12" s="127">
        <v>4420</v>
      </c>
      <c r="E12" s="128">
        <v>32920934</v>
      </c>
      <c r="F12" s="129">
        <v>22339000.774360001</v>
      </c>
      <c r="G12" s="129">
        <v>93</v>
      </c>
    </row>
    <row r="13" spans="1:8">
      <c r="A13" s="30" t="s">
        <v>3</v>
      </c>
      <c r="B13" s="132">
        <v>5402239.5008000005</v>
      </c>
      <c r="C13" s="132">
        <v>917</v>
      </c>
      <c r="D13" s="127">
        <v>432</v>
      </c>
      <c r="E13" s="128">
        <v>11877458</v>
      </c>
      <c r="F13" s="129">
        <v>11217099.807840005</v>
      </c>
      <c r="G13" s="129">
        <v>1</v>
      </c>
    </row>
    <row r="14" spans="1:8">
      <c r="A14" s="30" t="s">
        <v>4</v>
      </c>
      <c r="B14" s="132">
        <v>6700598.3103</v>
      </c>
      <c r="C14" s="132">
        <v>743</v>
      </c>
      <c r="D14" s="127">
        <v>1324</v>
      </c>
      <c r="E14" s="128">
        <v>9138774</v>
      </c>
      <c r="F14" s="129">
        <v>7271343.9562299997</v>
      </c>
      <c r="G14" s="129">
        <v>48</v>
      </c>
    </row>
    <row r="15" spans="1:8">
      <c r="A15" s="30" t="s">
        <v>78</v>
      </c>
      <c r="B15" s="132">
        <v>5702775.2000000002</v>
      </c>
      <c r="C15" s="132">
        <v>865</v>
      </c>
      <c r="D15" s="127">
        <v>439</v>
      </c>
      <c r="E15" s="128">
        <v>12514420</v>
      </c>
      <c r="F15" s="129">
        <v>10158795.9944</v>
      </c>
      <c r="G15" s="129">
        <v>18</v>
      </c>
    </row>
    <row r="16" spans="1:8">
      <c r="A16" s="30" t="s">
        <v>5</v>
      </c>
      <c r="B16" s="132">
        <v>1903013.2442999999</v>
      </c>
      <c r="C16" s="132">
        <v>256</v>
      </c>
      <c r="D16" s="127">
        <v>233</v>
      </c>
      <c r="E16" s="128">
        <v>1735650</v>
      </c>
      <c r="F16" s="129">
        <v>4312559</v>
      </c>
      <c r="G16" s="129">
        <v>1</v>
      </c>
    </row>
    <row r="17" spans="1:7">
      <c r="A17" s="30" t="s">
        <v>6</v>
      </c>
      <c r="B17" s="132">
        <v>5315462.58</v>
      </c>
      <c r="C17" s="132">
        <v>1212</v>
      </c>
      <c r="D17" s="127">
        <v>1801</v>
      </c>
      <c r="E17" s="128">
        <v>12698858</v>
      </c>
      <c r="F17" s="129">
        <v>12304097.90202</v>
      </c>
      <c r="G17" s="129">
        <v>40</v>
      </c>
    </row>
    <row r="18" spans="1:7">
      <c r="A18" s="30" t="s">
        <v>13</v>
      </c>
      <c r="B18" s="132">
        <v>2691468.8530999999</v>
      </c>
      <c r="C18" s="132">
        <v>533</v>
      </c>
      <c r="D18" s="127">
        <v>10535</v>
      </c>
      <c r="E18" s="128">
        <v>3924359</v>
      </c>
      <c r="F18" s="129">
        <v>4930021</v>
      </c>
      <c r="G18" s="129">
        <v>119</v>
      </c>
    </row>
    <row r="19" spans="1:7">
      <c r="A19" s="30" t="s">
        <v>46</v>
      </c>
      <c r="B19" s="132"/>
      <c r="C19" s="133"/>
      <c r="D19" s="134"/>
      <c r="E19" s="135"/>
      <c r="F19" s="129"/>
      <c r="G19" s="129"/>
    </row>
    <row r="20" spans="1:7">
      <c r="A20" s="30" t="s">
        <v>14</v>
      </c>
      <c r="B20" s="132">
        <v>580914.12770000007</v>
      </c>
      <c r="C20" s="178">
        <v>114</v>
      </c>
      <c r="D20" s="127">
        <v>20640</v>
      </c>
      <c r="E20" s="135">
        <v>867757</v>
      </c>
      <c r="F20" s="129">
        <v>4366283</v>
      </c>
      <c r="G20" s="129">
        <v>3</v>
      </c>
    </row>
    <row r="21" spans="1:7">
      <c r="A21" s="30" t="s">
        <v>15</v>
      </c>
      <c r="B21" s="132">
        <v>3274856.2301999996</v>
      </c>
      <c r="C21" s="132">
        <v>490</v>
      </c>
      <c r="D21" s="127">
        <v>12195</v>
      </c>
      <c r="E21" s="136">
        <v>6302783</v>
      </c>
      <c r="F21" s="129">
        <v>8011824</v>
      </c>
      <c r="G21" s="129">
        <v>27</v>
      </c>
    </row>
    <row r="22" spans="1:7">
      <c r="A22" s="30" t="s">
        <v>16</v>
      </c>
      <c r="B22" s="132">
        <v>1229037.1432999999</v>
      </c>
      <c r="C22" s="132">
        <v>215</v>
      </c>
      <c r="D22" s="127">
        <v>31598</v>
      </c>
      <c r="E22" s="137">
        <v>1454438</v>
      </c>
      <c r="F22" s="129">
        <v>3739971.7001299998</v>
      </c>
      <c r="G22" s="129">
        <v>7</v>
      </c>
    </row>
    <row r="23" spans="1:7">
      <c r="A23" s="30" t="s">
        <v>36</v>
      </c>
      <c r="B23" s="132">
        <v>1341791.3458</v>
      </c>
      <c r="C23" s="132">
        <v>296</v>
      </c>
      <c r="D23" s="127">
        <v>204331</v>
      </c>
      <c r="E23" s="137">
        <v>1923863</v>
      </c>
      <c r="F23" s="129">
        <v>4840430</v>
      </c>
      <c r="G23" s="129">
        <v>2</v>
      </c>
    </row>
    <row r="24" spans="1:7">
      <c r="A24" s="30" t="s">
        <v>37</v>
      </c>
      <c r="B24" s="132">
        <v>1235310.6857</v>
      </c>
      <c r="C24" s="132">
        <v>267</v>
      </c>
      <c r="D24" s="127">
        <v>52237</v>
      </c>
      <c r="E24" s="137">
        <v>2137621</v>
      </c>
      <c r="F24" s="129">
        <v>5499630.1248000003</v>
      </c>
      <c r="G24" s="129">
        <v>7</v>
      </c>
    </row>
    <row r="25" spans="1:7">
      <c r="A25" s="30" t="s">
        <v>7</v>
      </c>
      <c r="B25" s="132">
        <v>987543.38770000008</v>
      </c>
      <c r="C25" s="132">
        <v>337</v>
      </c>
      <c r="D25" s="127">
        <v>66856</v>
      </c>
      <c r="E25" s="137">
        <v>1854330</v>
      </c>
      <c r="F25" s="129">
        <v>4440459.0752800005</v>
      </c>
      <c r="G25" s="129">
        <v>76</v>
      </c>
    </row>
    <row r="26" spans="1:7">
      <c r="A26" s="30" t="s">
        <v>8</v>
      </c>
      <c r="B26" s="132">
        <v>11574075.1985</v>
      </c>
      <c r="C26" s="178">
        <v>782</v>
      </c>
      <c r="D26" s="127">
        <v>18779</v>
      </c>
      <c r="E26" s="137">
        <v>10713759</v>
      </c>
      <c r="F26" s="129">
        <v>48108682.200000003</v>
      </c>
      <c r="G26" s="129">
        <v>21</v>
      </c>
    </row>
    <row r="27" spans="1:7">
      <c r="A27" s="30" t="s">
        <v>9</v>
      </c>
      <c r="B27" s="132">
        <v>509431.91830000002</v>
      </c>
      <c r="C27" s="138">
        <v>101</v>
      </c>
      <c r="D27" s="127">
        <v>6202</v>
      </c>
      <c r="E27" s="137">
        <v>561302</v>
      </c>
      <c r="F27" s="129">
        <v>3389760.6672</v>
      </c>
      <c r="G27" s="129">
        <v>3</v>
      </c>
    </row>
    <row r="28" spans="1:7">
      <c r="A28" s="30" t="s">
        <v>17</v>
      </c>
      <c r="B28" s="132">
        <v>693344.90449999995</v>
      </c>
      <c r="C28" s="178">
        <v>177</v>
      </c>
      <c r="D28" s="127">
        <v>53610</v>
      </c>
      <c r="E28" s="137">
        <v>702136</v>
      </c>
      <c r="F28" s="129">
        <v>4107557.5</v>
      </c>
      <c r="G28" s="129">
        <v>6</v>
      </c>
    </row>
    <row r="29" spans="1:7">
      <c r="A29" s="30" t="s">
        <v>18</v>
      </c>
      <c r="B29" s="132">
        <v>2832825.2585</v>
      </c>
      <c r="C29" s="178">
        <v>299</v>
      </c>
      <c r="D29" s="127">
        <v>69597</v>
      </c>
      <c r="E29" s="137">
        <v>2525786</v>
      </c>
      <c r="F29" s="129">
        <v>10165559.380580001</v>
      </c>
      <c r="G29" s="129">
        <v>5</v>
      </c>
    </row>
    <row r="30" spans="1:7">
      <c r="A30" s="30" t="s">
        <v>19</v>
      </c>
      <c r="B30" s="132">
        <v>3468880.0296</v>
      </c>
      <c r="C30" s="132">
        <v>576</v>
      </c>
      <c r="D30" s="127">
        <v>70633</v>
      </c>
      <c r="E30" s="137">
        <v>4813963</v>
      </c>
      <c r="F30" s="129">
        <v>12041030</v>
      </c>
      <c r="G30" s="129">
        <v>50</v>
      </c>
    </row>
    <row r="31" spans="1:7">
      <c r="A31" s="30" t="s">
        <v>20</v>
      </c>
      <c r="B31" s="132">
        <v>881848.50150000001</v>
      </c>
      <c r="C31" s="132">
        <v>191</v>
      </c>
      <c r="D31" s="127">
        <v>29420</v>
      </c>
      <c r="E31" s="137">
        <v>1859025</v>
      </c>
      <c r="F31" s="129">
        <v>2567882</v>
      </c>
      <c r="G31" s="129">
        <v>3</v>
      </c>
    </row>
    <row r="32" spans="1:7">
      <c r="A32" s="30" t="s">
        <v>21</v>
      </c>
      <c r="B32" s="132">
        <v>1534488.7632000002</v>
      </c>
      <c r="C32" s="132">
        <v>236</v>
      </c>
      <c r="D32" s="127">
        <v>97435</v>
      </c>
      <c r="E32" s="137">
        <v>1194871</v>
      </c>
      <c r="F32" s="129">
        <v>5398265.43145</v>
      </c>
      <c r="G32" s="129">
        <v>42</v>
      </c>
    </row>
    <row r="33" spans="1:7">
      <c r="A33" s="30" t="s">
        <v>22</v>
      </c>
      <c r="B33" s="132">
        <v>1222690.3177999998</v>
      </c>
      <c r="C33" s="132">
        <v>197</v>
      </c>
      <c r="D33" s="127">
        <v>63463</v>
      </c>
      <c r="E33" s="137">
        <v>1488655</v>
      </c>
      <c r="F33" s="129">
        <v>5389340.1571800001</v>
      </c>
      <c r="G33" s="129">
        <v>3</v>
      </c>
    </row>
    <row r="34" spans="1:7">
      <c r="A34" s="30" t="s">
        <v>23</v>
      </c>
      <c r="B34" s="132">
        <v>5331653.233</v>
      </c>
      <c r="C34" s="132">
        <v>764</v>
      </c>
      <c r="D34" s="127">
        <v>54840</v>
      </c>
      <c r="E34" s="137">
        <v>10173608</v>
      </c>
      <c r="F34" s="129">
        <v>24065820.250599999</v>
      </c>
      <c r="G34" s="129">
        <v>135</v>
      </c>
    </row>
    <row r="35" spans="1:7">
      <c r="A35" s="30" t="s">
        <v>24</v>
      </c>
      <c r="B35" s="132">
        <v>465294.22439999995</v>
      </c>
      <c r="C35" s="132">
        <v>175</v>
      </c>
      <c r="D35" s="127">
        <v>3215</v>
      </c>
      <c r="E35" s="137">
        <v>542792</v>
      </c>
      <c r="F35" s="129">
        <v>1299638.1074999999</v>
      </c>
      <c r="G35" s="129">
        <v>1</v>
      </c>
    </row>
    <row r="36" spans="1:7">
      <c r="A36" s="30" t="s">
        <v>25</v>
      </c>
      <c r="B36" s="132">
        <v>3327603.3226999999</v>
      </c>
      <c r="C36" s="132">
        <v>372</v>
      </c>
      <c r="D36" s="127">
        <v>19762</v>
      </c>
      <c r="E36" s="137">
        <v>6473832</v>
      </c>
      <c r="F36" s="129">
        <v>5455012</v>
      </c>
      <c r="G36" s="129">
        <v>19</v>
      </c>
    </row>
    <row r="37" spans="1:7">
      <c r="A37" s="30" t="s">
        <v>26</v>
      </c>
      <c r="B37" s="132">
        <v>1463404.8731</v>
      </c>
      <c r="C37" s="132">
        <v>220</v>
      </c>
      <c r="D37" s="127">
        <v>95140</v>
      </c>
      <c r="E37" s="137">
        <v>1578991</v>
      </c>
      <c r="F37" s="129">
        <v>3529884</v>
      </c>
      <c r="G37" s="129">
        <v>4</v>
      </c>
    </row>
    <row r="38" spans="1:7">
      <c r="A38" s="30" t="s">
        <v>27</v>
      </c>
      <c r="B38" s="132">
        <v>1165776.9524999999</v>
      </c>
      <c r="C38" s="132">
        <v>167</v>
      </c>
      <c r="D38" s="127">
        <v>97533</v>
      </c>
      <c r="E38" s="137">
        <v>1452507</v>
      </c>
      <c r="F38" s="129">
        <v>5515928.5229200004</v>
      </c>
      <c r="G38" s="129">
        <v>19</v>
      </c>
    </row>
    <row r="39" spans="1:7">
      <c r="A39" s="30" t="s">
        <v>28</v>
      </c>
      <c r="B39" s="132">
        <v>1472730.1972000001</v>
      </c>
      <c r="C39" s="132">
        <v>282</v>
      </c>
      <c r="D39" s="127">
        <v>38317</v>
      </c>
      <c r="E39" s="137">
        <v>2299747</v>
      </c>
      <c r="F39" s="129">
        <v>3951943.7749299998</v>
      </c>
      <c r="G39" s="129">
        <v>13</v>
      </c>
    </row>
    <row r="40" spans="1:7">
      <c r="A40" s="30" t="s">
        <v>29</v>
      </c>
      <c r="B40" s="132">
        <v>4629533.8073000005</v>
      </c>
      <c r="C40" s="132">
        <v>566</v>
      </c>
      <c r="D40" s="127">
        <v>15144</v>
      </c>
      <c r="E40" s="137">
        <v>4220933</v>
      </c>
      <c r="F40" s="129">
        <v>12369758.2294</v>
      </c>
      <c r="G40" s="129">
        <v>212</v>
      </c>
    </row>
    <row r="41" spans="1:7">
      <c r="A41" s="30" t="s">
        <v>30</v>
      </c>
      <c r="B41" s="132">
        <v>5559111.1988999993</v>
      </c>
      <c r="C41" s="132">
        <v>561</v>
      </c>
      <c r="D41" s="127">
        <v>206713</v>
      </c>
      <c r="E41" s="137">
        <v>13736127</v>
      </c>
      <c r="F41" s="129">
        <v>41381778</v>
      </c>
      <c r="G41" s="129">
        <v>29</v>
      </c>
    </row>
    <row r="42" spans="1:7">
      <c r="A42" s="30" t="s">
        <v>31</v>
      </c>
      <c r="B42" s="132">
        <v>1649351.0902</v>
      </c>
      <c r="C42" s="132">
        <v>211</v>
      </c>
      <c r="D42" s="127">
        <v>41846</v>
      </c>
      <c r="E42" s="137">
        <v>3054721</v>
      </c>
      <c r="F42" s="129">
        <v>5910136.6739999996</v>
      </c>
      <c r="G42" s="129">
        <v>3</v>
      </c>
    </row>
    <row r="43" spans="1:7">
      <c r="A43" s="30" t="s">
        <v>32</v>
      </c>
      <c r="B43" s="132">
        <v>843115.74170000001</v>
      </c>
      <c r="C43" s="132">
        <v>130</v>
      </c>
      <c r="D43" s="127">
        <v>50751</v>
      </c>
      <c r="E43" s="137">
        <v>1311439</v>
      </c>
      <c r="F43" s="129">
        <v>3377304</v>
      </c>
      <c r="G43" s="129">
        <v>1</v>
      </c>
    </row>
    <row r="44" spans="1:7">
      <c r="A44" s="30" t="s">
        <v>33</v>
      </c>
      <c r="B44" s="132">
        <v>834986.29949999996</v>
      </c>
      <c r="C44" s="132">
        <v>176</v>
      </c>
      <c r="D44" s="127">
        <v>12127</v>
      </c>
      <c r="E44" s="137">
        <v>935278</v>
      </c>
      <c r="F44" s="129">
        <v>2291998</v>
      </c>
      <c r="G44" s="129">
        <v>28</v>
      </c>
    </row>
    <row r="45" spans="1:7">
      <c r="A45" s="30" t="s">
        <v>34</v>
      </c>
      <c r="B45" s="132">
        <v>817644.8798</v>
      </c>
      <c r="C45" s="132">
        <v>229</v>
      </c>
      <c r="D45" s="127">
        <v>8743</v>
      </c>
      <c r="E45" s="137">
        <v>978420</v>
      </c>
      <c r="F45" s="129">
        <v>6569301</v>
      </c>
      <c r="G45" s="129">
        <v>5</v>
      </c>
    </row>
    <row r="46" spans="1:7">
      <c r="A46" s="30" t="s">
        <v>10</v>
      </c>
      <c r="B46" s="132">
        <v>1005252.6387</v>
      </c>
      <c r="C46" s="132">
        <v>217</v>
      </c>
      <c r="D46" s="127">
        <v>12799</v>
      </c>
      <c r="E46" s="137">
        <v>1790362</v>
      </c>
      <c r="F46" s="129">
        <v>5259362.5920799999</v>
      </c>
      <c r="G46" s="129">
        <v>2</v>
      </c>
    </row>
    <row r="47" spans="1:7" ht="18.75" customHeight="1">
      <c r="A47" s="31" t="s">
        <v>79</v>
      </c>
      <c r="B47" s="139">
        <v>497675094.01879984</v>
      </c>
      <c r="C47" s="140">
        <v>43142</v>
      </c>
      <c r="D47" s="140">
        <v>1551955</v>
      </c>
      <c r="E47" s="140">
        <v>1593518224</v>
      </c>
      <c r="F47" s="140">
        <v>856228805.34489989</v>
      </c>
      <c r="G47" s="140">
        <v>2164</v>
      </c>
    </row>
    <row r="50" spans="2:7">
      <c r="B50" s="141"/>
      <c r="E50" s="142"/>
      <c r="F50" s="142"/>
      <c r="G50" s="142"/>
    </row>
    <row r="51" spans="2:7">
      <c r="B51" s="142"/>
    </row>
    <row r="52" spans="2:7">
      <c r="B52" s="141"/>
    </row>
    <row r="55" spans="2:7">
      <c r="B55" s="142"/>
    </row>
  </sheetData>
  <mergeCells count="2">
    <mergeCell ref="A1:F1"/>
    <mergeCell ref="A2:G2"/>
  </mergeCells>
  <printOptions horizontalCentered="1"/>
  <pageMargins left="0.43307086614173229" right="0.23622047244094491" top="0.31496062992125984" bottom="0.15748031496062992" header="0.15748031496062992" footer="0.15748031496062992"/>
  <pageSetup paperSize="9"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G17"/>
  <sheetViews>
    <sheetView zoomScale="75" zoomScaleNormal="100" workbookViewId="0">
      <selection activeCell="A2" sqref="A2:F2"/>
    </sheetView>
  </sheetViews>
  <sheetFormatPr defaultRowHeight="15.55"/>
  <cols>
    <col min="1" max="1" width="41.88671875" style="158" customWidth="1"/>
    <col min="2" max="2" width="17.21875" style="146" customWidth="1"/>
    <col min="3" max="3" width="14.5546875" style="146" customWidth="1"/>
    <col min="4" max="4" width="12.44140625" style="146" customWidth="1"/>
    <col min="5" max="5" width="15.88671875" style="146" customWidth="1"/>
    <col min="6" max="6" width="19.6640625" style="146" customWidth="1"/>
    <col min="7" max="7" width="16.44140625" style="146" customWidth="1"/>
    <col min="8" max="256" width="9.109375" style="146"/>
    <col min="257" max="257" width="41.88671875" style="146" customWidth="1"/>
    <col min="258" max="258" width="15.88671875" style="146" customWidth="1"/>
    <col min="259" max="259" width="14.5546875" style="146" customWidth="1"/>
    <col min="260" max="260" width="12.44140625" style="146" customWidth="1"/>
    <col min="261" max="261" width="15.88671875" style="146" customWidth="1"/>
    <col min="262" max="262" width="19.6640625" style="146" customWidth="1"/>
    <col min="263" max="263" width="16.44140625" style="146" customWidth="1"/>
    <col min="264" max="512" width="9.109375" style="146"/>
    <col min="513" max="513" width="41.88671875" style="146" customWidth="1"/>
    <col min="514" max="514" width="15.88671875" style="146" customWidth="1"/>
    <col min="515" max="515" width="14.5546875" style="146" customWidth="1"/>
    <col min="516" max="516" width="12.44140625" style="146" customWidth="1"/>
    <col min="517" max="517" width="15.88671875" style="146" customWidth="1"/>
    <col min="518" max="518" width="19.6640625" style="146" customWidth="1"/>
    <col min="519" max="519" width="16.44140625" style="146" customWidth="1"/>
    <col min="520" max="768" width="9.109375" style="146"/>
    <col min="769" max="769" width="41.88671875" style="146" customWidth="1"/>
    <col min="770" max="770" width="15.88671875" style="146" customWidth="1"/>
    <col min="771" max="771" width="14.5546875" style="146" customWidth="1"/>
    <col min="772" max="772" width="12.44140625" style="146" customWidth="1"/>
    <col min="773" max="773" width="15.88671875" style="146" customWidth="1"/>
    <col min="774" max="774" width="19.6640625" style="146" customWidth="1"/>
    <col min="775" max="775" width="16.44140625" style="146" customWidth="1"/>
    <col min="776" max="1024" width="9.109375" style="146"/>
    <col min="1025" max="1025" width="41.88671875" style="146" customWidth="1"/>
    <col min="1026" max="1026" width="15.88671875" style="146" customWidth="1"/>
    <col min="1027" max="1027" width="14.5546875" style="146" customWidth="1"/>
    <col min="1028" max="1028" width="12.44140625" style="146" customWidth="1"/>
    <col min="1029" max="1029" width="15.88671875" style="146" customWidth="1"/>
    <col min="1030" max="1030" width="19.6640625" style="146" customWidth="1"/>
    <col min="1031" max="1031" width="16.44140625" style="146" customWidth="1"/>
    <col min="1032" max="1280" width="9.109375" style="146"/>
    <col min="1281" max="1281" width="41.88671875" style="146" customWidth="1"/>
    <col min="1282" max="1282" width="15.88671875" style="146" customWidth="1"/>
    <col min="1283" max="1283" width="14.5546875" style="146" customWidth="1"/>
    <col min="1284" max="1284" width="12.44140625" style="146" customWidth="1"/>
    <col min="1285" max="1285" width="15.88671875" style="146" customWidth="1"/>
    <col min="1286" max="1286" width="19.6640625" style="146" customWidth="1"/>
    <col min="1287" max="1287" width="16.44140625" style="146" customWidth="1"/>
    <col min="1288" max="1536" width="9.109375" style="146"/>
    <col min="1537" max="1537" width="41.88671875" style="146" customWidth="1"/>
    <col min="1538" max="1538" width="15.88671875" style="146" customWidth="1"/>
    <col min="1539" max="1539" width="14.5546875" style="146" customWidth="1"/>
    <col min="1540" max="1540" width="12.44140625" style="146" customWidth="1"/>
    <col min="1541" max="1541" width="15.88671875" style="146" customWidth="1"/>
    <col min="1542" max="1542" width="19.6640625" style="146" customWidth="1"/>
    <col min="1543" max="1543" width="16.44140625" style="146" customWidth="1"/>
    <col min="1544" max="1792" width="9.109375" style="146"/>
    <col min="1793" max="1793" width="41.88671875" style="146" customWidth="1"/>
    <col min="1794" max="1794" width="15.88671875" style="146" customWidth="1"/>
    <col min="1795" max="1795" width="14.5546875" style="146" customWidth="1"/>
    <col min="1796" max="1796" width="12.44140625" style="146" customWidth="1"/>
    <col min="1797" max="1797" width="15.88671875" style="146" customWidth="1"/>
    <col min="1798" max="1798" width="19.6640625" style="146" customWidth="1"/>
    <col min="1799" max="1799" width="16.44140625" style="146" customWidth="1"/>
    <col min="1800" max="2048" width="9.109375" style="146"/>
    <col min="2049" max="2049" width="41.88671875" style="146" customWidth="1"/>
    <col min="2050" max="2050" width="15.88671875" style="146" customWidth="1"/>
    <col min="2051" max="2051" width="14.5546875" style="146" customWidth="1"/>
    <col min="2052" max="2052" width="12.44140625" style="146" customWidth="1"/>
    <col min="2053" max="2053" width="15.88671875" style="146" customWidth="1"/>
    <col min="2054" max="2054" width="19.6640625" style="146" customWidth="1"/>
    <col min="2055" max="2055" width="16.44140625" style="146" customWidth="1"/>
    <col min="2056" max="2304" width="9.109375" style="146"/>
    <col min="2305" max="2305" width="41.88671875" style="146" customWidth="1"/>
    <col min="2306" max="2306" width="15.88671875" style="146" customWidth="1"/>
    <col min="2307" max="2307" width="14.5546875" style="146" customWidth="1"/>
    <col min="2308" max="2308" width="12.44140625" style="146" customWidth="1"/>
    <col min="2309" max="2309" width="15.88671875" style="146" customWidth="1"/>
    <col min="2310" max="2310" width="19.6640625" style="146" customWidth="1"/>
    <col min="2311" max="2311" width="16.44140625" style="146" customWidth="1"/>
    <col min="2312" max="2560" width="9.109375" style="146"/>
    <col min="2561" max="2561" width="41.88671875" style="146" customWidth="1"/>
    <col min="2562" max="2562" width="15.88671875" style="146" customWidth="1"/>
    <col min="2563" max="2563" width="14.5546875" style="146" customWidth="1"/>
    <col min="2564" max="2564" width="12.44140625" style="146" customWidth="1"/>
    <col min="2565" max="2565" width="15.88671875" style="146" customWidth="1"/>
    <col min="2566" max="2566" width="19.6640625" style="146" customWidth="1"/>
    <col min="2567" max="2567" width="16.44140625" style="146" customWidth="1"/>
    <col min="2568" max="2816" width="9.109375" style="146"/>
    <col min="2817" max="2817" width="41.88671875" style="146" customWidth="1"/>
    <col min="2818" max="2818" width="15.88671875" style="146" customWidth="1"/>
    <col min="2819" max="2819" width="14.5546875" style="146" customWidth="1"/>
    <col min="2820" max="2820" width="12.44140625" style="146" customWidth="1"/>
    <col min="2821" max="2821" width="15.88671875" style="146" customWidth="1"/>
    <col min="2822" max="2822" width="19.6640625" style="146" customWidth="1"/>
    <col min="2823" max="2823" width="16.44140625" style="146" customWidth="1"/>
    <col min="2824" max="3072" width="9.109375" style="146"/>
    <col min="3073" max="3073" width="41.88671875" style="146" customWidth="1"/>
    <col min="3074" max="3074" width="15.88671875" style="146" customWidth="1"/>
    <col min="3075" max="3075" width="14.5546875" style="146" customWidth="1"/>
    <col min="3076" max="3076" width="12.44140625" style="146" customWidth="1"/>
    <col min="3077" max="3077" width="15.88671875" style="146" customWidth="1"/>
    <col min="3078" max="3078" width="19.6640625" style="146" customWidth="1"/>
    <col min="3079" max="3079" width="16.44140625" style="146" customWidth="1"/>
    <col min="3080" max="3328" width="9.109375" style="146"/>
    <col min="3329" max="3329" width="41.88671875" style="146" customWidth="1"/>
    <col min="3330" max="3330" width="15.88671875" style="146" customWidth="1"/>
    <col min="3331" max="3331" width="14.5546875" style="146" customWidth="1"/>
    <col min="3332" max="3332" width="12.44140625" style="146" customWidth="1"/>
    <col min="3333" max="3333" width="15.88671875" style="146" customWidth="1"/>
    <col min="3334" max="3334" width="19.6640625" style="146" customWidth="1"/>
    <col min="3335" max="3335" width="16.44140625" style="146" customWidth="1"/>
    <col min="3336" max="3584" width="9.109375" style="146"/>
    <col min="3585" max="3585" width="41.88671875" style="146" customWidth="1"/>
    <col min="3586" max="3586" width="15.88671875" style="146" customWidth="1"/>
    <col min="3587" max="3587" width="14.5546875" style="146" customWidth="1"/>
    <col min="3588" max="3588" width="12.44140625" style="146" customWidth="1"/>
    <col min="3589" max="3589" width="15.88671875" style="146" customWidth="1"/>
    <col min="3590" max="3590" width="19.6640625" style="146" customWidth="1"/>
    <col min="3591" max="3591" width="16.44140625" style="146" customWidth="1"/>
    <col min="3592" max="3840" width="9.109375" style="146"/>
    <col min="3841" max="3841" width="41.88671875" style="146" customWidth="1"/>
    <col min="3842" max="3842" width="15.88671875" style="146" customWidth="1"/>
    <col min="3843" max="3843" width="14.5546875" style="146" customWidth="1"/>
    <col min="3844" max="3844" width="12.44140625" style="146" customWidth="1"/>
    <col min="3845" max="3845" width="15.88671875" style="146" customWidth="1"/>
    <col min="3846" max="3846" width="19.6640625" style="146" customWidth="1"/>
    <col min="3847" max="3847" width="16.44140625" style="146" customWidth="1"/>
    <col min="3848" max="4096" width="9.109375" style="146"/>
    <col min="4097" max="4097" width="41.88671875" style="146" customWidth="1"/>
    <col min="4098" max="4098" width="15.88671875" style="146" customWidth="1"/>
    <col min="4099" max="4099" width="14.5546875" style="146" customWidth="1"/>
    <col min="4100" max="4100" width="12.44140625" style="146" customWidth="1"/>
    <col min="4101" max="4101" width="15.88671875" style="146" customWidth="1"/>
    <col min="4102" max="4102" width="19.6640625" style="146" customWidth="1"/>
    <col min="4103" max="4103" width="16.44140625" style="146" customWidth="1"/>
    <col min="4104" max="4352" width="9.109375" style="146"/>
    <col min="4353" max="4353" width="41.88671875" style="146" customWidth="1"/>
    <col min="4354" max="4354" width="15.88671875" style="146" customWidth="1"/>
    <col min="4355" max="4355" width="14.5546875" style="146" customWidth="1"/>
    <col min="4356" max="4356" width="12.44140625" style="146" customWidth="1"/>
    <col min="4357" max="4357" width="15.88671875" style="146" customWidth="1"/>
    <col min="4358" max="4358" width="19.6640625" style="146" customWidth="1"/>
    <col min="4359" max="4359" width="16.44140625" style="146" customWidth="1"/>
    <col min="4360" max="4608" width="9.109375" style="146"/>
    <col min="4609" max="4609" width="41.88671875" style="146" customWidth="1"/>
    <col min="4610" max="4610" width="15.88671875" style="146" customWidth="1"/>
    <col min="4611" max="4611" width="14.5546875" style="146" customWidth="1"/>
    <col min="4612" max="4612" width="12.44140625" style="146" customWidth="1"/>
    <col min="4613" max="4613" width="15.88671875" style="146" customWidth="1"/>
    <col min="4614" max="4614" width="19.6640625" style="146" customWidth="1"/>
    <col min="4615" max="4615" width="16.44140625" style="146" customWidth="1"/>
    <col min="4616" max="4864" width="9.109375" style="146"/>
    <col min="4865" max="4865" width="41.88671875" style="146" customWidth="1"/>
    <col min="4866" max="4866" width="15.88671875" style="146" customWidth="1"/>
    <col min="4867" max="4867" width="14.5546875" style="146" customWidth="1"/>
    <col min="4868" max="4868" width="12.44140625" style="146" customWidth="1"/>
    <col min="4869" max="4869" width="15.88671875" style="146" customWidth="1"/>
    <col min="4870" max="4870" width="19.6640625" style="146" customWidth="1"/>
    <col min="4871" max="4871" width="16.44140625" style="146" customWidth="1"/>
    <col min="4872" max="5120" width="9.109375" style="146"/>
    <col min="5121" max="5121" width="41.88671875" style="146" customWidth="1"/>
    <col min="5122" max="5122" width="15.88671875" style="146" customWidth="1"/>
    <col min="5123" max="5123" width="14.5546875" style="146" customWidth="1"/>
    <col min="5124" max="5124" width="12.44140625" style="146" customWidth="1"/>
    <col min="5125" max="5125" width="15.88671875" style="146" customWidth="1"/>
    <col min="5126" max="5126" width="19.6640625" style="146" customWidth="1"/>
    <col min="5127" max="5127" width="16.44140625" style="146" customWidth="1"/>
    <col min="5128" max="5376" width="9.109375" style="146"/>
    <col min="5377" max="5377" width="41.88671875" style="146" customWidth="1"/>
    <col min="5378" max="5378" width="15.88671875" style="146" customWidth="1"/>
    <col min="5379" max="5379" width="14.5546875" style="146" customWidth="1"/>
    <col min="5380" max="5380" width="12.44140625" style="146" customWidth="1"/>
    <col min="5381" max="5381" width="15.88671875" style="146" customWidth="1"/>
    <col min="5382" max="5382" width="19.6640625" style="146" customWidth="1"/>
    <col min="5383" max="5383" width="16.44140625" style="146" customWidth="1"/>
    <col min="5384" max="5632" width="9.109375" style="146"/>
    <col min="5633" max="5633" width="41.88671875" style="146" customWidth="1"/>
    <col min="5634" max="5634" width="15.88671875" style="146" customWidth="1"/>
    <col min="5635" max="5635" width="14.5546875" style="146" customWidth="1"/>
    <col min="5636" max="5636" width="12.44140625" style="146" customWidth="1"/>
    <col min="5637" max="5637" width="15.88671875" style="146" customWidth="1"/>
    <col min="5638" max="5638" width="19.6640625" style="146" customWidth="1"/>
    <col min="5639" max="5639" width="16.44140625" style="146" customWidth="1"/>
    <col min="5640" max="5888" width="9.109375" style="146"/>
    <col min="5889" max="5889" width="41.88671875" style="146" customWidth="1"/>
    <col min="5890" max="5890" width="15.88671875" style="146" customWidth="1"/>
    <col min="5891" max="5891" width="14.5546875" style="146" customWidth="1"/>
    <col min="5892" max="5892" width="12.44140625" style="146" customWidth="1"/>
    <col min="5893" max="5893" width="15.88671875" style="146" customWidth="1"/>
    <col min="5894" max="5894" width="19.6640625" style="146" customWidth="1"/>
    <col min="5895" max="5895" width="16.44140625" style="146" customWidth="1"/>
    <col min="5896" max="6144" width="9.109375" style="146"/>
    <col min="6145" max="6145" width="41.88671875" style="146" customWidth="1"/>
    <col min="6146" max="6146" width="15.88671875" style="146" customWidth="1"/>
    <col min="6147" max="6147" width="14.5546875" style="146" customWidth="1"/>
    <col min="6148" max="6148" width="12.44140625" style="146" customWidth="1"/>
    <col min="6149" max="6149" width="15.88671875" style="146" customWidth="1"/>
    <col min="6150" max="6150" width="19.6640625" style="146" customWidth="1"/>
    <col min="6151" max="6151" width="16.44140625" style="146" customWidth="1"/>
    <col min="6152" max="6400" width="9.109375" style="146"/>
    <col min="6401" max="6401" width="41.88671875" style="146" customWidth="1"/>
    <col min="6402" max="6402" width="15.88671875" style="146" customWidth="1"/>
    <col min="6403" max="6403" width="14.5546875" style="146" customWidth="1"/>
    <col min="6404" max="6404" width="12.44140625" style="146" customWidth="1"/>
    <col min="6405" max="6405" width="15.88671875" style="146" customWidth="1"/>
    <col min="6406" max="6406" width="19.6640625" style="146" customWidth="1"/>
    <col min="6407" max="6407" width="16.44140625" style="146" customWidth="1"/>
    <col min="6408" max="6656" width="9.109375" style="146"/>
    <col min="6657" max="6657" width="41.88671875" style="146" customWidth="1"/>
    <col min="6658" max="6658" width="15.88671875" style="146" customWidth="1"/>
    <col min="6659" max="6659" width="14.5546875" style="146" customWidth="1"/>
    <col min="6660" max="6660" width="12.44140625" style="146" customWidth="1"/>
    <col min="6661" max="6661" width="15.88671875" style="146" customWidth="1"/>
    <col min="6662" max="6662" width="19.6640625" style="146" customWidth="1"/>
    <col min="6663" max="6663" width="16.44140625" style="146" customWidth="1"/>
    <col min="6664" max="6912" width="9.109375" style="146"/>
    <col min="6913" max="6913" width="41.88671875" style="146" customWidth="1"/>
    <col min="6914" max="6914" width="15.88671875" style="146" customWidth="1"/>
    <col min="6915" max="6915" width="14.5546875" style="146" customWidth="1"/>
    <col min="6916" max="6916" width="12.44140625" style="146" customWidth="1"/>
    <col min="6917" max="6917" width="15.88671875" style="146" customWidth="1"/>
    <col min="6918" max="6918" width="19.6640625" style="146" customWidth="1"/>
    <col min="6919" max="6919" width="16.44140625" style="146" customWidth="1"/>
    <col min="6920" max="7168" width="9.109375" style="146"/>
    <col min="7169" max="7169" width="41.88671875" style="146" customWidth="1"/>
    <col min="7170" max="7170" width="15.88671875" style="146" customWidth="1"/>
    <col min="7171" max="7171" width="14.5546875" style="146" customWidth="1"/>
    <col min="7172" max="7172" width="12.44140625" style="146" customWidth="1"/>
    <col min="7173" max="7173" width="15.88671875" style="146" customWidth="1"/>
    <col min="7174" max="7174" width="19.6640625" style="146" customWidth="1"/>
    <col min="7175" max="7175" width="16.44140625" style="146" customWidth="1"/>
    <col min="7176" max="7424" width="9.109375" style="146"/>
    <col min="7425" max="7425" width="41.88671875" style="146" customWidth="1"/>
    <col min="7426" max="7426" width="15.88671875" style="146" customWidth="1"/>
    <col min="7427" max="7427" width="14.5546875" style="146" customWidth="1"/>
    <col min="7428" max="7428" width="12.44140625" style="146" customWidth="1"/>
    <col min="7429" max="7429" width="15.88671875" style="146" customWidth="1"/>
    <col min="7430" max="7430" width="19.6640625" style="146" customWidth="1"/>
    <col min="7431" max="7431" width="16.44140625" style="146" customWidth="1"/>
    <col min="7432" max="7680" width="9.109375" style="146"/>
    <col min="7681" max="7681" width="41.88671875" style="146" customWidth="1"/>
    <col min="7682" max="7682" width="15.88671875" style="146" customWidth="1"/>
    <col min="7683" max="7683" width="14.5546875" style="146" customWidth="1"/>
    <col min="7684" max="7684" width="12.44140625" style="146" customWidth="1"/>
    <col min="7685" max="7685" width="15.88671875" style="146" customWidth="1"/>
    <col min="7686" max="7686" width="19.6640625" style="146" customWidth="1"/>
    <col min="7687" max="7687" width="16.44140625" style="146" customWidth="1"/>
    <col min="7688" max="7936" width="9.109375" style="146"/>
    <col min="7937" max="7937" width="41.88671875" style="146" customWidth="1"/>
    <col min="7938" max="7938" width="15.88671875" style="146" customWidth="1"/>
    <col min="7939" max="7939" width="14.5546875" style="146" customWidth="1"/>
    <col min="7940" max="7940" width="12.44140625" style="146" customWidth="1"/>
    <col min="7941" max="7941" width="15.88671875" style="146" customWidth="1"/>
    <col min="7942" max="7942" width="19.6640625" style="146" customWidth="1"/>
    <col min="7943" max="7943" width="16.44140625" style="146" customWidth="1"/>
    <col min="7944" max="8192" width="9.109375" style="146"/>
    <col min="8193" max="8193" width="41.88671875" style="146" customWidth="1"/>
    <col min="8194" max="8194" width="15.88671875" style="146" customWidth="1"/>
    <col min="8195" max="8195" width="14.5546875" style="146" customWidth="1"/>
    <col min="8196" max="8196" width="12.44140625" style="146" customWidth="1"/>
    <col min="8197" max="8197" width="15.88671875" style="146" customWidth="1"/>
    <col min="8198" max="8198" width="19.6640625" style="146" customWidth="1"/>
    <col min="8199" max="8199" width="16.44140625" style="146" customWidth="1"/>
    <col min="8200" max="8448" width="9.109375" style="146"/>
    <col min="8449" max="8449" width="41.88671875" style="146" customWidth="1"/>
    <col min="8450" max="8450" width="15.88671875" style="146" customWidth="1"/>
    <col min="8451" max="8451" width="14.5546875" style="146" customWidth="1"/>
    <col min="8452" max="8452" width="12.44140625" style="146" customWidth="1"/>
    <col min="8453" max="8453" width="15.88671875" style="146" customWidth="1"/>
    <col min="8454" max="8454" width="19.6640625" style="146" customWidth="1"/>
    <col min="8455" max="8455" width="16.44140625" style="146" customWidth="1"/>
    <col min="8456" max="8704" width="9.109375" style="146"/>
    <col min="8705" max="8705" width="41.88671875" style="146" customWidth="1"/>
    <col min="8706" max="8706" width="15.88671875" style="146" customWidth="1"/>
    <col min="8707" max="8707" width="14.5546875" style="146" customWidth="1"/>
    <col min="8708" max="8708" width="12.44140625" style="146" customWidth="1"/>
    <col min="8709" max="8709" width="15.88671875" style="146" customWidth="1"/>
    <col min="8710" max="8710" width="19.6640625" style="146" customWidth="1"/>
    <col min="8711" max="8711" width="16.44140625" style="146" customWidth="1"/>
    <col min="8712" max="8960" width="9.109375" style="146"/>
    <col min="8961" max="8961" width="41.88671875" style="146" customWidth="1"/>
    <col min="8962" max="8962" width="15.88671875" style="146" customWidth="1"/>
    <col min="8963" max="8963" width="14.5546875" style="146" customWidth="1"/>
    <col min="8964" max="8964" width="12.44140625" style="146" customWidth="1"/>
    <col min="8965" max="8965" width="15.88671875" style="146" customWidth="1"/>
    <col min="8966" max="8966" width="19.6640625" style="146" customWidth="1"/>
    <col min="8967" max="8967" width="16.44140625" style="146" customWidth="1"/>
    <col min="8968" max="9216" width="9.109375" style="146"/>
    <col min="9217" max="9217" width="41.88671875" style="146" customWidth="1"/>
    <col min="9218" max="9218" width="15.88671875" style="146" customWidth="1"/>
    <col min="9219" max="9219" width="14.5546875" style="146" customWidth="1"/>
    <col min="9220" max="9220" width="12.44140625" style="146" customWidth="1"/>
    <col min="9221" max="9221" width="15.88671875" style="146" customWidth="1"/>
    <col min="9222" max="9222" width="19.6640625" style="146" customWidth="1"/>
    <col min="9223" max="9223" width="16.44140625" style="146" customWidth="1"/>
    <col min="9224" max="9472" width="9.109375" style="146"/>
    <col min="9473" max="9473" width="41.88671875" style="146" customWidth="1"/>
    <col min="9474" max="9474" width="15.88671875" style="146" customWidth="1"/>
    <col min="9475" max="9475" width="14.5546875" style="146" customWidth="1"/>
    <col min="9476" max="9476" width="12.44140625" style="146" customWidth="1"/>
    <col min="9477" max="9477" width="15.88671875" style="146" customWidth="1"/>
    <col min="9478" max="9478" width="19.6640625" style="146" customWidth="1"/>
    <col min="9479" max="9479" width="16.44140625" style="146" customWidth="1"/>
    <col min="9480" max="9728" width="9.109375" style="146"/>
    <col min="9729" max="9729" width="41.88671875" style="146" customWidth="1"/>
    <col min="9730" max="9730" width="15.88671875" style="146" customWidth="1"/>
    <col min="9731" max="9731" width="14.5546875" style="146" customWidth="1"/>
    <col min="9732" max="9732" width="12.44140625" style="146" customWidth="1"/>
    <col min="9733" max="9733" width="15.88671875" style="146" customWidth="1"/>
    <col min="9734" max="9734" width="19.6640625" style="146" customWidth="1"/>
    <col min="9735" max="9735" width="16.44140625" style="146" customWidth="1"/>
    <col min="9736" max="9984" width="9.109375" style="146"/>
    <col min="9985" max="9985" width="41.88671875" style="146" customWidth="1"/>
    <col min="9986" max="9986" width="15.88671875" style="146" customWidth="1"/>
    <col min="9987" max="9987" width="14.5546875" style="146" customWidth="1"/>
    <col min="9988" max="9988" width="12.44140625" style="146" customWidth="1"/>
    <col min="9989" max="9989" width="15.88671875" style="146" customWidth="1"/>
    <col min="9990" max="9990" width="19.6640625" style="146" customWidth="1"/>
    <col min="9991" max="9991" width="16.44140625" style="146" customWidth="1"/>
    <col min="9992" max="10240" width="9.109375" style="146"/>
    <col min="10241" max="10241" width="41.88671875" style="146" customWidth="1"/>
    <col min="10242" max="10242" width="15.88671875" style="146" customWidth="1"/>
    <col min="10243" max="10243" width="14.5546875" style="146" customWidth="1"/>
    <col min="10244" max="10244" width="12.44140625" style="146" customWidth="1"/>
    <col min="10245" max="10245" width="15.88671875" style="146" customWidth="1"/>
    <col min="10246" max="10246" width="19.6640625" style="146" customWidth="1"/>
    <col min="10247" max="10247" width="16.44140625" style="146" customWidth="1"/>
    <col min="10248" max="10496" width="9.109375" style="146"/>
    <col min="10497" max="10497" width="41.88671875" style="146" customWidth="1"/>
    <col min="10498" max="10498" width="15.88671875" style="146" customWidth="1"/>
    <col min="10499" max="10499" width="14.5546875" style="146" customWidth="1"/>
    <col min="10500" max="10500" width="12.44140625" style="146" customWidth="1"/>
    <col min="10501" max="10501" width="15.88671875" style="146" customWidth="1"/>
    <col min="10502" max="10502" width="19.6640625" style="146" customWidth="1"/>
    <col min="10503" max="10503" width="16.44140625" style="146" customWidth="1"/>
    <col min="10504" max="10752" width="9.109375" style="146"/>
    <col min="10753" max="10753" width="41.88671875" style="146" customWidth="1"/>
    <col min="10754" max="10754" width="15.88671875" style="146" customWidth="1"/>
    <col min="10755" max="10755" width="14.5546875" style="146" customWidth="1"/>
    <col min="10756" max="10756" width="12.44140625" style="146" customWidth="1"/>
    <col min="10757" max="10757" width="15.88671875" style="146" customWidth="1"/>
    <col min="10758" max="10758" width="19.6640625" style="146" customWidth="1"/>
    <col min="10759" max="10759" width="16.44140625" style="146" customWidth="1"/>
    <col min="10760" max="11008" width="9.109375" style="146"/>
    <col min="11009" max="11009" width="41.88671875" style="146" customWidth="1"/>
    <col min="11010" max="11010" width="15.88671875" style="146" customWidth="1"/>
    <col min="11011" max="11011" width="14.5546875" style="146" customWidth="1"/>
    <col min="11012" max="11012" width="12.44140625" style="146" customWidth="1"/>
    <col min="11013" max="11013" width="15.88671875" style="146" customWidth="1"/>
    <col min="11014" max="11014" width="19.6640625" style="146" customWidth="1"/>
    <col min="11015" max="11015" width="16.44140625" style="146" customWidth="1"/>
    <col min="11016" max="11264" width="9.109375" style="146"/>
    <col min="11265" max="11265" width="41.88671875" style="146" customWidth="1"/>
    <col min="11266" max="11266" width="15.88671875" style="146" customWidth="1"/>
    <col min="11267" max="11267" width="14.5546875" style="146" customWidth="1"/>
    <col min="11268" max="11268" width="12.44140625" style="146" customWidth="1"/>
    <col min="11269" max="11269" width="15.88671875" style="146" customWidth="1"/>
    <col min="11270" max="11270" width="19.6640625" style="146" customWidth="1"/>
    <col min="11271" max="11271" width="16.44140625" style="146" customWidth="1"/>
    <col min="11272" max="11520" width="9.109375" style="146"/>
    <col min="11521" max="11521" width="41.88671875" style="146" customWidth="1"/>
    <col min="11522" max="11522" width="15.88671875" style="146" customWidth="1"/>
    <col min="11523" max="11523" width="14.5546875" style="146" customWidth="1"/>
    <col min="11524" max="11524" width="12.44140625" style="146" customWidth="1"/>
    <col min="11525" max="11525" width="15.88671875" style="146" customWidth="1"/>
    <col min="11526" max="11526" width="19.6640625" style="146" customWidth="1"/>
    <col min="11527" max="11527" width="16.44140625" style="146" customWidth="1"/>
    <col min="11528" max="11776" width="9.109375" style="146"/>
    <col min="11777" max="11777" width="41.88671875" style="146" customWidth="1"/>
    <col min="11778" max="11778" width="15.88671875" style="146" customWidth="1"/>
    <col min="11779" max="11779" width="14.5546875" style="146" customWidth="1"/>
    <col min="11780" max="11780" width="12.44140625" style="146" customWidth="1"/>
    <col min="11781" max="11781" width="15.88671875" style="146" customWidth="1"/>
    <col min="11782" max="11782" width="19.6640625" style="146" customWidth="1"/>
    <col min="11783" max="11783" width="16.44140625" style="146" customWidth="1"/>
    <col min="11784" max="12032" width="9.109375" style="146"/>
    <col min="12033" max="12033" width="41.88671875" style="146" customWidth="1"/>
    <col min="12034" max="12034" width="15.88671875" style="146" customWidth="1"/>
    <col min="12035" max="12035" width="14.5546875" style="146" customWidth="1"/>
    <col min="12036" max="12036" width="12.44140625" style="146" customWidth="1"/>
    <col min="12037" max="12037" width="15.88671875" style="146" customWidth="1"/>
    <col min="12038" max="12038" width="19.6640625" style="146" customWidth="1"/>
    <col min="12039" max="12039" width="16.44140625" style="146" customWidth="1"/>
    <col min="12040" max="12288" width="9.109375" style="146"/>
    <col min="12289" max="12289" width="41.88671875" style="146" customWidth="1"/>
    <col min="12290" max="12290" width="15.88671875" style="146" customWidth="1"/>
    <col min="12291" max="12291" width="14.5546875" style="146" customWidth="1"/>
    <col min="12292" max="12292" width="12.44140625" style="146" customWidth="1"/>
    <col min="12293" max="12293" width="15.88671875" style="146" customWidth="1"/>
    <col min="12294" max="12294" width="19.6640625" style="146" customWidth="1"/>
    <col min="12295" max="12295" width="16.44140625" style="146" customWidth="1"/>
    <col min="12296" max="12544" width="9.109375" style="146"/>
    <col min="12545" max="12545" width="41.88671875" style="146" customWidth="1"/>
    <col min="12546" max="12546" width="15.88671875" style="146" customWidth="1"/>
    <col min="12547" max="12547" width="14.5546875" style="146" customWidth="1"/>
    <col min="12548" max="12548" width="12.44140625" style="146" customWidth="1"/>
    <col min="12549" max="12549" width="15.88671875" style="146" customWidth="1"/>
    <col min="12550" max="12550" width="19.6640625" style="146" customWidth="1"/>
    <col min="12551" max="12551" width="16.44140625" style="146" customWidth="1"/>
    <col min="12552" max="12800" width="9.109375" style="146"/>
    <col min="12801" max="12801" width="41.88671875" style="146" customWidth="1"/>
    <col min="12802" max="12802" width="15.88671875" style="146" customWidth="1"/>
    <col min="12803" max="12803" width="14.5546875" style="146" customWidth="1"/>
    <col min="12804" max="12804" width="12.44140625" style="146" customWidth="1"/>
    <col min="12805" max="12805" width="15.88671875" style="146" customWidth="1"/>
    <col min="12806" max="12806" width="19.6640625" style="146" customWidth="1"/>
    <col min="12807" max="12807" width="16.44140625" style="146" customWidth="1"/>
    <col min="12808" max="13056" width="9.109375" style="146"/>
    <col min="13057" max="13057" width="41.88671875" style="146" customWidth="1"/>
    <col min="13058" max="13058" width="15.88671875" style="146" customWidth="1"/>
    <col min="13059" max="13059" width="14.5546875" style="146" customWidth="1"/>
    <col min="13060" max="13060" width="12.44140625" style="146" customWidth="1"/>
    <col min="13061" max="13061" width="15.88671875" style="146" customWidth="1"/>
    <col min="13062" max="13062" width="19.6640625" style="146" customWidth="1"/>
    <col min="13063" max="13063" width="16.44140625" style="146" customWidth="1"/>
    <col min="13064" max="13312" width="9.109375" style="146"/>
    <col min="13313" max="13313" width="41.88671875" style="146" customWidth="1"/>
    <col min="13314" max="13314" width="15.88671875" style="146" customWidth="1"/>
    <col min="13315" max="13315" width="14.5546875" style="146" customWidth="1"/>
    <col min="13316" max="13316" width="12.44140625" style="146" customWidth="1"/>
    <col min="13317" max="13317" width="15.88671875" style="146" customWidth="1"/>
    <col min="13318" max="13318" width="19.6640625" style="146" customWidth="1"/>
    <col min="13319" max="13319" width="16.44140625" style="146" customWidth="1"/>
    <col min="13320" max="13568" width="9.109375" style="146"/>
    <col min="13569" max="13569" width="41.88671875" style="146" customWidth="1"/>
    <col min="13570" max="13570" width="15.88671875" style="146" customWidth="1"/>
    <col min="13571" max="13571" width="14.5546875" style="146" customWidth="1"/>
    <col min="13572" max="13572" width="12.44140625" style="146" customWidth="1"/>
    <col min="13573" max="13573" width="15.88671875" style="146" customWidth="1"/>
    <col min="13574" max="13574" width="19.6640625" style="146" customWidth="1"/>
    <col min="13575" max="13575" width="16.44140625" style="146" customWidth="1"/>
    <col min="13576" max="13824" width="9.109375" style="146"/>
    <col min="13825" max="13825" width="41.88671875" style="146" customWidth="1"/>
    <col min="13826" max="13826" width="15.88671875" style="146" customWidth="1"/>
    <col min="13827" max="13827" width="14.5546875" style="146" customWidth="1"/>
    <col min="13828" max="13828" width="12.44140625" style="146" customWidth="1"/>
    <col min="13829" max="13829" width="15.88671875" style="146" customWidth="1"/>
    <col min="13830" max="13830" width="19.6640625" style="146" customWidth="1"/>
    <col min="13831" max="13831" width="16.44140625" style="146" customWidth="1"/>
    <col min="13832" max="14080" width="9.109375" style="146"/>
    <col min="14081" max="14081" width="41.88671875" style="146" customWidth="1"/>
    <col min="14082" max="14082" width="15.88671875" style="146" customWidth="1"/>
    <col min="14083" max="14083" width="14.5546875" style="146" customWidth="1"/>
    <col min="14084" max="14084" width="12.44140625" style="146" customWidth="1"/>
    <col min="14085" max="14085" width="15.88671875" style="146" customWidth="1"/>
    <col min="14086" max="14086" width="19.6640625" style="146" customWidth="1"/>
    <col min="14087" max="14087" width="16.44140625" style="146" customWidth="1"/>
    <col min="14088" max="14336" width="9.109375" style="146"/>
    <col min="14337" max="14337" width="41.88671875" style="146" customWidth="1"/>
    <col min="14338" max="14338" width="15.88671875" style="146" customWidth="1"/>
    <col min="14339" max="14339" width="14.5546875" style="146" customWidth="1"/>
    <col min="14340" max="14340" width="12.44140625" style="146" customWidth="1"/>
    <col min="14341" max="14341" width="15.88671875" style="146" customWidth="1"/>
    <col min="14342" max="14342" width="19.6640625" style="146" customWidth="1"/>
    <col min="14343" max="14343" width="16.44140625" style="146" customWidth="1"/>
    <col min="14344" max="14592" width="9.109375" style="146"/>
    <col min="14593" max="14593" width="41.88671875" style="146" customWidth="1"/>
    <col min="14594" max="14594" width="15.88671875" style="146" customWidth="1"/>
    <col min="14595" max="14595" width="14.5546875" style="146" customWidth="1"/>
    <col min="14596" max="14596" width="12.44140625" style="146" customWidth="1"/>
    <col min="14597" max="14597" width="15.88671875" style="146" customWidth="1"/>
    <col min="14598" max="14598" width="19.6640625" style="146" customWidth="1"/>
    <col min="14599" max="14599" width="16.44140625" style="146" customWidth="1"/>
    <col min="14600" max="14848" width="9.109375" style="146"/>
    <col min="14849" max="14849" width="41.88671875" style="146" customWidth="1"/>
    <col min="14850" max="14850" width="15.88671875" style="146" customWidth="1"/>
    <col min="14851" max="14851" width="14.5546875" style="146" customWidth="1"/>
    <col min="14852" max="14852" width="12.44140625" style="146" customWidth="1"/>
    <col min="14853" max="14853" width="15.88671875" style="146" customWidth="1"/>
    <col min="14854" max="14854" width="19.6640625" style="146" customWidth="1"/>
    <col min="14855" max="14855" width="16.44140625" style="146" customWidth="1"/>
    <col min="14856" max="15104" width="9.109375" style="146"/>
    <col min="15105" max="15105" width="41.88671875" style="146" customWidth="1"/>
    <col min="15106" max="15106" width="15.88671875" style="146" customWidth="1"/>
    <col min="15107" max="15107" width="14.5546875" style="146" customWidth="1"/>
    <col min="15108" max="15108" width="12.44140625" style="146" customWidth="1"/>
    <col min="15109" max="15109" width="15.88671875" style="146" customWidth="1"/>
    <col min="15110" max="15110" width="19.6640625" style="146" customWidth="1"/>
    <col min="15111" max="15111" width="16.44140625" style="146" customWidth="1"/>
    <col min="15112" max="15360" width="9.109375" style="146"/>
    <col min="15361" max="15361" width="41.88671875" style="146" customWidth="1"/>
    <col min="15362" max="15362" width="15.88671875" style="146" customWidth="1"/>
    <col min="15363" max="15363" width="14.5546875" style="146" customWidth="1"/>
    <col min="15364" max="15364" width="12.44140625" style="146" customWidth="1"/>
    <col min="15365" max="15365" width="15.88671875" style="146" customWidth="1"/>
    <col min="15366" max="15366" width="19.6640625" style="146" customWidth="1"/>
    <col min="15367" max="15367" width="16.44140625" style="146" customWidth="1"/>
    <col min="15368" max="15616" width="9.109375" style="146"/>
    <col min="15617" max="15617" width="41.88671875" style="146" customWidth="1"/>
    <col min="15618" max="15618" width="15.88671875" style="146" customWidth="1"/>
    <col min="15619" max="15619" width="14.5546875" style="146" customWidth="1"/>
    <col min="15620" max="15620" width="12.44140625" style="146" customWidth="1"/>
    <col min="15621" max="15621" width="15.88671875" style="146" customWidth="1"/>
    <col min="15622" max="15622" width="19.6640625" style="146" customWidth="1"/>
    <col min="15623" max="15623" width="16.44140625" style="146" customWidth="1"/>
    <col min="15624" max="15872" width="9.109375" style="146"/>
    <col min="15873" max="15873" width="41.88671875" style="146" customWidth="1"/>
    <col min="15874" max="15874" width="15.88671875" style="146" customWidth="1"/>
    <col min="15875" max="15875" width="14.5546875" style="146" customWidth="1"/>
    <col min="15876" max="15876" width="12.44140625" style="146" customWidth="1"/>
    <col min="15877" max="15877" width="15.88671875" style="146" customWidth="1"/>
    <col min="15878" max="15878" width="19.6640625" style="146" customWidth="1"/>
    <col min="15879" max="15879" width="16.44140625" style="146" customWidth="1"/>
    <col min="15880" max="16128" width="9.109375" style="146"/>
    <col min="16129" max="16129" width="41.88671875" style="146" customWidth="1"/>
    <col min="16130" max="16130" width="15.88671875" style="146" customWidth="1"/>
    <col min="16131" max="16131" width="14.5546875" style="146" customWidth="1"/>
    <col min="16132" max="16132" width="12.44140625" style="146" customWidth="1"/>
    <col min="16133" max="16133" width="15.88671875" style="146" customWidth="1"/>
    <col min="16134" max="16134" width="19.6640625" style="146" customWidth="1"/>
    <col min="16135" max="16135" width="16.44140625" style="146" customWidth="1"/>
    <col min="16136" max="16384" width="9.109375" style="146"/>
  </cols>
  <sheetData>
    <row r="1" spans="1:7">
      <c r="A1" s="143"/>
      <c r="B1" s="144"/>
      <c r="C1" s="144"/>
      <c r="D1" s="144"/>
      <c r="E1" s="144"/>
      <c r="F1" s="145" t="s">
        <v>80</v>
      </c>
    </row>
    <row r="2" spans="1:7" ht="16.149999999999999">
      <c r="A2" s="204" t="s">
        <v>81</v>
      </c>
      <c r="B2" s="205"/>
      <c r="C2" s="205"/>
      <c r="D2" s="205"/>
      <c r="E2" s="205"/>
      <c r="F2" s="205"/>
    </row>
    <row r="3" spans="1:7">
      <c r="A3" s="147"/>
      <c r="B3" s="144"/>
      <c r="C3" s="144"/>
      <c r="D3" s="144"/>
      <c r="E3" s="144"/>
      <c r="F3" s="144"/>
    </row>
    <row r="4" spans="1:7" ht="80.25" customHeight="1">
      <c r="A4" s="206" t="s">
        <v>62</v>
      </c>
      <c r="B4" s="206" t="s">
        <v>82</v>
      </c>
      <c r="C4" s="207" t="s">
        <v>83</v>
      </c>
      <c r="D4" s="206" t="s">
        <v>84</v>
      </c>
      <c r="E4" s="206"/>
      <c r="F4" s="206" t="s">
        <v>85</v>
      </c>
    </row>
    <row r="5" spans="1:7" ht="53.3" customHeight="1">
      <c r="A5" s="206"/>
      <c r="B5" s="206"/>
      <c r="C5" s="208"/>
      <c r="D5" s="148" t="s">
        <v>86</v>
      </c>
      <c r="E5" s="148" t="s">
        <v>87</v>
      </c>
      <c r="F5" s="206"/>
    </row>
    <row r="6" spans="1:7" s="151" customFormat="1">
      <c r="A6" s="149" t="s">
        <v>38</v>
      </c>
      <c r="B6" s="149" t="s">
        <v>39</v>
      </c>
      <c r="C6" s="149" t="s">
        <v>40</v>
      </c>
      <c r="D6" s="149" t="s">
        <v>41</v>
      </c>
      <c r="E6" s="149" t="s">
        <v>42</v>
      </c>
      <c r="F6" s="150" t="s">
        <v>88</v>
      </c>
    </row>
    <row r="7" spans="1:7" ht="24.05" customHeight="1">
      <c r="A7" s="152" t="s">
        <v>89</v>
      </c>
      <c r="B7" s="186">
        <v>437742597.7475</v>
      </c>
      <c r="C7" s="186">
        <v>12742280.15794</v>
      </c>
      <c r="D7" s="187">
        <v>1</v>
      </c>
      <c r="E7" s="187">
        <v>1</v>
      </c>
      <c r="F7" s="153">
        <v>2.9109070543986766E-2</v>
      </c>
      <c r="G7" s="154"/>
    </row>
    <row r="8" spans="1:7" ht="38.299999999999997" customHeight="1">
      <c r="A8" s="152" t="s">
        <v>90</v>
      </c>
      <c r="B8" s="186">
        <v>59932496.271300003</v>
      </c>
      <c r="C8" s="186">
        <v>2640046.2686100001</v>
      </c>
      <c r="D8" s="155">
        <v>1</v>
      </c>
      <c r="E8" s="155">
        <v>1</v>
      </c>
      <c r="F8" s="153">
        <v>4.4050330502823469E-2</v>
      </c>
      <c r="G8" s="154"/>
    </row>
    <row r="9" spans="1:7" ht="35.450000000000003" customHeight="1">
      <c r="A9" s="152" t="s">
        <v>91</v>
      </c>
      <c r="B9" s="186">
        <v>34794</v>
      </c>
      <c r="C9" s="186">
        <v>1271673.83329</v>
      </c>
      <c r="D9" s="155">
        <v>1</v>
      </c>
      <c r="E9" s="155">
        <v>1</v>
      </c>
      <c r="F9" s="153">
        <v>36.548653023222393</v>
      </c>
      <c r="G9" s="154"/>
    </row>
    <row r="10" spans="1:7" ht="37.9" customHeight="1">
      <c r="A10" s="152" t="s">
        <v>92</v>
      </c>
      <c r="B10" s="186">
        <v>8348</v>
      </c>
      <c r="C10" s="186">
        <v>206675.19570000001</v>
      </c>
      <c r="D10" s="155">
        <v>1</v>
      </c>
      <c r="E10" s="155">
        <v>1</v>
      </c>
      <c r="F10" s="153">
        <v>24.757450371346433</v>
      </c>
      <c r="G10" s="154"/>
    </row>
    <row r="11" spans="1:7" ht="21.6" customHeight="1">
      <c r="A11" s="152" t="s">
        <v>93</v>
      </c>
      <c r="B11" s="186">
        <v>1551955</v>
      </c>
      <c r="C11" s="186">
        <v>80615.974900000001</v>
      </c>
      <c r="D11" s="155">
        <v>1</v>
      </c>
      <c r="E11" s="155">
        <v>1</v>
      </c>
      <c r="F11" s="153">
        <v>5.1944788927514009E-2</v>
      </c>
      <c r="G11" s="154"/>
    </row>
    <row r="12" spans="1:7" ht="18" customHeight="1">
      <c r="A12" s="152" t="s">
        <v>94</v>
      </c>
      <c r="B12" s="186">
        <v>1593518224</v>
      </c>
      <c r="C12" s="186">
        <v>538098.53231000004</v>
      </c>
      <c r="D12" s="155">
        <v>1</v>
      </c>
      <c r="E12" s="155">
        <v>1</v>
      </c>
      <c r="F12" s="153">
        <v>3.3767955973498803E-4</v>
      </c>
      <c r="G12" s="156"/>
    </row>
    <row r="13" spans="1:7" ht="19.149999999999999" customHeight="1">
      <c r="A13" s="152" t="s">
        <v>95</v>
      </c>
      <c r="B13" s="186">
        <v>613184264.95685005</v>
      </c>
      <c r="C13" s="186">
        <v>3855172.0536699998</v>
      </c>
      <c r="D13" s="155">
        <v>1</v>
      </c>
      <c r="E13" s="155">
        <v>1</v>
      </c>
      <c r="F13" s="153">
        <v>6.2871346738509176E-3</v>
      </c>
    </row>
    <row r="14" spans="1:7" ht="19.149999999999999" customHeight="1">
      <c r="A14" s="152" t="s">
        <v>96</v>
      </c>
      <c r="B14" s="186">
        <v>243044540.38805002</v>
      </c>
      <c r="C14" s="186">
        <v>886275.76277000003</v>
      </c>
      <c r="D14" s="155">
        <v>1</v>
      </c>
      <c r="E14" s="155">
        <v>1</v>
      </c>
      <c r="F14" s="153">
        <v>3.6465569699897539E-3</v>
      </c>
    </row>
    <row r="15" spans="1:7" ht="45.8" customHeight="1">
      <c r="A15" s="152" t="s">
        <v>68</v>
      </c>
      <c r="B15" s="186">
        <v>2164</v>
      </c>
      <c r="C15" s="186">
        <v>43949.966950000002</v>
      </c>
      <c r="D15" s="155">
        <v>1</v>
      </c>
      <c r="E15" s="155">
        <v>1</v>
      </c>
      <c r="F15" s="153">
        <v>20.309596557301294</v>
      </c>
    </row>
    <row r="17" spans="2:2">
      <c r="B17" s="157"/>
    </row>
  </sheetData>
  <mergeCells count="6">
    <mergeCell ref="A2:F2"/>
    <mergeCell ref="A4:A5"/>
    <mergeCell ref="B4:B5"/>
    <mergeCell ref="C4:C5"/>
    <mergeCell ref="D4:E4"/>
    <mergeCell ref="F4:F5"/>
  </mergeCells>
  <printOptions horizontalCentered="1"/>
  <pageMargins left="0.23622047244094491" right="0.35433070866141736" top="0.35433070866141736" bottom="0.19685039370078741" header="0.23622047244094491" footer="0.23622047244094491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50"/>
  <sheetViews>
    <sheetView zoomScale="75" zoomScaleNormal="75" workbookViewId="0">
      <pane xSplit="1" ySplit="5" topLeftCell="B6" activePane="bottomRight" state="frozen"/>
      <selection activeCell="O27" sqref="O27"/>
      <selection pane="topRight" activeCell="O27" sqref="O27"/>
      <selection pane="bottomLeft" activeCell="O27" sqref="O27"/>
      <selection pane="bottomRight" activeCell="A3" sqref="A3:J3"/>
    </sheetView>
  </sheetViews>
  <sheetFormatPr defaultRowHeight="15.55"/>
  <cols>
    <col min="1" max="1" width="18.109375" style="159" customWidth="1"/>
    <col min="2" max="2" width="16.109375" style="159" customWidth="1"/>
    <col min="3" max="3" width="11.109375" style="159" customWidth="1"/>
    <col min="4" max="4" width="14.5546875" style="159" customWidth="1"/>
    <col min="5" max="6" width="11.33203125" style="159" customWidth="1"/>
    <col min="7" max="7" width="11.109375" style="159" customWidth="1"/>
    <col min="8" max="8" width="9.33203125" style="159" customWidth="1"/>
    <col min="9" max="9" width="12.88671875" style="159" customWidth="1"/>
    <col min="10" max="10" width="16.33203125" style="159" customWidth="1"/>
    <col min="11" max="256" width="9.109375" style="159"/>
    <col min="257" max="257" width="18.109375" style="159" customWidth="1"/>
    <col min="258" max="258" width="16.109375" style="159" customWidth="1"/>
    <col min="259" max="259" width="11.109375" style="159" customWidth="1"/>
    <col min="260" max="260" width="14.5546875" style="159" customWidth="1"/>
    <col min="261" max="262" width="11.33203125" style="159" customWidth="1"/>
    <col min="263" max="263" width="11.109375" style="159" customWidth="1"/>
    <col min="264" max="264" width="9.33203125" style="159" customWidth="1"/>
    <col min="265" max="265" width="12.88671875" style="159" customWidth="1"/>
    <col min="266" max="266" width="16.33203125" style="159" customWidth="1"/>
    <col min="267" max="512" width="9.109375" style="159"/>
    <col min="513" max="513" width="18.109375" style="159" customWidth="1"/>
    <col min="514" max="514" width="16.109375" style="159" customWidth="1"/>
    <col min="515" max="515" width="11.109375" style="159" customWidth="1"/>
    <col min="516" max="516" width="14.5546875" style="159" customWidth="1"/>
    <col min="517" max="518" width="11.33203125" style="159" customWidth="1"/>
    <col min="519" max="519" width="11.109375" style="159" customWidth="1"/>
    <col min="520" max="520" width="9.33203125" style="159" customWidth="1"/>
    <col min="521" max="521" width="12.88671875" style="159" customWidth="1"/>
    <col min="522" max="522" width="16.33203125" style="159" customWidth="1"/>
    <col min="523" max="768" width="9.109375" style="159"/>
    <col min="769" max="769" width="18.109375" style="159" customWidth="1"/>
    <col min="770" max="770" width="16.109375" style="159" customWidth="1"/>
    <col min="771" max="771" width="11.109375" style="159" customWidth="1"/>
    <col min="772" max="772" width="14.5546875" style="159" customWidth="1"/>
    <col min="773" max="774" width="11.33203125" style="159" customWidth="1"/>
    <col min="775" max="775" width="11.109375" style="159" customWidth="1"/>
    <col min="776" max="776" width="9.33203125" style="159" customWidth="1"/>
    <col min="777" max="777" width="12.88671875" style="159" customWidth="1"/>
    <col min="778" max="778" width="16.33203125" style="159" customWidth="1"/>
    <col min="779" max="1024" width="9.109375" style="159"/>
    <col min="1025" max="1025" width="18.109375" style="159" customWidth="1"/>
    <col min="1026" max="1026" width="16.109375" style="159" customWidth="1"/>
    <col min="1027" max="1027" width="11.109375" style="159" customWidth="1"/>
    <col min="1028" max="1028" width="14.5546875" style="159" customWidth="1"/>
    <col min="1029" max="1030" width="11.33203125" style="159" customWidth="1"/>
    <col min="1031" max="1031" width="11.109375" style="159" customWidth="1"/>
    <col min="1032" max="1032" width="9.33203125" style="159" customWidth="1"/>
    <col min="1033" max="1033" width="12.88671875" style="159" customWidth="1"/>
    <col min="1034" max="1034" width="16.33203125" style="159" customWidth="1"/>
    <col min="1035" max="1280" width="9.109375" style="159"/>
    <col min="1281" max="1281" width="18.109375" style="159" customWidth="1"/>
    <col min="1282" max="1282" width="16.109375" style="159" customWidth="1"/>
    <col min="1283" max="1283" width="11.109375" style="159" customWidth="1"/>
    <col min="1284" max="1284" width="14.5546875" style="159" customWidth="1"/>
    <col min="1285" max="1286" width="11.33203125" style="159" customWidth="1"/>
    <col min="1287" max="1287" width="11.109375" style="159" customWidth="1"/>
    <col min="1288" max="1288" width="9.33203125" style="159" customWidth="1"/>
    <col min="1289" max="1289" width="12.88671875" style="159" customWidth="1"/>
    <col min="1290" max="1290" width="16.33203125" style="159" customWidth="1"/>
    <col min="1291" max="1536" width="9.109375" style="159"/>
    <col min="1537" max="1537" width="18.109375" style="159" customWidth="1"/>
    <col min="1538" max="1538" width="16.109375" style="159" customWidth="1"/>
    <col min="1539" max="1539" width="11.109375" style="159" customWidth="1"/>
    <col min="1540" max="1540" width="14.5546875" style="159" customWidth="1"/>
    <col min="1541" max="1542" width="11.33203125" style="159" customWidth="1"/>
    <col min="1543" max="1543" width="11.109375" style="159" customWidth="1"/>
    <col min="1544" max="1544" width="9.33203125" style="159" customWidth="1"/>
    <col min="1545" max="1545" width="12.88671875" style="159" customWidth="1"/>
    <col min="1546" max="1546" width="16.33203125" style="159" customWidth="1"/>
    <col min="1547" max="1792" width="9.109375" style="159"/>
    <col min="1793" max="1793" width="18.109375" style="159" customWidth="1"/>
    <col min="1794" max="1794" width="16.109375" style="159" customWidth="1"/>
    <col min="1795" max="1795" width="11.109375" style="159" customWidth="1"/>
    <col min="1796" max="1796" width="14.5546875" style="159" customWidth="1"/>
    <col min="1797" max="1798" width="11.33203125" style="159" customWidth="1"/>
    <col min="1799" max="1799" width="11.109375" style="159" customWidth="1"/>
    <col min="1800" max="1800" width="9.33203125" style="159" customWidth="1"/>
    <col min="1801" max="1801" width="12.88671875" style="159" customWidth="1"/>
    <col min="1802" max="1802" width="16.33203125" style="159" customWidth="1"/>
    <col min="1803" max="2048" width="9.109375" style="159"/>
    <col min="2049" max="2049" width="18.109375" style="159" customWidth="1"/>
    <col min="2050" max="2050" width="16.109375" style="159" customWidth="1"/>
    <col min="2051" max="2051" width="11.109375" style="159" customWidth="1"/>
    <col min="2052" max="2052" width="14.5546875" style="159" customWidth="1"/>
    <col min="2053" max="2054" width="11.33203125" style="159" customWidth="1"/>
    <col min="2055" max="2055" width="11.109375" style="159" customWidth="1"/>
    <col min="2056" max="2056" width="9.33203125" style="159" customWidth="1"/>
    <col min="2057" max="2057" width="12.88671875" style="159" customWidth="1"/>
    <col min="2058" max="2058" width="16.33203125" style="159" customWidth="1"/>
    <col min="2059" max="2304" width="9.109375" style="159"/>
    <col min="2305" max="2305" width="18.109375" style="159" customWidth="1"/>
    <col min="2306" max="2306" width="16.109375" style="159" customWidth="1"/>
    <col min="2307" max="2307" width="11.109375" style="159" customWidth="1"/>
    <col min="2308" max="2308" width="14.5546875" style="159" customWidth="1"/>
    <col min="2309" max="2310" width="11.33203125" style="159" customWidth="1"/>
    <col min="2311" max="2311" width="11.109375" style="159" customWidth="1"/>
    <col min="2312" max="2312" width="9.33203125" style="159" customWidth="1"/>
    <col min="2313" max="2313" width="12.88671875" style="159" customWidth="1"/>
    <col min="2314" max="2314" width="16.33203125" style="159" customWidth="1"/>
    <col min="2315" max="2560" width="9.109375" style="159"/>
    <col min="2561" max="2561" width="18.109375" style="159" customWidth="1"/>
    <col min="2562" max="2562" width="16.109375" style="159" customWidth="1"/>
    <col min="2563" max="2563" width="11.109375" style="159" customWidth="1"/>
    <col min="2564" max="2564" width="14.5546875" style="159" customWidth="1"/>
    <col min="2565" max="2566" width="11.33203125" style="159" customWidth="1"/>
    <col min="2567" max="2567" width="11.109375" style="159" customWidth="1"/>
    <col min="2568" max="2568" width="9.33203125" style="159" customWidth="1"/>
    <col min="2569" max="2569" width="12.88671875" style="159" customWidth="1"/>
    <col min="2570" max="2570" width="16.33203125" style="159" customWidth="1"/>
    <col min="2571" max="2816" width="9.109375" style="159"/>
    <col min="2817" max="2817" width="18.109375" style="159" customWidth="1"/>
    <col min="2818" max="2818" width="16.109375" style="159" customWidth="1"/>
    <col min="2819" max="2819" width="11.109375" style="159" customWidth="1"/>
    <col min="2820" max="2820" width="14.5546875" style="159" customWidth="1"/>
    <col min="2821" max="2822" width="11.33203125" style="159" customWidth="1"/>
    <col min="2823" max="2823" width="11.109375" style="159" customWidth="1"/>
    <col min="2824" max="2824" width="9.33203125" style="159" customWidth="1"/>
    <col min="2825" max="2825" width="12.88671875" style="159" customWidth="1"/>
    <col min="2826" max="2826" width="16.33203125" style="159" customWidth="1"/>
    <col min="2827" max="3072" width="9.109375" style="159"/>
    <col min="3073" max="3073" width="18.109375" style="159" customWidth="1"/>
    <col min="3074" max="3074" width="16.109375" style="159" customWidth="1"/>
    <col min="3075" max="3075" width="11.109375" style="159" customWidth="1"/>
    <col min="3076" max="3076" width="14.5546875" style="159" customWidth="1"/>
    <col min="3077" max="3078" width="11.33203125" style="159" customWidth="1"/>
    <col min="3079" max="3079" width="11.109375" style="159" customWidth="1"/>
    <col min="3080" max="3080" width="9.33203125" style="159" customWidth="1"/>
    <col min="3081" max="3081" width="12.88671875" style="159" customWidth="1"/>
    <col min="3082" max="3082" width="16.33203125" style="159" customWidth="1"/>
    <col min="3083" max="3328" width="9.109375" style="159"/>
    <col min="3329" max="3329" width="18.109375" style="159" customWidth="1"/>
    <col min="3330" max="3330" width="16.109375" style="159" customWidth="1"/>
    <col min="3331" max="3331" width="11.109375" style="159" customWidth="1"/>
    <col min="3332" max="3332" width="14.5546875" style="159" customWidth="1"/>
    <col min="3333" max="3334" width="11.33203125" style="159" customWidth="1"/>
    <col min="3335" max="3335" width="11.109375" style="159" customWidth="1"/>
    <col min="3336" max="3336" width="9.33203125" style="159" customWidth="1"/>
    <col min="3337" max="3337" width="12.88671875" style="159" customWidth="1"/>
    <col min="3338" max="3338" width="16.33203125" style="159" customWidth="1"/>
    <col min="3339" max="3584" width="9.109375" style="159"/>
    <col min="3585" max="3585" width="18.109375" style="159" customWidth="1"/>
    <col min="3586" max="3586" width="16.109375" style="159" customWidth="1"/>
    <col min="3587" max="3587" width="11.109375" style="159" customWidth="1"/>
    <col min="3588" max="3588" width="14.5546875" style="159" customWidth="1"/>
    <col min="3589" max="3590" width="11.33203125" style="159" customWidth="1"/>
    <col min="3591" max="3591" width="11.109375" style="159" customWidth="1"/>
    <col min="3592" max="3592" width="9.33203125" style="159" customWidth="1"/>
    <col min="3593" max="3593" width="12.88671875" style="159" customWidth="1"/>
    <col min="3594" max="3594" width="16.33203125" style="159" customWidth="1"/>
    <col min="3595" max="3840" width="9.109375" style="159"/>
    <col min="3841" max="3841" width="18.109375" style="159" customWidth="1"/>
    <col min="3842" max="3842" width="16.109375" style="159" customWidth="1"/>
    <col min="3843" max="3843" width="11.109375" style="159" customWidth="1"/>
    <col min="3844" max="3844" width="14.5546875" style="159" customWidth="1"/>
    <col min="3845" max="3846" width="11.33203125" style="159" customWidth="1"/>
    <col min="3847" max="3847" width="11.109375" style="159" customWidth="1"/>
    <col min="3848" max="3848" width="9.33203125" style="159" customWidth="1"/>
    <col min="3849" max="3849" width="12.88671875" style="159" customWidth="1"/>
    <col min="3850" max="3850" width="16.33203125" style="159" customWidth="1"/>
    <col min="3851" max="4096" width="9.109375" style="159"/>
    <col min="4097" max="4097" width="18.109375" style="159" customWidth="1"/>
    <col min="4098" max="4098" width="16.109375" style="159" customWidth="1"/>
    <col min="4099" max="4099" width="11.109375" style="159" customWidth="1"/>
    <col min="4100" max="4100" width="14.5546875" style="159" customWidth="1"/>
    <col min="4101" max="4102" width="11.33203125" style="159" customWidth="1"/>
    <col min="4103" max="4103" width="11.109375" style="159" customWidth="1"/>
    <col min="4104" max="4104" width="9.33203125" style="159" customWidth="1"/>
    <col min="4105" max="4105" width="12.88671875" style="159" customWidth="1"/>
    <col min="4106" max="4106" width="16.33203125" style="159" customWidth="1"/>
    <col min="4107" max="4352" width="9.109375" style="159"/>
    <col min="4353" max="4353" width="18.109375" style="159" customWidth="1"/>
    <col min="4354" max="4354" width="16.109375" style="159" customWidth="1"/>
    <col min="4355" max="4355" width="11.109375" style="159" customWidth="1"/>
    <col min="4356" max="4356" width="14.5546875" style="159" customWidth="1"/>
    <col min="4357" max="4358" width="11.33203125" style="159" customWidth="1"/>
    <col min="4359" max="4359" width="11.109375" style="159" customWidth="1"/>
    <col min="4360" max="4360" width="9.33203125" style="159" customWidth="1"/>
    <col min="4361" max="4361" width="12.88671875" style="159" customWidth="1"/>
    <col min="4362" max="4362" width="16.33203125" style="159" customWidth="1"/>
    <col min="4363" max="4608" width="9.109375" style="159"/>
    <col min="4609" max="4609" width="18.109375" style="159" customWidth="1"/>
    <col min="4610" max="4610" width="16.109375" style="159" customWidth="1"/>
    <col min="4611" max="4611" width="11.109375" style="159" customWidth="1"/>
    <col min="4612" max="4612" width="14.5546875" style="159" customWidth="1"/>
    <col min="4613" max="4614" width="11.33203125" style="159" customWidth="1"/>
    <col min="4615" max="4615" width="11.109375" style="159" customWidth="1"/>
    <col min="4616" max="4616" width="9.33203125" style="159" customWidth="1"/>
    <col min="4617" max="4617" width="12.88671875" style="159" customWidth="1"/>
    <col min="4618" max="4618" width="16.33203125" style="159" customWidth="1"/>
    <col min="4619" max="4864" width="9.109375" style="159"/>
    <col min="4865" max="4865" width="18.109375" style="159" customWidth="1"/>
    <col min="4866" max="4866" width="16.109375" style="159" customWidth="1"/>
    <col min="4867" max="4867" width="11.109375" style="159" customWidth="1"/>
    <col min="4868" max="4868" width="14.5546875" style="159" customWidth="1"/>
    <col min="4869" max="4870" width="11.33203125" style="159" customWidth="1"/>
    <col min="4871" max="4871" width="11.109375" style="159" customWidth="1"/>
    <col min="4872" max="4872" width="9.33203125" style="159" customWidth="1"/>
    <col min="4873" max="4873" width="12.88671875" style="159" customWidth="1"/>
    <col min="4874" max="4874" width="16.33203125" style="159" customWidth="1"/>
    <col min="4875" max="5120" width="9.109375" style="159"/>
    <col min="5121" max="5121" width="18.109375" style="159" customWidth="1"/>
    <col min="5122" max="5122" width="16.109375" style="159" customWidth="1"/>
    <col min="5123" max="5123" width="11.109375" style="159" customWidth="1"/>
    <col min="5124" max="5124" width="14.5546875" style="159" customWidth="1"/>
    <col min="5125" max="5126" width="11.33203125" style="159" customWidth="1"/>
    <col min="5127" max="5127" width="11.109375" style="159" customWidth="1"/>
    <col min="5128" max="5128" width="9.33203125" style="159" customWidth="1"/>
    <col min="5129" max="5129" width="12.88671875" style="159" customWidth="1"/>
    <col min="5130" max="5130" width="16.33203125" style="159" customWidth="1"/>
    <col min="5131" max="5376" width="9.109375" style="159"/>
    <col min="5377" max="5377" width="18.109375" style="159" customWidth="1"/>
    <col min="5378" max="5378" width="16.109375" style="159" customWidth="1"/>
    <col min="5379" max="5379" width="11.109375" style="159" customWidth="1"/>
    <col min="5380" max="5380" width="14.5546875" style="159" customWidth="1"/>
    <col min="5381" max="5382" width="11.33203125" style="159" customWidth="1"/>
    <col min="5383" max="5383" width="11.109375" style="159" customWidth="1"/>
    <col min="5384" max="5384" width="9.33203125" style="159" customWidth="1"/>
    <col min="5385" max="5385" width="12.88671875" style="159" customWidth="1"/>
    <col min="5386" max="5386" width="16.33203125" style="159" customWidth="1"/>
    <col min="5387" max="5632" width="9.109375" style="159"/>
    <col min="5633" max="5633" width="18.109375" style="159" customWidth="1"/>
    <col min="5634" max="5634" width="16.109375" style="159" customWidth="1"/>
    <col min="5635" max="5635" width="11.109375" style="159" customWidth="1"/>
    <col min="5636" max="5636" width="14.5546875" style="159" customWidth="1"/>
    <col min="5637" max="5638" width="11.33203125" style="159" customWidth="1"/>
    <col min="5639" max="5639" width="11.109375" style="159" customWidth="1"/>
    <col min="5640" max="5640" width="9.33203125" style="159" customWidth="1"/>
    <col min="5641" max="5641" width="12.88671875" style="159" customWidth="1"/>
    <col min="5642" max="5642" width="16.33203125" style="159" customWidth="1"/>
    <col min="5643" max="5888" width="9.109375" style="159"/>
    <col min="5889" max="5889" width="18.109375" style="159" customWidth="1"/>
    <col min="5890" max="5890" width="16.109375" style="159" customWidth="1"/>
    <col min="5891" max="5891" width="11.109375" style="159" customWidth="1"/>
    <col min="5892" max="5892" width="14.5546875" style="159" customWidth="1"/>
    <col min="5893" max="5894" width="11.33203125" style="159" customWidth="1"/>
    <col min="5895" max="5895" width="11.109375" style="159" customWidth="1"/>
    <col min="5896" max="5896" width="9.33203125" style="159" customWidth="1"/>
    <col min="5897" max="5897" width="12.88671875" style="159" customWidth="1"/>
    <col min="5898" max="5898" width="16.33203125" style="159" customWidth="1"/>
    <col min="5899" max="6144" width="9.109375" style="159"/>
    <col min="6145" max="6145" width="18.109375" style="159" customWidth="1"/>
    <col min="6146" max="6146" width="16.109375" style="159" customWidth="1"/>
    <col min="6147" max="6147" width="11.109375" style="159" customWidth="1"/>
    <col min="6148" max="6148" width="14.5546875" style="159" customWidth="1"/>
    <col min="6149" max="6150" width="11.33203125" style="159" customWidth="1"/>
    <col min="6151" max="6151" width="11.109375" style="159" customWidth="1"/>
    <col min="6152" max="6152" width="9.33203125" style="159" customWidth="1"/>
    <col min="6153" max="6153" width="12.88671875" style="159" customWidth="1"/>
    <col min="6154" max="6154" width="16.33203125" style="159" customWidth="1"/>
    <col min="6155" max="6400" width="9.109375" style="159"/>
    <col min="6401" max="6401" width="18.109375" style="159" customWidth="1"/>
    <col min="6402" max="6402" width="16.109375" style="159" customWidth="1"/>
    <col min="6403" max="6403" width="11.109375" style="159" customWidth="1"/>
    <col min="6404" max="6404" width="14.5546875" style="159" customWidth="1"/>
    <col min="6405" max="6406" width="11.33203125" style="159" customWidth="1"/>
    <col min="6407" max="6407" width="11.109375" style="159" customWidth="1"/>
    <col min="6408" max="6408" width="9.33203125" style="159" customWidth="1"/>
    <col min="6409" max="6409" width="12.88671875" style="159" customWidth="1"/>
    <col min="6410" max="6410" width="16.33203125" style="159" customWidth="1"/>
    <col min="6411" max="6656" width="9.109375" style="159"/>
    <col min="6657" max="6657" width="18.109375" style="159" customWidth="1"/>
    <col min="6658" max="6658" width="16.109375" style="159" customWidth="1"/>
    <col min="6659" max="6659" width="11.109375" style="159" customWidth="1"/>
    <col min="6660" max="6660" width="14.5546875" style="159" customWidth="1"/>
    <col min="6661" max="6662" width="11.33203125" style="159" customWidth="1"/>
    <col min="6663" max="6663" width="11.109375" style="159" customWidth="1"/>
    <col min="6664" max="6664" width="9.33203125" style="159" customWidth="1"/>
    <col min="6665" max="6665" width="12.88671875" style="159" customWidth="1"/>
    <col min="6666" max="6666" width="16.33203125" style="159" customWidth="1"/>
    <col min="6667" max="6912" width="9.109375" style="159"/>
    <col min="6913" max="6913" width="18.109375" style="159" customWidth="1"/>
    <col min="6914" max="6914" width="16.109375" style="159" customWidth="1"/>
    <col min="6915" max="6915" width="11.109375" style="159" customWidth="1"/>
    <col min="6916" max="6916" width="14.5546875" style="159" customWidth="1"/>
    <col min="6917" max="6918" width="11.33203125" style="159" customWidth="1"/>
    <col min="6919" max="6919" width="11.109375" style="159" customWidth="1"/>
    <col min="6920" max="6920" width="9.33203125" style="159" customWidth="1"/>
    <col min="6921" max="6921" width="12.88671875" style="159" customWidth="1"/>
    <col min="6922" max="6922" width="16.33203125" style="159" customWidth="1"/>
    <col min="6923" max="7168" width="9.109375" style="159"/>
    <col min="7169" max="7169" width="18.109375" style="159" customWidth="1"/>
    <col min="7170" max="7170" width="16.109375" style="159" customWidth="1"/>
    <col min="7171" max="7171" width="11.109375" style="159" customWidth="1"/>
    <col min="7172" max="7172" width="14.5546875" style="159" customWidth="1"/>
    <col min="7173" max="7174" width="11.33203125" style="159" customWidth="1"/>
    <col min="7175" max="7175" width="11.109375" style="159" customWidth="1"/>
    <col min="7176" max="7176" width="9.33203125" style="159" customWidth="1"/>
    <col min="7177" max="7177" width="12.88671875" style="159" customWidth="1"/>
    <col min="7178" max="7178" width="16.33203125" style="159" customWidth="1"/>
    <col min="7179" max="7424" width="9.109375" style="159"/>
    <col min="7425" max="7425" width="18.109375" style="159" customWidth="1"/>
    <col min="7426" max="7426" width="16.109375" style="159" customWidth="1"/>
    <col min="7427" max="7427" width="11.109375" style="159" customWidth="1"/>
    <col min="7428" max="7428" width="14.5546875" style="159" customWidth="1"/>
    <col min="7429" max="7430" width="11.33203125" style="159" customWidth="1"/>
    <col min="7431" max="7431" width="11.109375" style="159" customWidth="1"/>
    <col min="7432" max="7432" width="9.33203125" style="159" customWidth="1"/>
    <col min="7433" max="7433" width="12.88671875" style="159" customWidth="1"/>
    <col min="7434" max="7434" width="16.33203125" style="159" customWidth="1"/>
    <col min="7435" max="7680" width="9.109375" style="159"/>
    <col min="7681" max="7681" width="18.109375" style="159" customWidth="1"/>
    <col min="7682" max="7682" width="16.109375" style="159" customWidth="1"/>
    <col min="7683" max="7683" width="11.109375" style="159" customWidth="1"/>
    <col min="7684" max="7684" width="14.5546875" style="159" customWidth="1"/>
    <col min="7685" max="7686" width="11.33203125" style="159" customWidth="1"/>
    <col min="7687" max="7687" width="11.109375" style="159" customWidth="1"/>
    <col min="7688" max="7688" width="9.33203125" style="159" customWidth="1"/>
    <col min="7689" max="7689" width="12.88671875" style="159" customWidth="1"/>
    <col min="7690" max="7690" width="16.33203125" style="159" customWidth="1"/>
    <col min="7691" max="7936" width="9.109375" style="159"/>
    <col min="7937" max="7937" width="18.109375" style="159" customWidth="1"/>
    <col min="7938" max="7938" width="16.109375" style="159" customWidth="1"/>
    <col min="7939" max="7939" width="11.109375" style="159" customWidth="1"/>
    <col min="7940" max="7940" width="14.5546875" style="159" customWidth="1"/>
    <col min="7941" max="7942" width="11.33203125" style="159" customWidth="1"/>
    <col min="7943" max="7943" width="11.109375" style="159" customWidth="1"/>
    <col min="7944" max="7944" width="9.33203125" style="159" customWidth="1"/>
    <col min="7945" max="7945" width="12.88671875" style="159" customWidth="1"/>
    <col min="7946" max="7946" width="16.33203125" style="159" customWidth="1"/>
    <col min="7947" max="8192" width="9.109375" style="159"/>
    <col min="8193" max="8193" width="18.109375" style="159" customWidth="1"/>
    <col min="8194" max="8194" width="16.109375" style="159" customWidth="1"/>
    <col min="8195" max="8195" width="11.109375" style="159" customWidth="1"/>
    <col min="8196" max="8196" width="14.5546875" style="159" customWidth="1"/>
    <col min="8197" max="8198" width="11.33203125" style="159" customWidth="1"/>
    <col min="8199" max="8199" width="11.109375" style="159" customWidth="1"/>
    <col min="8200" max="8200" width="9.33203125" style="159" customWidth="1"/>
    <col min="8201" max="8201" width="12.88671875" style="159" customWidth="1"/>
    <col min="8202" max="8202" width="16.33203125" style="159" customWidth="1"/>
    <col min="8203" max="8448" width="9.109375" style="159"/>
    <col min="8449" max="8449" width="18.109375" style="159" customWidth="1"/>
    <col min="8450" max="8450" width="16.109375" style="159" customWidth="1"/>
    <col min="8451" max="8451" width="11.109375" style="159" customWidth="1"/>
    <col min="8452" max="8452" width="14.5546875" style="159" customWidth="1"/>
    <col min="8453" max="8454" width="11.33203125" style="159" customWidth="1"/>
    <col min="8455" max="8455" width="11.109375" style="159" customWidth="1"/>
    <col min="8456" max="8456" width="9.33203125" style="159" customWidth="1"/>
    <col min="8457" max="8457" width="12.88671875" style="159" customWidth="1"/>
    <col min="8458" max="8458" width="16.33203125" style="159" customWidth="1"/>
    <col min="8459" max="8704" width="9.109375" style="159"/>
    <col min="8705" max="8705" width="18.109375" style="159" customWidth="1"/>
    <col min="8706" max="8706" width="16.109375" style="159" customWidth="1"/>
    <col min="8707" max="8707" width="11.109375" style="159" customWidth="1"/>
    <col min="8708" max="8708" width="14.5546875" style="159" customWidth="1"/>
    <col min="8709" max="8710" width="11.33203125" style="159" customWidth="1"/>
    <col min="8711" max="8711" width="11.109375" style="159" customWidth="1"/>
    <col min="8712" max="8712" width="9.33203125" style="159" customWidth="1"/>
    <col min="8713" max="8713" width="12.88671875" style="159" customWidth="1"/>
    <col min="8714" max="8714" width="16.33203125" style="159" customWidth="1"/>
    <col min="8715" max="8960" width="9.109375" style="159"/>
    <col min="8961" max="8961" width="18.109375" style="159" customWidth="1"/>
    <col min="8962" max="8962" width="16.109375" style="159" customWidth="1"/>
    <col min="8963" max="8963" width="11.109375" style="159" customWidth="1"/>
    <col min="8964" max="8964" width="14.5546875" style="159" customWidth="1"/>
    <col min="8965" max="8966" width="11.33203125" style="159" customWidth="1"/>
    <col min="8967" max="8967" width="11.109375" style="159" customWidth="1"/>
    <col min="8968" max="8968" width="9.33203125" style="159" customWidth="1"/>
    <col min="8969" max="8969" width="12.88671875" style="159" customWidth="1"/>
    <col min="8970" max="8970" width="16.33203125" style="159" customWidth="1"/>
    <col min="8971" max="9216" width="9.109375" style="159"/>
    <col min="9217" max="9217" width="18.109375" style="159" customWidth="1"/>
    <col min="9218" max="9218" width="16.109375" style="159" customWidth="1"/>
    <col min="9219" max="9219" width="11.109375" style="159" customWidth="1"/>
    <col min="9220" max="9220" width="14.5546875" style="159" customWidth="1"/>
    <col min="9221" max="9222" width="11.33203125" style="159" customWidth="1"/>
    <col min="9223" max="9223" width="11.109375" style="159" customWidth="1"/>
    <col min="9224" max="9224" width="9.33203125" style="159" customWidth="1"/>
    <col min="9225" max="9225" width="12.88671875" style="159" customWidth="1"/>
    <col min="9226" max="9226" width="16.33203125" style="159" customWidth="1"/>
    <col min="9227" max="9472" width="9.109375" style="159"/>
    <col min="9473" max="9473" width="18.109375" style="159" customWidth="1"/>
    <col min="9474" max="9474" width="16.109375" style="159" customWidth="1"/>
    <col min="9475" max="9475" width="11.109375" style="159" customWidth="1"/>
    <col min="9476" max="9476" width="14.5546875" style="159" customWidth="1"/>
    <col min="9477" max="9478" width="11.33203125" style="159" customWidth="1"/>
    <col min="9479" max="9479" width="11.109375" style="159" customWidth="1"/>
    <col min="9480" max="9480" width="9.33203125" style="159" customWidth="1"/>
    <col min="9481" max="9481" width="12.88671875" style="159" customWidth="1"/>
    <col min="9482" max="9482" width="16.33203125" style="159" customWidth="1"/>
    <col min="9483" max="9728" width="9.109375" style="159"/>
    <col min="9729" max="9729" width="18.109375" style="159" customWidth="1"/>
    <col min="9730" max="9730" width="16.109375" style="159" customWidth="1"/>
    <col min="9731" max="9731" width="11.109375" style="159" customWidth="1"/>
    <col min="9732" max="9732" width="14.5546875" style="159" customWidth="1"/>
    <col min="9733" max="9734" width="11.33203125" style="159" customWidth="1"/>
    <col min="9735" max="9735" width="11.109375" style="159" customWidth="1"/>
    <col min="9736" max="9736" width="9.33203125" style="159" customWidth="1"/>
    <col min="9737" max="9737" width="12.88671875" style="159" customWidth="1"/>
    <col min="9738" max="9738" width="16.33203125" style="159" customWidth="1"/>
    <col min="9739" max="9984" width="9.109375" style="159"/>
    <col min="9985" max="9985" width="18.109375" style="159" customWidth="1"/>
    <col min="9986" max="9986" width="16.109375" style="159" customWidth="1"/>
    <col min="9987" max="9987" width="11.109375" style="159" customWidth="1"/>
    <col min="9988" max="9988" width="14.5546875" style="159" customWidth="1"/>
    <col min="9989" max="9990" width="11.33203125" style="159" customWidth="1"/>
    <col min="9991" max="9991" width="11.109375" style="159" customWidth="1"/>
    <col min="9992" max="9992" width="9.33203125" style="159" customWidth="1"/>
    <col min="9993" max="9993" width="12.88671875" style="159" customWidth="1"/>
    <col min="9994" max="9994" width="16.33203125" style="159" customWidth="1"/>
    <col min="9995" max="10240" width="9.109375" style="159"/>
    <col min="10241" max="10241" width="18.109375" style="159" customWidth="1"/>
    <col min="10242" max="10242" width="16.109375" style="159" customWidth="1"/>
    <col min="10243" max="10243" width="11.109375" style="159" customWidth="1"/>
    <col min="10244" max="10244" width="14.5546875" style="159" customWidth="1"/>
    <col min="10245" max="10246" width="11.33203125" style="159" customWidth="1"/>
    <col min="10247" max="10247" width="11.109375" style="159" customWidth="1"/>
    <col min="10248" max="10248" width="9.33203125" style="159" customWidth="1"/>
    <col min="10249" max="10249" width="12.88671875" style="159" customWidth="1"/>
    <col min="10250" max="10250" width="16.33203125" style="159" customWidth="1"/>
    <col min="10251" max="10496" width="9.109375" style="159"/>
    <col min="10497" max="10497" width="18.109375" style="159" customWidth="1"/>
    <col min="10498" max="10498" width="16.109375" style="159" customWidth="1"/>
    <col min="10499" max="10499" width="11.109375" style="159" customWidth="1"/>
    <col min="10500" max="10500" width="14.5546875" style="159" customWidth="1"/>
    <col min="10501" max="10502" width="11.33203125" style="159" customWidth="1"/>
    <col min="10503" max="10503" width="11.109375" style="159" customWidth="1"/>
    <col min="10504" max="10504" width="9.33203125" style="159" customWidth="1"/>
    <col min="10505" max="10505" width="12.88671875" style="159" customWidth="1"/>
    <col min="10506" max="10506" width="16.33203125" style="159" customWidth="1"/>
    <col min="10507" max="10752" width="9.109375" style="159"/>
    <col min="10753" max="10753" width="18.109375" style="159" customWidth="1"/>
    <col min="10754" max="10754" width="16.109375" style="159" customWidth="1"/>
    <col min="10755" max="10755" width="11.109375" style="159" customWidth="1"/>
    <col min="10756" max="10756" width="14.5546875" style="159" customWidth="1"/>
    <col min="10757" max="10758" width="11.33203125" style="159" customWidth="1"/>
    <col min="10759" max="10759" width="11.109375" style="159" customWidth="1"/>
    <col min="10760" max="10760" width="9.33203125" style="159" customWidth="1"/>
    <col min="10761" max="10761" width="12.88671875" style="159" customWidth="1"/>
    <col min="10762" max="10762" width="16.33203125" style="159" customWidth="1"/>
    <col min="10763" max="11008" width="9.109375" style="159"/>
    <col min="11009" max="11009" width="18.109375" style="159" customWidth="1"/>
    <col min="11010" max="11010" width="16.109375" style="159" customWidth="1"/>
    <col min="11011" max="11011" width="11.109375" style="159" customWidth="1"/>
    <col min="11012" max="11012" width="14.5546875" style="159" customWidth="1"/>
    <col min="11013" max="11014" width="11.33203125" style="159" customWidth="1"/>
    <col min="11015" max="11015" width="11.109375" style="159" customWidth="1"/>
    <col min="11016" max="11016" width="9.33203125" style="159" customWidth="1"/>
    <col min="11017" max="11017" width="12.88671875" style="159" customWidth="1"/>
    <col min="11018" max="11018" width="16.33203125" style="159" customWidth="1"/>
    <col min="11019" max="11264" width="9.109375" style="159"/>
    <col min="11265" max="11265" width="18.109375" style="159" customWidth="1"/>
    <col min="11266" max="11266" width="16.109375" style="159" customWidth="1"/>
    <col min="11267" max="11267" width="11.109375" style="159" customWidth="1"/>
    <col min="11268" max="11268" width="14.5546875" style="159" customWidth="1"/>
    <col min="11269" max="11270" width="11.33203125" style="159" customWidth="1"/>
    <col min="11271" max="11271" width="11.109375" style="159" customWidth="1"/>
    <col min="11272" max="11272" width="9.33203125" style="159" customWidth="1"/>
    <col min="11273" max="11273" width="12.88671875" style="159" customWidth="1"/>
    <col min="11274" max="11274" width="16.33203125" style="159" customWidth="1"/>
    <col min="11275" max="11520" width="9.109375" style="159"/>
    <col min="11521" max="11521" width="18.109375" style="159" customWidth="1"/>
    <col min="11522" max="11522" width="16.109375" style="159" customWidth="1"/>
    <col min="11523" max="11523" width="11.109375" style="159" customWidth="1"/>
    <col min="11524" max="11524" width="14.5546875" style="159" customWidth="1"/>
    <col min="11525" max="11526" width="11.33203125" style="159" customWidth="1"/>
    <col min="11527" max="11527" width="11.109375" style="159" customWidth="1"/>
    <col min="11528" max="11528" width="9.33203125" style="159" customWidth="1"/>
    <col min="11529" max="11529" width="12.88671875" style="159" customWidth="1"/>
    <col min="11530" max="11530" width="16.33203125" style="159" customWidth="1"/>
    <col min="11531" max="11776" width="9.109375" style="159"/>
    <col min="11777" max="11777" width="18.109375" style="159" customWidth="1"/>
    <col min="11778" max="11778" width="16.109375" style="159" customWidth="1"/>
    <col min="11779" max="11779" width="11.109375" style="159" customWidth="1"/>
    <col min="11780" max="11780" width="14.5546875" style="159" customWidth="1"/>
    <col min="11781" max="11782" width="11.33203125" style="159" customWidth="1"/>
    <col min="11783" max="11783" width="11.109375" style="159" customWidth="1"/>
    <col min="11784" max="11784" width="9.33203125" style="159" customWidth="1"/>
    <col min="11785" max="11785" width="12.88671875" style="159" customWidth="1"/>
    <col min="11786" max="11786" width="16.33203125" style="159" customWidth="1"/>
    <col min="11787" max="12032" width="9.109375" style="159"/>
    <col min="12033" max="12033" width="18.109375" style="159" customWidth="1"/>
    <col min="12034" max="12034" width="16.109375" style="159" customWidth="1"/>
    <col min="12035" max="12035" width="11.109375" style="159" customWidth="1"/>
    <col min="12036" max="12036" width="14.5546875" style="159" customWidth="1"/>
    <col min="12037" max="12038" width="11.33203125" style="159" customWidth="1"/>
    <col min="12039" max="12039" width="11.109375" style="159" customWidth="1"/>
    <col min="12040" max="12040" width="9.33203125" style="159" customWidth="1"/>
    <col min="12041" max="12041" width="12.88671875" style="159" customWidth="1"/>
    <col min="12042" max="12042" width="16.33203125" style="159" customWidth="1"/>
    <col min="12043" max="12288" width="9.109375" style="159"/>
    <col min="12289" max="12289" width="18.109375" style="159" customWidth="1"/>
    <col min="12290" max="12290" width="16.109375" style="159" customWidth="1"/>
    <col min="12291" max="12291" width="11.109375" style="159" customWidth="1"/>
    <col min="12292" max="12292" width="14.5546875" style="159" customWidth="1"/>
    <col min="12293" max="12294" width="11.33203125" style="159" customWidth="1"/>
    <col min="12295" max="12295" width="11.109375" style="159" customWidth="1"/>
    <col min="12296" max="12296" width="9.33203125" style="159" customWidth="1"/>
    <col min="12297" max="12297" width="12.88671875" style="159" customWidth="1"/>
    <col min="12298" max="12298" width="16.33203125" style="159" customWidth="1"/>
    <col min="12299" max="12544" width="9.109375" style="159"/>
    <col min="12545" max="12545" width="18.109375" style="159" customWidth="1"/>
    <col min="12546" max="12546" width="16.109375" style="159" customWidth="1"/>
    <col min="12547" max="12547" width="11.109375" style="159" customWidth="1"/>
    <col min="12548" max="12548" width="14.5546875" style="159" customWidth="1"/>
    <col min="12549" max="12550" width="11.33203125" style="159" customWidth="1"/>
    <col min="12551" max="12551" width="11.109375" style="159" customWidth="1"/>
    <col min="12552" max="12552" width="9.33203125" style="159" customWidth="1"/>
    <col min="12553" max="12553" width="12.88671875" style="159" customWidth="1"/>
    <col min="12554" max="12554" width="16.33203125" style="159" customWidth="1"/>
    <col min="12555" max="12800" width="9.109375" style="159"/>
    <col min="12801" max="12801" width="18.109375" style="159" customWidth="1"/>
    <col min="12802" max="12802" width="16.109375" style="159" customWidth="1"/>
    <col min="12803" max="12803" width="11.109375" style="159" customWidth="1"/>
    <col min="12804" max="12804" width="14.5546875" style="159" customWidth="1"/>
    <col min="12805" max="12806" width="11.33203125" style="159" customWidth="1"/>
    <col min="12807" max="12807" width="11.109375" style="159" customWidth="1"/>
    <col min="12808" max="12808" width="9.33203125" style="159" customWidth="1"/>
    <col min="12809" max="12809" width="12.88671875" style="159" customWidth="1"/>
    <col min="12810" max="12810" width="16.33203125" style="159" customWidth="1"/>
    <col min="12811" max="13056" width="9.109375" style="159"/>
    <col min="13057" max="13057" width="18.109375" style="159" customWidth="1"/>
    <col min="13058" max="13058" width="16.109375" style="159" customWidth="1"/>
    <col min="13059" max="13059" width="11.109375" style="159" customWidth="1"/>
    <col min="13060" max="13060" width="14.5546875" style="159" customWidth="1"/>
    <col min="13061" max="13062" width="11.33203125" style="159" customWidth="1"/>
    <col min="13063" max="13063" width="11.109375" style="159" customWidth="1"/>
    <col min="13064" max="13064" width="9.33203125" style="159" customWidth="1"/>
    <col min="13065" max="13065" width="12.88671875" style="159" customWidth="1"/>
    <col min="13066" max="13066" width="16.33203125" style="159" customWidth="1"/>
    <col min="13067" max="13312" width="9.109375" style="159"/>
    <col min="13313" max="13313" width="18.109375" style="159" customWidth="1"/>
    <col min="13314" max="13314" width="16.109375" style="159" customWidth="1"/>
    <col min="13315" max="13315" width="11.109375" style="159" customWidth="1"/>
    <col min="13316" max="13316" width="14.5546875" style="159" customWidth="1"/>
    <col min="13317" max="13318" width="11.33203125" style="159" customWidth="1"/>
    <col min="13319" max="13319" width="11.109375" style="159" customWidth="1"/>
    <col min="13320" max="13320" width="9.33203125" style="159" customWidth="1"/>
    <col min="13321" max="13321" width="12.88671875" style="159" customWidth="1"/>
    <col min="13322" max="13322" width="16.33203125" style="159" customWidth="1"/>
    <col min="13323" max="13568" width="9.109375" style="159"/>
    <col min="13569" max="13569" width="18.109375" style="159" customWidth="1"/>
    <col min="13570" max="13570" width="16.109375" style="159" customWidth="1"/>
    <col min="13571" max="13571" width="11.109375" style="159" customWidth="1"/>
    <col min="13572" max="13572" width="14.5546875" style="159" customWidth="1"/>
    <col min="13573" max="13574" width="11.33203125" style="159" customWidth="1"/>
    <col min="13575" max="13575" width="11.109375" style="159" customWidth="1"/>
    <col min="13576" max="13576" width="9.33203125" style="159" customWidth="1"/>
    <col min="13577" max="13577" width="12.88671875" style="159" customWidth="1"/>
    <col min="13578" max="13578" width="16.33203125" style="159" customWidth="1"/>
    <col min="13579" max="13824" width="9.109375" style="159"/>
    <col min="13825" max="13825" width="18.109375" style="159" customWidth="1"/>
    <col min="13826" max="13826" width="16.109375" style="159" customWidth="1"/>
    <col min="13827" max="13827" width="11.109375" style="159" customWidth="1"/>
    <col min="13828" max="13828" width="14.5546875" style="159" customWidth="1"/>
    <col min="13829" max="13830" width="11.33203125" style="159" customWidth="1"/>
    <col min="13831" max="13831" width="11.109375" style="159" customWidth="1"/>
    <col min="13832" max="13832" width="9.33203125" style="159" customWidth="1"/>
    <col min="13833" max="13833" width="12.88671875" style="159" customWidth="1"/>
    <col min="13834" max="13834" width="16.33203125" style="159" customWidth="1"/>
    <col min="13835" max="14080" width="9.109375" style="159"/>
    <col min="14081" max="14081" width="18.109375" style="159" customWidth="1"/>
    <col min="14082" max="14082" width="16.109375" style="159" customWidth="1"/>
    <col min="14083" max="14083" width="11.109375" style="159" customWidth="1"/>
    <col min="14084" max="14084" width="14.5546875" style="159" customWidth="1"/>
    <col min="14085" max="14086" width="11.33203125" style="159" customWidth="1"/>
    <col min="14087" max="14087" width="11.109375" style="159" customWidth="1"/>
    <col min="14088" max="14088" width="9.33203125" style="159" customWidth="1"/>
    <col min="14089" max="14089" width="12.88671875" style="159" customWidth="1"/>
    <col min="14090" max="14090" width="16.33203125" style="159" customWidth="1"/>
    <col min="14091" max="14336" width="9.109375" style="159"/>
    <col min="14337" max="14337" width="18.109375" style="159" customWidth="1"/>
    <col min="14338" max="14338" width="16.109375" style="159" customWidth="1"/>
    <col min="14339" max="14339" width="11.109375" style="159" customWidth="1"/>
    <col min="14340" max="14340" width="14.5546875" style="159" customWidth="1"/>
    <col min="14341" max="14342" width="11.33203125" style="159" customWidth="1"/>
    <col min="14343" max="14343" width="11.109375" style="159" customWidth="1"/>
    <col min="14344" max="14344" width="9.33203125" style="159" customWidth="1"/>
    <col min="14345" max="14345" width="12.88671875" style="159" customWidth="1"/>
    <col min="14346" max="14346" width="16.33203125" style="159" customWidth="1"/>
    <col min="14347" max="14592" width="9.109375" style="159"/>
    <col min="14593" max="14593" width="18.109375" style="159" customWidth="1"/>
    <col min="14594" max="14594" width="16.109375" style="159" customWidth="1"/>
    <col min="14595" max="14595" width="11.109375" style="159" customWidth="1"/>
    <col min="14596" max="14596" width="14.5546875" style="159" customWidth="1"/>
    <col min="14597" max="14598" width="11.33203125" style="159" customWidth="1"/>
    <col min="14599" max="14599" width="11.109375" style="159" customWidth="1"/>
    <col min="14600" max="14600" width="9.33203125" style="159" customWidth="1"/>
    <col min="14601" max="14601" width="12.88671875" style="159" customWidth="1"/>
    <col min="14602" max="14602" width="16.33203125" style="159" customWidth="1"/>
    <col min="14603" max="14848" width="9.109375" style="159"/>
    <col min="14849" max="14849" width="18.109375" style="159" customWidth="1"/>
    <col min="14850" max="14850" width="16.109375" style="159" customWidth="1"/>
    <col min="14851" max="14851" width="11.109375" style="159" customWidth="1"/>
    <col min="14852" max="14852" width="14.5546875" style="159" customWidth="1"/>
    <col min="14853" max="14854" width="11.33203125" style="159" customWidth="1"/>
    <col min="14855" max="14855" width="11.109375" style="159" customWidth="1"/>
    <col min="14856" max="14856" width="9.33203125" style="159" customWidth="1"/>
    <col min="14857" max="14857" width="12.88671875" style="159" customWidth="1"/>
    <col min="14858" max="14858" width="16.33203125" style="159" customWidth="1"/>
    <col min="14859" max="15104" width="9.109375" style="159"/>
    <col min="15105" max="15105" width="18.109375" style="159" customWidth="1"/>
    <col min="15106" max="15106" width="16.109375" style="159" customWidth="1"/>
    <col min="15107" max="15107" width="11.109375" style="159" customWidth="1"/>
    <col min="15108" max="15108" width="14.5546875" style="159" customWidth="1"/>
    <col min="15109" max="15110" width="11.33203125" style="159" customWidth="1"/>
    <col min="15111" max="15111" width="11.109375" style="159" customWidth="1"/>
    <col min="15112" max="15112" width="9.33203125" style="159" customWidth="1"/>
    <col min="15113" max="15113" width="12.88671875" style="159" customWidth="1"/>
    <col min="15114" max="15114" width="16.33203125" style="159" customWidth="1"/>
    <col min="15115" max="15360" width="9.109375" style="159"/>
    <col min="15361" max="15361" width="18.109375" style="159" customWidth="1"/>
    <col min="15362" max="15362" width="16.109375" style="159" customWidth="1"/>
    <col min="15363" max="15363" width="11.109375" style="159" customWidth="1"/>
    <col min="15364" max="15364" width="14.5546875" style="159" customWidth="1"/>
    <col min="15365" max="15366" width="11.33203125" style="159" customWidth="1"/>
    <col min="15367" max="15367" width="11.109375" style="159" customWidth="1"/>
    <col min="15368" max="15368" width="9.33203125" style="159" customWidth="1"/>
    <col min="15369" max="15369" width="12.88671875" style="159" customWidth="1"/>
    <col min="15370" max="15370" width="16.33203125" style="159" customWidth="1"/>
    <col min="15371" max="15616" width="9.109375" style="159"/>
    <col min="15617" max="15617" width="18.109375" style="159" customWidth="1"/>
    <col min="15618" max="15618" width="16.109375" style="159" customWidth="1"/>
    <col min="15619" max="15619" width="11.109375" style="159" customWidth="1"/>
    <col min="15620" max="15620" width="14.5546875" style="159" customWidth="1"/>
    <col min="15621" max="15622" width="11.33203125" style="159" customWidth="1"/>
    <col min="15623" max="15623" width="11.109375" style="159" customWidth="1"/>
    <col min="15624" max="15624" width="9.33203125" style="159" customWidth="1"/>
    <col min="15625" max="15625" width="12.88671875" style="159" customWidth="1"/>
    <col min="15626" max="15626" width="16.33203125" style="159" customWidth="1"/>
    <col min="15627" max="15872" width="9.109375" style="159"/>
    <col min="15873" max="15873" width="18.109375" style="159" customWidth="1"/>
    <col min="15874" max="15874" width="16.109375" style="159" customWidth="1"/>
    <col min="15875" max="15875" width="11.109375" style="159" customWidth="1"/>
    <col min="15876" max="15876" width="14.5546875" style="159" customWidth="1"/>
    <col min="15877" max="15878" width="11.33203125" style="159" customWidth="1"/>
    <col min="15879" max="15879" width="11.109375" style="159" customWidth="1"/>
    <col min="15880" max="15880" width="9.33203125" style="159" customWidth="1"/>
    <col min="15881" max="15881" width="12.88671875" style="159" customWidth="1"/>
    <col min="15882" max="15882" width="16.33203125" style="159" customWidth="1"/>
    <col min="15883" max="16128" width="9.109375" style="159"/>
    <col min="16129" max="16129" width="18.109375" style="159" customWidth="1"/>
    <col min="16130" max="16130" width="16.109375" style="159" customWidth="1"/>
    <col min="16131" max="16131" width="11.109375" style="159" customWidth="1"/>
    <col min="16132" max="16132" width="14.5546875" style="159" customWidth="1"/>
    <col min="16133" max="16134" width="11.33203125" style="159" customWidth="1"/>
    <col min="16135" max="16135" width="11.109375" style="159" customWidth="1"/>
    <col min="16136" max="16136" width="9.33203125" style="159" customWidth="1"/>
    <col min="16137" max="16137" width="12.88671875" style="159" customWidth="1"/>
    <col min="16138" max="16138" width="16.33203125" style="159" customWidth="1"/>
    <col min="16139" max="16384" width="9.109375" style="159"/>
  </cols>
  <sheetData>
    <row r="1" spans="1:10">
      <c r="G1" s="209" t="s">
        <v>97</v>
      </c>
      <c r="H1" s="209"/>
      <c r="I1" s="209"/>
      <c r="J1" s="209"/>
    </row>
    <row r="2" spans="1:10" ht="10.55" customHeight="1">
      <c r="A2" s="210"/>
      <c r="B2" s="210"/>
      <c r="C2" s="210"/>
      <c r="D2" s="210"/>
      <c r="E2" s="210"/>
      <c r="F2" s="210"/>
      <c r="G2" s="210"/>
    </row>
    <row r="3" spans="1:10" s="160" customFormat="1" ht="33.700000000000003" customHeight="1">
      <c r="A3" s="210" t="s">
        <v>98</v>
      </c>
      <c r="B3" s="210"/>
      <c r="C3" s="210"/>
      <c r="D3" s="210"/>
      <c r="E3" s="210"/>
      <c r="F3" s="210"/>
      <c r="G3" s="210"/>
      <c r="H3" s="210"/>
      <c r="I3" s="210"/>
      <c r="J3" s="210"/>
    </row>
    <row r="4" spans="1:10" s="160" customFormat="1" ht="11.95" customHeight="1">
      <c r="A4" s="161"/>
      <c r="B4" s="162"/>
      <c r="C4" s="162"/>
      <c r="D4" s="162"/>
      <c r="E4" s="211"/>
      <c r="F4" s="211"/>
      <c r="G4" s="211"/>
    </row>
    <row r="5" spans="1:10" s="160" customFormat="1" ht="126" customHeight="1">
      <c r="A5" s="163" t="s">
        <v>53</v>
      </c>
      <c r="B5" s="163" t="s">
        <v>99</v>
      </c>
      <c r="C5" s="164" t="s">
        <v>100</v>
      </c>
      <c r="D5" s="163" t="s">
        <v>101</v>
      </c>
      <c r="E5" s="165" t="s">
        <v>102</v>
      </c>
      <c r="F5" s="165" t="s">
        <v>103</v>
      </c>
      <c r="G5" s="163" t="s">
        <v>104</v>
      </c>
      <c r="H5" s="165" t="s">
        <v>105</v>
      </c>
      <c r="I5" s="165" t="s">
        <v>106</v>
      </c>
      <c r="J5" s="165" t="s">
        <v>68</v>
      </c>
    </row>
    <row r="6" spans="1:10" s="160" customFormat="1">
      <c r="A6" s="166" t="s">
        <v>38</v>
      </c>
      <c r="B6" s="166" t="s">
        <v>107</v>
      </c>
      <c r="C6" s="166" t="s">
        <v>40</v>
      </c>
      <c r="D6" s="166" t="s">
        <v>41</v>
      </c>
      <c r="E6" s="166" t="s">
        <v>42</v>
      </c>
      <c r="F6" s="166" t="s">
        <v>50</v>
      </c>
      <c r="G6" s="166" t="s">
        <v>43</v>
      </c>
      <c r="H6" s="166" t="s">
        <v>47</v>
      </c>
      <c r="I6" s="166" t="s">
        <v>108</v>
      </c>
      <c r="J6" s="166" t="s">
        <v>109</v>
      </c>
    </row>
    <row r="7" spans="1:10" s="162" customFormat="1">
      <c r="A7" s="167" t="s">
        <v>45</v>
      </c>
      <c r="B7" s="168"/>
      <c r="C7" s="169"/>
      <c r="D7" s="169"/>
      <c r="E7" s="169"/>
      <c r="F7" s="169"/>
      <c r="G7" s="169"/>
      <c r="H7" s="169"/>
      <c r="I7" s="169"/>
      <c r="J7" s="169"/>
    </row>
    <row r="8" spans="1:10" s="160" customFormat="1">
      <c r="A8" s="32" t="s">
        <v>0</v>
      </c>
      <c r="B8" s="168">
        <v>11214596.695821378</v>
      </c>
      <c r="C8" s="169"/>
      <c r="D8" s="168">
        <v>11214596.695821378</v>
      </c>
      <c r="E8" s="169">
        <v>7680988.2538754074</v>
      </c>
      <c r="F8" s="169">
        <v>594646.58468782832</v>
      </c>
      <c r="G8" s="169">
        <v>3161.2040197617202</v>
      </c>
      <c r="H8" s="169">
        <v>390607.75547569687</v>
      </c>
      <c r="I8" s="169">
        <v>2528863.9821306136</v>
      </c>
      <c r="J8" s="169">
        <v>16328.91563207024</v>
      </c>
    </row>
    <row r="9" spans="1:10">
      <c r="A9" s="33" t="s">
        <v>1</v>
      </c>
      <c r="B9" s="168">
        <v>4286732.461637699</v>
      </c>
      <c r="C9" s="169"/>
      <c r="D9" s="168">
        <v>4286732.461637699</v>
      </c>
      <c r="E9" s="169">
        <v>3128066.4064587946</v>
      </c>
      <c r="F9" s="169">
        <v>364243.87602943438</v>
      </c>
      <c r="G9" s="169">
        <v>743.01826081916033</v>
      </c>
      <c r="H9" s="169">
        <v>77904.009278161378</v>
      </c>
      <c r="I9" s="169">
        <v>710697.75247116399</v>
      </c>
      <c r="J9" s="169">
        <v>5077.3991393253236</v>
      </c>
    </row>
    <row r="10" spans="1:10">
      <c r="A10" s="32" t="s">
        <v>2</v>
      </c>
      <c r="B10" s="168">
        <v>888537.40040463919</v>
      </c>
      <c r="C10" s="169"/>
      <c r="D10" s="168">
        <v>888537.40040463919</v>
      </c>
      <c r="E10" s="169">
        <v>622673.96827894985</v>
      </c>
      <c r="F10" s="169">
        <v>93199.065209217108</v>
      </c>
      <c r="G10" s="169">
        <v>191.36460240896162</v>
      </c>
      <c r="H10" s="169">
        <v>11587.095553519652</v>
      </c>
      <c r="I10" s="169">
        <v>159586.09258087628</v>
      </c>
      <c r="J10" s="169">
        <v>1299.8141796672828</v>
      </c>
    </row>
    <row r="11" spans="1:10">
      <c r="A11" s="32" t="s">
        <v>11</v>
      </c>
      <c r="B11" s="168">
        <v>711625.93048051721</v>
      </c>
      <c r="C11" s="169"/>
      <c r="D11" s="168">
        <v>711625.93048051721</v>
      </c>
      <c r="E11" s="169">
        <v>503777.40540636703</v>
      </c>
      <c r="F11" s="169">
        <v>54165.103780415586</v>
      </c>
      <c r="G11" s="169">
        <v>229.59596705961192</v>
      </c>
      <c r="H11" s="169">
        <v>11116.726499184599</v>
      </c>
      <c r="I11" s="169">
        <v>140448.30634766127</v>
      </c>
      <c r="J11" s="169">
        <v>1888.7924798290203</v>
      </c>
    </row>
    <row r="12" spans="1:10">
      <c r="A12" s="32" t="s">
        <v>3</v>
      </c>
      <c r="B12" s="168">
        <v>265346.22722209612</v>
      </c>
      <c r="C12" s="169"/>
      <c r="D12" s="168">
        <v>265346.22722209612</v>
      </c>
      <c r="E12" s="169">
        <v>157254.17072429907</v>
      </c>
      <c r="F12" s="169">
        <v>33515.114822294934</v>
      </c>
      <c r="G12" s="169">
        <v>22.440148816686051</v>
      </c>
      <c r="H12" s="169">
        <v>4010.7747882108115</v>
      </c>
      <c r="I12" s="169">
        <v>70523.417141917351</v>
      </c>
      <c r="J12" s="169">
        <v>20.309596557301294</v>
      </c>
    </row>
    <row r="13" spans="1:10">
      <c r="A13" s="32" t="s">
        <v>4</v>
      </c>
      <c r="B13" s="168">
        <v>272049.36952653347</v>
      </c>
      <c r="C13" s="169"/>
      <c r="D13" s="168">
        <v>272049.36952653347</v>
      </c>
      <c r="E13" s="169">
        <v>195048.18890144123</v>
      </c>
      <c r="F13" s="169">
        <v>27155.649196254239</v>
      </c>
      <c r="G13" s="169">
        <v>68.774900540028554</v>
      </c>
      <c r="H13" s="169">
        <v>3085.9771808375554</v>
      </c>
      <c r="I13" s="169">
        <v>45715.918712709943</v>
      </c>
      <c r="J13" s="169">
        <v>974.86063475046217</v>
      </c>
    </row>
    <row r="14" spans="1:10">
      <c r="A14" s="32" t="s">
        <v>78</v>
      </c>
      <c r="B14" s="168">
        <v>266101.02933566505</v>
      </c>
      <c r="C14" s="169"/>
      <c r="D14" s="168">
        <v>266101.02933566505</v>
      </c>
      <c r="E14" s="169">
        <v>166002.48559329825</v>
      </c>
      <c r="F14" s="169">
        <v>31614.58486508737</v>
      </c>
      <c r="G14" s="169">
        <v>22.80376233917865</v>
      </c>
      <c r="H14" s="169">
        <v>4225.8638359387287</v>
      </c>
      <c r="I14" s="169">
        <v>63869.718540970054</v>
      </c>
      <c r="J14" s="169">
        <v>365.57273803142328</v>
      </c>
    </row>
    <row r="15" spans="1:10">
      <c r="A15" s="32" t="s">
        <v>5</v>
      </c>
      <c r="B15" s="168">
        <v>92483.547430574035</v>
      </c>
      <c r="C15" s="169"/>
      <c r="D15" s="168">
        <v>92483.547430574035</v>
      </c>
      <c r="E15" s="169">
        <v>55394.94677446982</v>
      </c>
      <c r="F15" s="169">
        <v>9356.4551739449325</v>
      </c>
      <c r="G15" s="169">
        <v>12.103135820110763</v>
      </c>
      <c r="H15" s="169">
        <v>586.093527854032</v>
      </c>
      <c r="I15" s="169">
        <v>27113.639221927839</v>
      </c>
      <c r="J15" s="169">
        <v>20.309596557301294</v>
      </c>
    </row>
    <row r="16" spans="1:10">
      <c r="A16" s="32" t="s">
        <v>6</v>
      </c>
      <c r="B16" s="168">
        <v>281576.74443526135</v>
      </c>
      <c r="C16" s="169"/>
      <c r="D16" s="168">
        <v>281576.74443526135</v>
      </c>
      <c r="E16" s="169">
        <v>154728.17521514191</v>
      </c>
      <c r="F16" s="169">
        <v>44296.967464145542</v>
      </c>
      <c r="G16" s="169">
        <v>93.552564858452726</v>
      </c>
      <c r="H16" s="169">
        <v>4288.1447785771306</v>
      </c>
      <c r="I16" s="169">
        <v>77357.520550246278</v>
      </c>
      <c r="J16" s="169">
        <v>812.38386229205173</v>
      </c>
    </row>
    <row r="17" spans="1:10">
      <c r="A17" s="32" t="s">
        <v>13</v>
      </c>
      <c r="B17" s="168">
        <v>133111.55090615401</v>
      </c>
      <c r="C17" s="169"/>
      <c r="D17" s="168">
        <v>133111.55090615401</v>
      </c>
      <c r="E17" s="169">
        <v>78346.156711831049</v>
      </c>
      <c r="F17" s="169">
        <v>19480.432061377534</v>
      </c>
      <c r="G17" s="169">
        <v>547.23835135136005</v>
      </c>
      <c r="H17" s="169">
        <v>1325.1758193620378</v>
      </c>
      <c r="I17" s="169">
        <v>30995.705971913176</v>
      </c>
      <c r="J17" s="169">
        <v>2416.8419903188542</v>
      </c>
    </row>
    <row r="18" spans="1:10">
      <c r="A18" s="32" t="s">
        <v>46</v>
      </c>
      <c r="B18" s="168"/>
      <c r="C18" s="169"/>
      <c r="D18" s="168"/>
      <c r="E18" s="169"/>
      <c r="F18" s="169"/>
      <c r="G18" s="169"/>
      <c r="H18" s="169"/>
      <c r="I18" s="169"/>
      <c r="J18" s="169"/>
    </row>
    <row r="19" spans="1:10">
      <c r="A19" s="32" t="s">
        <v>14</v>
      </c>
      <c r="B19" s="168">
        <v>45759.801402728415</v>
      </c>
      <c r="C19" s="169"/>
      <c r="D19" s="168">
        <v>45759.801402728415</v>
      </c>
      <c r="E19" s="169">
        <v>25589.459318944402</v>
      </c>
      <c r="F19" s="169">
        <v>2822.3493423334935</v>
      </c>
      <c r="G19" s="169">
        <v>1072.1404434638891</v>
      </c>
      <c r="H19" s="169">
        <v>293.02380171695398</v>
      </c>
      <c r="I19" s="169">
        <v>15921.899706597773</v>
      </c>
      <c r="J19" s="169">
        <v>60.928789671903886</v>
      </c>
    </row>
    <row r="20" spans="1:10">
      <c r="A20" s="32" t="s">
        <v>110</v>
      </c>
      <c r="B20" s="168">
        <v>188915.3694175948</v>
      </c>
      <c r="C20" s="169"/>
      <c r="D20" s="168">
        <v>188915.3694175948</v>
      </c>
      <c r="E20" s="169">
        <v>144258.49928954052</v>
      </c>
      <c r="F20" s="169">
        <v>12131.150681959753</v>
      </c>
      <c r="G20" s="169">
        <v>633.46670097103333</v>
      </c>
      <c r="H20" s="169">
        <v>2128.320988545167</v>
      </c>
      <c r="I20" s="169">
        <v>29215.57264953119</v>
      </c>
      <c r="J20" s="169">
        <v>548.3591070471349</v>
      </c>
    </row>
    <row r="21" spans="1:10">
      <c r="A21" s="32" t="s">
        <v>16</v>
      </c>
      <c r="B21" s="168">
        <v>75375.016663058501</v>
      </c>
      <c r="C21" s="169"/>
      <c r="D21" s="168">
        <v>75375.016663058501</v>
      </c>
      <c r="E21" s="169">
        <v>54139.492362611003</v>
      </c>
      <c r="F21" s="169">
        <v>5322.8518298394829</v>
      </c>
      <c r="G21" s="169">
        <v>1641.3514405315877</v>
      </c>
      <c r="H21" s="169">
        <v>491.1339835018365</v>
      </c>
      <c r="I21" s="169">
        <v>13638.019870673481</v>
      </c>
      <c r="J21" s="169">
        <v>142.16717590110906</v>
      </c>
    </row>
    <row r="22" spans="1:10">
      <c r="A22" s="32" t="s">
        <v>111</v>
      </c>
      <c r="B22" s="168">
        <v>95389.660382777249</v>
      </c>
      <c r="C22" s="169"/>
      <c r="D22" s="168">
        <v>95389.660382777249</v>
      </c>
      <c r="E22" s="169">
        <v>59106.352248318297</v>
      </c>
      <c r="F22" s="169">
        <v>7328.2053099185441</v>
      </c>
      <c r="G22" s="169">
        <v>10613.930666347866</v>
      </c>
      <c r="H22" s="169">
        <v>649.64921083043328</v>
      </c>
      <c r="I22" s="169">
        <v>17650.903754247505</v>
      </c>
      <c r="J22" s="169">
        <v>40.619193114602588</v>
      </c>
    </row>
    <row r="23" spans="1:10">
      <c r="A23" s="32" t="s">
        <v>112</v>
      </c>
      <c r="B23" s="168">
        <v>84658.235825126962</v>
      </c>
      <c r="C23" s="169"/>
      <c r="D23" s="168">
        <v>84658.235825126962</v>
      </c>
      <c r="E23" s="169">
        <v>54415.843978754485</v>
      </c>
      <c r="F23" s="169">
        <v>6610.2392491494975</v>
      </c>
      <c r="G23" s="169">
        <v>2713.4399392065493</v>
      </c>
      <c r="H23" s="169">
        <v>721.8309181602649</v>
      </c>
      <c r="I23" s="169">
        <v>20054.714563955062</v>
      </c>
      <c r="J23" s="169">
        <v>142.16717590110906</v>
      </c>
    </row>
    <row r="24" spans="1:10">
      <c r="A24" s="32" t="s">
        <v>113</v>
      </c>
      <c r="B24" s="168">
        <v>73679.779865019387</v>
      </c>
      <c r="C24" s="169"/>
      <c r="D24" s="168">
        <v>73679.779865019387</v>
      </c>
      <c r="E24" s="169">
        <v>43501.612614062935</v>
      </c>
      <c r="F24" s="169">
        <v>8343.2607751437481</v>
      </c>
      <c r="G24" s="169">
        <v>3472.8208085378765</v>
      </c>
      <c r="H24" s="169">
        <v>626.1693380033804</v>
      </c>
      <c r="I24" s="169">
        <v>16192.386990916542</v>
      </c>
      <c r="J24" s="169">
        <v>1543.5293383548983</v>
      </c>
    </row>
    <row r="25" spans="1:10">
      <c r="A25" s="32" t="s">
        <v>8</v>
      </c>
      <c r="B25" s="168">
        <v>697830.78012348211</v>
      </c>
      <c r="C25" s="170">
        <v>11822.22436</v>
      </c>
      <c r="D25" s="168">
        <v>709653.0044834821</v>
      </c>
      <c r="E25" s="169">
        <v>509841.83775845717</v>
      </c>
      <c r="F25" s="169">
        <v>19360.326190392912</v>
      </c>
      <c r="G25" s="169">
        <v>975.47119126978555</v>
      </c>
      <c r="H25" s="169">
        <v>3617.8174222267658</v>
      </c>
      <c r="I25" s="169">
        <v>175431.05039343203</v>
      </c>
      <c r="J25" s="169">
        <v>426.50152770332716</v>
      </c>
    </row>
    <row r="26" spans="1:10">
      <c r="A26" s="32" t="s">
        <v>114</v>
      </c>
      <c r="B26" s="168">
        <v>37874.732827722342</v>
      </c>
      <c r="C26" s="170"/>
      <c r="D26" s="168">
        <v>37874.732827722342</v>
      </c>
      <c r="E26" s="169">
        <v>22440.644369802365</v>
      </c>
      <c r="F26" s="169">
        <v>2500.5024875059898</v>
      </c>
      <c r="G26" s="169">
        <v>322.16158092844188</v>
      </c>
      <c r="H26" s="169">
        <v>189.54021223836824</v>
      </c>
      <c r="I26" s="169">
        <v>12360.955387575279</v>
      </c>
      <c r="J26" s="169">
        <v>60.928789671903886</v>
      </c>
    </row>
    <row r="27" spans="1:10">
      <c r="A27" s="32" t="s">
        <v>115</v>
      </c>
      <c r="B27" s="168">
        <v>53046.29803176249</v>
      </c>
      <c r="C27" s="170"/>
      <c r="D27" s="168">
        <v>53046.29803176249</v>
      </c>
      <c r="E27" s="169">
        <v>30542.072195673572</v>
      </c>
      <c r="F27" s="169">
        <v>4382.0687157283182</v>
      </c>
      <c r="G27" s="169">
        <v>2784.7601344040258</v>
      </c>
      <c r="H27" s="169">
        <v>237.09697535408554</v>
      </c>
      <c r="I27" s="169">
        <v>14978.442431258689</v>
      </c>
      <c r="J27" s="169">
        <v>121.85757934380777</v>
      </c>
    </row>
    <row r="28" spans="1:10">
      <c r="A28" s="32" t="s">
        <v>116</v>
      </c>
      <c r="B28" s="168">
        <v>173828.31373004214</v>
      </c>
      <c r="C28" s="170"/>
      <c r="D28" s="168">
        <v>173828.31373004214</v>
      </c>
      <c r="E28" s="169">
        <v>124786.88889367133</v>
      </c>
      <c r="F28" s="169">
        <v>7402.4776610325835</v>
      </c>
      <c r="G28" s="169">
        <v>3615.2014749881923</v>
      </c>
      <c r="H28" s="169">
        <v>852.90630446479645</v>
      </c>
      <c r="I28" s="169">
        <v>37069.291413098726</v>
      </c>
      <c r="J28" s="169">
        <v>101.54798278650647</v>
      </c>
    </row>
    <row r="29" spans="1:10">
      <c r="A29" s="32" t="s">
        <v>117</v>
      </c>
      <c r="B29" s="168">
        <v>217283.97807537799</v>
      </c>
      <c r="C29" s="170"/>
      <c r="D29" s="168">
        <v>217283.97807537799</v>
      </c>
      <c r="E29" s="169">
        <v>152805.31177852405</v>
      </c>
      <c r="F29" s="169">
        <v>14260.291413895546</v>
      </c>
      <c r="G29" s="169">
        <v>3669.016276317097</v>
      </c>
      <c r="H29" s="169">
        <v>1625.5769064205222</v>
      </c>
      <c r="I29" s="169">
        <v>43908.301872355725</v>
      </c>
      <c r="J29" s="169">
        <v>1015.4798278650647</v>
      </c>
    </row>
    <row r="30" spans="1:10">
      <c r="A30" s="32" t="s">
        <v>118</v>
      </c>
      <c r="B30" s="168">
        <v>55155.218194088717</v>
      </c>
      <c r="C30" s="170"/>
      <c r="D30" s="168">
        <v>55155.218194088717</v>
      </c>
      <c r="E30" s="169">
        <v>38845.717944494616</v>
      </c>
      <c r="F30" s="169">
        <v>4728.6730209271691</v>
      </c>
      <c r="G30" s="169">
        <v>1528.2156902474621</v>
      </c>
      <c r="H30" s="169">
        <v>627.75474353633615</v>
      </c>
      <c r="I30" s="169">
        <v>9363.9280052112299</v>
      </c>
      <c r="J30" s="169">
        <v>60.928789671903886</v>
      </c>
    </row>
    <row r="31" spans="1:10">
      <c r="A31" s="32" t="s">
        <v>119</v>
      </c>
      <c r="B31" s="168">
        <v>99440.304972154408</v>
      </c>
      <c r="C31" s="170"/>
      <c r="D31" s="168">
        <v>99440.304972154408</v>
      </c>
      <c r="E31" s="169">
        <v>67594.73717182882</v>
      </c>
      <c r="F31" s="169">
        <v>5842.7582876377583</v>
      </c>
      <c r="G31" s="169">
        <v>5061.2405091523278</v>
      </c>
      <c r="H31" s="169">
        <v>403.4835132201049</v>
      </c>
      <c r="I31" s="169">
        <v>19685.082434908745</v>
      </c>
      <c r="J31" s="169">
        <v>853.00305540665431</v>
      </c>
    </row>
    <row r="32" spans="1:10">
      <c r="A32" s="32" t="s">
        <v>120</v>
      </c>
      <c r="B32" s="168">
        <v>82249.855533033915</v>
      </c>
      <c r="C32" s="170"/>
      <c r="D32" s="168">
        <v>82249.855533033915</v>
      </c>
      <c r="E32" s="169">
        <v>53859.912601692253</v>
      </c>
      <c r="F32" s="169">
        <v>4877.2177231552478</v>
      </c>
      <c r="G32" s="169">
        <v>3296.5721397068214</v>
      </c>
      <c r="H32" s="169">
        <v>502.6883649972886</v>
      </c>
      <c r="I32" s="169">
        <v>19652.535913810407</v>
      </c>
      <c r="J32" s="169">
        <v>60.928789671903886</v>
      </c>
    </row>
    <row r="33" spans="1:10">
      <c r="A33" s="32" t="s">
        <v>121</v>
      </c>
      <c r="B33" s="168">
        <v>350559.0309275288</v>
      </c>
      <c r="C33" s="170"/>
      <c r="D33" s="168">
        <v>350559.0309275288</v>
      </c>
      <c r="E33" s="169">
        <v>234861.08704009728</v>
      </c>
      <c r="F33" s="169">
        <v>18914.692083708676</v>
      </c>
      <c r="G33" s="169">
        <v>2848.6522247848684</v>
      </c>
      <c r="H33" s="169">
        <v>3435.4194703563521</v>
      </c>
      <c r="I33" s="169">
        <v>87757.384573345989</v>
      </c>
      <c r="J33" s="169">
        <v>2741.7955352356748</v>
      </c>
    </row>
    <row r="34" spans="1:10">
      <c r="A34" s="32" t="s">
        <v>122</v>
      </c>
      <c r="B34" s="168">
        <v>29938.724436775879</v>
      </c>
      <c r="C34" s="170"/>
      <c r="D34" s="168">
        <v>29938.724436775879</v>
      </c>
      <c r="E34" s="169">
        <v>20496.364365874906</v>
      </c>
      <c r="F34" s="169">
        <v>4332.5538149856256</v>
      </c>
      <c r="G34" s="169">
        <v>167.00249640195753</v>
      </c>
      <c r="H34" s="169">
        <v>183.28976358767363</v>
      </c>
      <c r="I34" s="169">
        <v>4739.2043993684174</v>
      </c>
      <c r="J34" s="169">
        <v>20.309596557301294</v>
      </c>
    </row>
    <row r="35" spans="1:10">
      <c r="A35" s="32" t="s">
        <v>123</v>
      </c>
      <c r="B35" s="168">
        <v>179177.97097827966</v>
      </c>
      <c r="C35" s="170">
        <v>104.33472999999999</v>
      </c>
      <c r="D35" s="168">
        <v>179282.30570827966</v>
      </c>
      <c r="E35" s="169">
        <v>146582.02614722852</v>
      </c>
      <c r="F35" s="169">
        <v>9209.7715381408725</v>
      </c>
      <c r="G35" s="169">
        <v>1026.5329187855318</v>
      </c>
      <c r="H35" s="169">
        <v>2186.0807395582769</v>
      </c>
      <c r="I35" s="169">
        <v>19892.012029977748</v>
      </c>
      <c r="J35" s="169">
        <v>385.88233458872458</v>
      </c>
    </row>
    <row r="36" spans="1:10">
      <c r="A36" s="32" t="s">
        <v>124</v>
      </c>
      <c r="B36" s="168">
        <v>88338.48909514735</v>
      </c>
      <c r="C36" s="170"/>
      <c r="D36" s="168">
        <v>88338.48909514735</v>
      </c>
      <c r="E36" s="169">
        <v>64463.468319497435</v>
      </c>
      <c r="F36" s="169">
        <v>5446.6390816962157</v>
      </c>
      <c r="G36" s="169">
        <v>4942.0272185636832</v>
      </c>
      <c r="H36" s="169">
        <v>533.19298570550848</v>
      </c>
      <c r="I36" s="169">
        <v>12871.923103455312</v>
      </c>
      <c r="J36" s="169">
        <v>81.238386229205176</v>
      </c>
    </row>
    <row r="37" spans="1:10">
      <c r="A37" s="32" t="s">
        <v>125</v>
      </c>
      <c r="B37" s="168">
        <v>81544.197220761343</v>
      </c>
      <c r="C37" s="170"/>
      <c r="D37" s="168">
        <v>81544.197220761343</v>
      </c>
      <c r="E37" s="169">
        <v>51352.860050199335</v>
      </c>
      <c r="F37" s="169">
        <v>4134.4942120148544</v>
      </c>
      <c r="G37" s="169">
        <v>5066.3310984672235</v>
      </c>
      <c r="H37" s="169">
        <v>490.48192427198825</v>
      </c>
      <c r="I37" s="169">
        <v>20114.147601219214</v>
      </c>
      <c r="J37" s="169">
        <v>385.88233458872458</v>
      </c>
    </row>
    <row r="38" spans="1:10">
      <c r="A38" s="32" t="s">
        <v>126</v>
      </c>
      <c r="B38" s="168">
        <v>89297.811837389017</v>
      </c>
      <c r="C38" s="170"/>
      <c r="D38" s="168">
        <v>89297.811837389017</v>
      </c>
      <c r="E38" s="169">
        <v>64874.251928148384</v>
      </c>
      <c r="F38" s="169">
        <v>6981.6010047196942</v>
      </c>
      <c r="G38" s="169">
        <v>1990.3684773355542</v>
      </c>
      <c r="H38" s="169">
        <v>776.57755446185956</v>
      </c>
      <c r="I38" s="169">
        <v>14410.98811747861</v>
      </c>
      <c r="J38" s="169">
        <v>264.02475524491683</v>
      </c>
    </row>
    <row r="39" spans="1:10">
      <c r="A39" s="32" t="s">
        <v>127</v>
      </c>
      <c r="B39" s="168">
        <v>269569.84843502549</v>
      </c>
      <c r="C39" s="170"/>
      <c r="D39" s="168">
        <v>269569.84843502549</v>
      </c>
      <c r="E39" s="169">
        <v>203932.49428555969</v>
      </c>
      <c r="F39" s="169">
        <v>14012.716910182082</v>
      </c>
      <c r="G39" s="169">
        <v>786.65188351827214</v>
      </c>
      <c r="H39" s="169">
        <v>1425.3227971108822</v>
      </c>
      <c r="I39" s="169">
        <v>45107.028088506682</v>
      </c>
      <c r="J39" s="169">
        <v>4305.6344701478747</v>
      </c>
    </row>
    <row r="40" spans="1:10">
      <c r="A40" s="32" t="s">
        <v>54</v>
      </c>
      <c r="B40" s="168">
        <v>414742.95148984506</v>
      </c>
      <c r="C40" s="170">
        <v>10892.725550000001</v>
      </c>
      <c r="D40" s="168">
        <v>425635.67703984503</v>
      </c>
      <c r="E40" s="169">
        <v>244880.68561349218</v>
      </c>
      <c r="F40" s="169">
        <v>13888.929658325349</v>
      </c>
      <c r="G40" s="169">
        <v>10737.663153573203</v>
      </c>
      <c r="H40" s="169">
        <v>4638.4093178238818</v>
      </c>
      <c r="I40" s="169">
        <v>150901.01099646866</v>
      </c>
      <c r="J40" s="169">
        <v>588.97830016173748</v>
      </c>
    </row>
    <row r="41" spans="1:10">
      <c r="A41" s="32" t="s">
        <v>128</v>
      </c>
      <c r="B41" s="168">
        <v>102696.06001854893</v>
      </c>
      <c r="C41" s="170"/>
      <c r="D41" s="168">
        <v>102696.06001854893</v>
      </c>
      <c r="E41" s="169">
        <v>72654.460638502205</v>
      </c>
      <c r="F41" s="169">
        <v>5223.8220283540977</v>
      </c>
      <c r="G41" s="169">
        <v>2173.6816374607511</v>
      </c>
      <c r="H41" s="169">
        <v>1031.5168423932223</v>
      </c>
      <c r="I41" s="169">
        <v>21551.650082166761</v>
      </c>
      <c r="J41" s="169">
        <v>60.928789671903886</v>
      </c>
    </row>
    <row r="42" spans="1:10">
      <c r="A42" s="32" t="s">
        <v>129</v>
      </c>
      <c r="B42" s="168">
        <v>55772.932786824313</v>
      </c>
      <c r="C42" s="170"/>
      <c r="D42" s="168">
        <v>55772.932786824313</v>
      </c>
      <c r="E42" s="169">
        <v>37139.527074018144</v>
      </c>
      <c r="F42" s="169">
        <v>3218.4685482750365</v>
      </c>
      <c r="G42" s="169">
        <v>2636.2499828602636</v>
      </c>
      <c r="H42" s="169">
        <v>442.84614413929296</v>
      </c>
      <c r="I42" s="169">
        <v>12315.531440974275</v>
      </c>
      <c r="J42" s="169">
        <v>20.309596557301294</v>
      </c>
    </row>
    <row r="43" spans="1:10">
      <c r="A43" s="32" t="s">
        <v>130</v>
      </c>
      <c r="B43" s="168">
        <v>51011.062427962308</v>
      </c>
      <c r="C43" s="170"/>
      <c r="D43" s="168">
        <v>51011.062427962308</v>
      </c>
      <c r="E43" s="169">
        <v>36781.422458304543</v>
      </c>
      <c r="F43" s="169">
        <v>4357.3112653569724</v>
      </c>
      <c r="G43" s="169">
        <v>629.93445532396242</v>
      </c>
      <c r="H43" s="169">
        <v>315.82426326982016</v>
      </c>
      <c r="I43" s="169">
        <v>8357.9012821025754</v>
      </c>
      <c r="J43" s="169">
        <v>568.66870360443625</v>
      </c>
    </row>
    <row r="44" spans="1:10">
      <c r="A44" s="32" t="s">
        <v>131</v>
      </c>
      <c r="B44" s="168">
        <v>66528.407380896024</v>
      </c>
      <c r="C44" s="170"/>
      <c r="D44" s="168">
        <v>66528.407380896024</v>
      </c>
      <c r="E44" s="169">
        <v>36017.527189131368</v>
      </c>
      <c r="F44" s="169">
        <v>5669.4561350383328</v>
      </c>
      <c r="G44" s="169">
        <v>454.15328959325495</v>
      </c>
      <c r="H44" s="169">
        <v>330.39243483590701</v>
      </c>
      <c r="I44" s="169">
        <v>23955.330349510659</v>
      </c>
      <c r="J44" s="169">
        <v>101.54798278650647</v>
      </c>
    </row>
    <row r="45" spans="1:10">
      <c r="A45" s="32" t="s">
        <v>132</v>
      </c>
      <c r="B45" s="168">
        <v>66619.524700529379</v>
      </c>
      <c r="C45" s="170">
        <v>3523.14752</v>
      </c>
      <c r="D45" s="168">
        <v>70142.672220529377</v>
      </c>
      <c r="E45" s="169">
        <v>44281.710973570393</v>
      </c>
      <c r="F45" s="169">
        <v>5372.3667305821764</v>
      </c>
      <c r="G45" s="169">
        <v>664.84135348325185</v>
      </c>
      <c r="H45" s="169">
        <v>604.56865192625264</v>
      </c>
      <c r="I45" s="169">
        <v>19178.565317852703</v>
      </c>
      <c r="J45" s="169">
        <v>40.619193114602588</v>
      </c>
    </row>
    <row r="46" spans="1:10" s="172" customFormat="1" ht="20.3" customHeight="1">
      <c r="A46" s="34" t="s">
        <v>79</v>
      </c>
      <c r="B46" s="171">
        <v>22238445.313980013</v>
      </c>
      <c r="C46" s="171">
        <v>26342.43216</v>
      </c>
      <c r="D46" s="171">
        <v>22264787.746140014</v>
      </c>
      <c r="E46" s="171">
        <v>15382326.426550005</v>
      </c>
      <c r="F46" s="171">
        <v>1478349.0289900003</v>
      </c>
      <c r="G46" s="171">
        <v>80615.974899999987</v>
      </c>
      <c r="H46" s="171">
        <v>538098.53231000016</v>
      </c>
      <c r="I46" s="171">
        <v>4741447.8164399965</v>
      </c>
      <c r="J46" s="171">
        <v>43949.96694999998</v>
      </c>
    </row>
    <row r="47" spans="1:10">
      <c r="B47" s="173"/>
      <c r="C47" s="173"/>
      <c r="D47" s="173"/>
      <c r="E47" s="173"/>
      <c r="F47" s="173"/>
      <c r="G47" s="173"/>
    </row>
    <row r="48" spans="1:10">
      <c r="E48" s="173"/>
      <c r="F48" s="173"/>
      <c r="G48" s="173"/>
    </row>
    <row r="49" spans="2:7">
      <c r="B49" s="173"/>
      <c r="C49" s="173"/>
      <c r="D49" s="173"/>
      <c r="F49" s="174"/>
      <c r="G49" s="174"/>
    </row>
    <row r="50" spans="2:7">
      <c r="B50" s="173"/>
    </row>
  </sheetData>
  <dataConsolidate leftLabels="1" topLabels="1" link="1">
    <dataRefs count="1">
      <dataRef ref="B2:AC42" sheet="Налог.потенц." r:id="rId1"/>
    </dataRefs>
  </dataConsolidate>
  <mergeCells count="4">
    <mergeCell ref="G1:J1"/>
    <mergeCell ref="A2:G2"/>
    <mergeCell ref="A3:J3"/>
    <mergeCell ref="E4:G4"/>
  </mergeCells>
  <printOptions horizontalCentered="1"/>
  <pageMargins left="0.27559055118110237" right="0.23622047244094491" top="0.39370078740157483" bottom="0.23622047244094491" header="0.15748031496062992" footer="0.23622047244094491"/>
  <pageSetup paperSize="9" scale="62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6"/>
  <sheetViews>
    <sheetView zoomScale="75" zoomScaleNormal="100" workbookViewId="0">
      <pane ySplit="6" topLeftCell="A7" activePane="bottomLeft" state="frozen"/>
      <selection activeCell="S26" sqref="S26"/>
      <selection pane="bottomLeft" activeCell="A2" sqref="A2:G2"/>
    </sheetView>
  </sheetViews>
  <sheetFormatPr defaultColWidth="9.109375" defaultRowHeight="15.55"/>
  <cols>
    <col min="1" max="1" width="23.33203125" style="35" customWidth="1"/>
    <col min="2" max="3" width="11" style="35" customWidth="1"/>
    <col min="4" max="4" width="12.44140625" style="35" customWidth="1"/>
    <col min="5" max="5" width="12.109375" style="35" customWidth="1"/>
    <col min="6" max="6" width="11.33203125" style="35" customWidth="1"/>
    <col min="7" max="7" width="17.44140625" style="35" customWidth="1"/>
    <col min="8" max="8" width="9.109375" style="35" customWidth="1"/>
    <col min="9" max="9" width="16.5546875" style="35" customWidth="1"/>
    <col min="10" max="16384" width="9.109375" style="35"/>
  </cols>
  <sheetData>
    <row r="1" spans="1:7" ht="15.7" customHeight="1">
      <c r="B1" s="36"/>
      <c r="C1" s="36"/>
      <c r="D1" s="36"/>
      <c r="E1" s="36"/>
      <c r="F1" s="36"/>
      <c r="G1" s="37" t="s">
        <v>133</v>
      </c>
    </row>
    <row r="2" spans="1:7" ht="29.95" customHeight="1">
      <c r="A2" s="216" t="s">
        <v>134</v>
      </c>
      <c r="B2" s="216"/>
      <c r="C2" s="216"/>
      <c r="D2" s="216"/>
      <c r="E2" s="216"/>
      <c r="F2" s="216"/>
      <c r="G2" s="216"/>
    </row>
    <row r="3" spans="1:7" ht="30.85" customHeight="1">
      <c r="A3" s="98" t="s">
        <v>135</v>
      </c>
      <c r="B3" s="217" t="s">
        <v>136</v>
      </c>
      <c r="C3" s="218"/>
      <c r="D3" s="99" t="s">
        <v>137</v>
      </c>
      <c r="E3" s="100" t="s">
        <v>138</v>
      </c>
      <c r="F3" s="219" t="s">
        <v>139</v>
      </c>
      <c r="G3" s="101" t="s">
        <v>140</v>
      </c>
    </row>
    <row r="4" spans="1:7" ht="21.05" customHeight="1">
      <c r="A4" s="221" t="s">
        <v>141</v>
      </c>
      <c r="B4" s="223"/>
      <c r="C4" s="223"/>
      <c r="D4" s="223"/>
      <c r="E4" s="224"/>
      <c r="F4" s="220"/>
      <c r="G4" s="225" t="s">
        <v>142</v>
      </c>
    </row>
    <row r="5" spans="1:7" ht="18" customHeight="1">
      <c r="A5" s="222"/>
      <c r="B5" s="102" t="s">
        <v>143</v>
      </c>
      <c r="C5" s="102" t="s">
        <v>144</v>
      </c>
      <c r="D5" s="102" t="s">
        <v>145</v>
      </c>
      <c r="E5" s="102" t="s">
        <v>146</v>
      </c>
      <c r="F5" s="220"/>
      <c r="G5" s="226"/>
    </row>
    <row r="6" spans="1:7" ht="47.95" customHeight="1">
      <c r="A6" s="222"/>
      <c r="B6" s="103">
        <v>6.4873705020508501E-2</v>
      </c>
      <c r="C6" s="103">
        <v>0.16887098725545435</v>
      </c>
      <c r="D6" s="103">
        <v>2.4681945277157192E-3</v>
      </c>
      <c r="E6" s="104">
        <v>1.5955637217849976E-2</v>
      </c>
      <c r="F6" s="220"/>
      <c r="G6" s="226"/>
    </row>
    <row r="7" spans="1:7" s="40" customFormat="1">
      <c r="A7" s="38" t="s">
        <v>147</v>
      </c>
      <c r="B7" s="39"/>
      <c r="C7" s="39"/>
      <c r="D7" s="39"/>
      <c r="E7" s="39"/>
      <c r="F7" s="39"/>
      <c r="G7" s="39"/>
    </row>
    <row r="8" spans="1:7">
      <c r="A8" s="38" t="s">
        <v>0</v>
      </c>
      <c r="B8" s="41">
        <v>0.95001695767014249</v>
      </c>
      <c r="C8" s="41">
        <v>0.8941920016171967</v>
      </c>
      <c r="D8" s="42">
        <v>0.13401514527852737</v>
      </c>
      <c r="E8" s="42">
        <v>2.4613663126517792E-4</v>
      </c>
      <c r="F8" s="42">
        <v>0.90000000000000013</v>
      </c>
      <c r="G8" s="41">
        <v>0.8647203462109867</v>
      </c>
    </row>
    <row r="9" spans="1:7">
      <c r="A9" s="38" t="s">
        <v>1</v>
      </c>
      <c r="B9" s="41">
        <v>1.0242679831199668</v>
      </c>
      <c r="C9" s="41">
        <v>1.0502772927221189</v>
      </c>
      <c r="D9" s="42">
        <v>0.36064572430186642</v>
      </c>
      <c r="E9" s="42">
        <v>0</v>
      </c>
      <c r="F9" s="42">
        <v>0.97893480149583123</v>
      </c>
      <c r="G9" s="41">
        <v>0.97162317867121351</v>
      </c>
    </row>
    <row r="10" spans="1:7">
      <c r="A10" s="38" t="s">
        <v>2</v>
      </c>
      <c r="B10" s="41">
        <v>0.96627528393887374</v>
      </c>
      <c r="C10" s="41">
        <v>1.031041572313609</v>
      </c>
      <c r="D10" s="42">
        <v>0.53883711690887959</v>
      </c>
      <c r="E10" s="42">
        <v>1.8566433813080704E-2</v>
      </c>
      <c r="F10" s="42">
        <v>1.0714627923617206</v>
      </c>
      <c r="G10" s="41">
        <v>1.0567371820914668</v>
      </c>
    </row>
    <row r="11" spans="1:7">
      <c r="A11" s="38" t="s">
        <v>11</v>
      </c>
      <c r="B11" s="41">
        <v>0.90862214340205216</v>
      </c>
      <c r="C11" s="41">
        <v>0.98320299433508929</v>
      </c>
      <c r="D11" s="42">
        <v>0.18118209095225266</v>
      </c>
      <c r="E11" s="42">
        <v>8.9717816029565939E-2</v>
      </c>
      <c r="F11" s="42">
        <v>1.0833750229256882</v>
      </c>
      <c r="G11" s="41">
        <v>1.0559551464542465</v>
      </c>
    </row>
    <row r="12" spans="1:7">
      <c r="A12" s="38" t="s">
        <v>3</v>
      </c>
      <c r="B12" s="41">
        <v>0.99392040121937386</v>
      </c>
      <c r="C12" s="41">
        <v>1.0797839240794587</v>
      </c>
      <c r="D12" s="42">
        <v>0.22898025808954992</v>
      </c>
      <c r="E12" s="42">
        <v>0</v>
      </c>
      <c r="F12" s="42">
        <v>1.0890962413926419</v>
      </c>
      <c r="G12" s="41">
        <v>1.0838904920534718</v>
      </c>
    </row>
    <row r="13" spans="1:7">
      <c r="A13" s="38" t="s">
        <v>4</v>
      </c>
      <c r="B13" s="41">
        <v>0.98159019758129551</v>
      </c>
      <c r="C13" s="41">
        <v>1.0921719588666265</v>
      </c>
      <c r="D13" s="42">
        <v>0.32202839433678898</v>
      </c>
      <c r="E13" s="42">
        <v>0</v>
      </c>
      <c r="F13" s="42">
        <v>1.0934812689594364</v>
      </c>
      <c r="G13" s="41">
        <v>1.0899185479651992</v>
      </c>
    </row>
    <row r="14" spans="1:7">
      <c r="A14" s="38" t="s">
        <v>12</v>
      </c>
      <c r="B14" s="41">
        <v>1.0431527231426532</v>
      </c>
      <c r="C14" s="41">
        <v>1.0259297373198544</v>
      </c>
      <c r="D14" s="42">
        <v>0.33473370219302967</v>
      </c>
      <c r="E14" s="42">
        <v>0.3221231925367567</v>
      </c>
      <c r="F14" s="42">
        <v>1.0913957847732101</v>
      </c>
      <c r="G14" s="41">
        <v>1.0856335362475427</v>
      </c>
    </row>
    <row r="15" spans="1:7">
      <c r="A15" s="38" t="s">
        <v>5</v>
      </c>
      <c r="B15" s="41">
        <v>0.937410462137519</v>
      </c>
      <c r="C15" s="41">
        <v>1.064658813000239</v>
      </c>
      <c r="D15" s="42">
        <v>0.50593740938427556</v>
      </c>
      <c r="E15" s="42">
        <v>0</v>
      </c>
      <c r="F15" s="42">
        <v>1.0970839385858489</v>
      </c>
      <c r="G15" s="41">
        <v>1.085765874951945</v>
      </c>
    </row>
    <row r="16" spans="1:7">
      <c r="A16" s="38" t="s">
        <v>6</v>
      </c>
      <c r="B16" s="41">
        <v>1.0706217649269392</v>
      </c>
      <c r="C16" s="41">
        <v>1.0334673759613702</v>
      </c>
      <c r="D16" s="42">
        <v>0.17941453483638239</v>
      </c>
      <c r="E16" s="42">
        <v>0</v>
      </c>
      <c r="F16" s="42">
        <v>1.0917648345346538</v>
      </c>
      <c r="G16" s="41">
        <v>1.0833060181098395</v>
      </c>
    </row>
    <row r="17" spans="1:7">
      <c r="A17" s="38" t="s">
        <v>13</v>
      </c>
      <c r="B17" s="41">
        <v>1.0441246136305879</v>
      </c>
      <c r="C17" s="41">
        <v>1.0726764104433832</v>
      </c>
      <c r="D17" s="42">
        <v>0.51133194244783442</v>
      </c>
      <c r="E17" s="42">
        <v>0.15157339226366187</v>
      </c>
      <c r="F17" s="42">
        <v>1.096628610742052</v>
      </c>
      <c r="G17" s="41">
        <v>1.0970586529565352</v>
      </c>
    </row>
    <row r="18" spans="1:7">
      <c r="A18" s="38" t="s">
        <v>148</v>
      </c>
      <c r="B18" s="41"/>
      <c r="C18" s="41"/>
      <c r="D18" s="42"/>
      <c r="E18" s="42"/>
      <c r="F18" s="42"/>
      <c r="G18" s="41"/>
    </row>
    <row r="19" spans="1:7">
      <c r="A19" s="38" t="s">
        <v>14</v>
      </c>
      <c r="B19" s="41">
        <v>1.1008484688326239</v>
      </c>
      <c r="C19" s="41">
        <v>1.0884585442764281</v>
      </c>
      <c r="D19" s="42">
        <v>4.1032485672085866</v>
      </c>
      <c r="E19" s="42">
        <v>1</v>
      </c>
      <c r="F19" s="42">
        <v>1.0996571264232224</v>
      </c>
      <c r="G19" s="41">
        <v>1.1317010434348251</v>
      </c>
    </row>
    <row r="20" spans="1:7">
      <c r="A20" s="38" t="s">
        <v>15</v>
      </c>
      <c r="B20" s="41">
        <v>1.0196713644830573</v>
      </c>
      <c r="C20" s="41">
        <v>1.0362480681508697</v>
      </c>
      <c r="D20" s="42">
        <v>1.6703284285295661</v>
      </c>
      <c r="E20" s="42">
        <v>1</v>
      </c>
      <c r="F20" s="42">
        <v>1.0947184381083919</v>
      </c>
      <c r="G20" s="41">
        <v>1.1046277224677989</v>
      </c>
    </row>
    <row r="21" spans="1:7">
      <c r="A21" s="38" t="s">
        <v>16</v>
      </c>
      <c r="B21" s="41">
        <v>1.133186758689567</v>
      </c>
      <c r="C21" s="41">
        <v>1.1061644574667728</v>
      </c>
      <c r="D21" s="42">
        <v>1.6093801791169871</v>
      </c>
      <c r="E21" s="42">
        <v>1</v>
      </c>
      <c r="F21" s="42">
        <v>1.0992114424369339</v>
      </c>
      <c r="G21" s="41">
        <v>1.1300690381367364</v>
      </c>
    </row>
    <row r="22" spans="1:7">
      <c r="A22" s="38" t="s">
        <v>36</v>
      </c>
      <c r="B22" s="41">
        <v>1.0424811421656492</v>
      </c>
      <c r="C22" s="41">
        <v>1.0746748358982536</v>
      </c>
      <c r="D22" s="42">
        <v>3.5183945272654014</v>
      </c>
      <c r="E22" s="42">
        <v>1</v>
      </c>
      <c r="F22" s="42">
        <v>1.0983855149260222</v>
      </c>
      <c r="G22" s="41">
        <v>1.1220911017018946</v>
      </c>
    </row>
    <row r="23" spans="1:7">
      <c r="A23" s="38" t="s">
        <v>37</v>
      </c>
      <c r="B23" s="41">
        <v>1.3424789040111609</v>
      </c>
      <c r="C23" s="41">
        <v>1.2418906613507301</v>
      </c>
      <c r="D23" s="42">
        <v>4.174715449525257</v>
      </c>
      <c r="E23" s="42">
        <v>1</v>
      </c>
      <c r="F23" s="42">
        <v>1.0985591043611764</v>
      </c>
      <c r="G23" s="41">
        <v>1.1764491480034338</v>
      </c>
    </row>
    <row r="24" spans="1:7">
      <c r="A24" s="38" t="s">
        <v>7</v>
      </c>
      <c r="B24" s="41">
        <v>1.0254442947235411</v>
      </c>
      <c r="C24" s="41">
        <v>1.1122841072620491</v>
      </c>
      <c r="D24" s="42">
        <v>2.6804192290086295</v>
      </c>
      <c r="E24" s="42">
        <v>1</v>
      </c>
      <c r="F24" s="42">
        <v>1.0975067184105547</v>
      </c>
      <c r="G24" s="41">
        <v>1.1246807600571758</v>
      </c>
    </row>
    <row r="25" spans="1:7">
      <c r="A25" s="38" t="s">
        <v>8</v>
      </c>
      <c r="B25" s="41">
        <v>0.96036706367290126</v>
      </c>
      <c r="C25" s="41">
        <v>0.99563941677840118</v>
      </c>
      <c r="D25" s="42">
        <v>1.1260888948991195</v>
      </c>
      <c r="E25" s="42">
        <v>1</v>
      </c>
      <c r="F25" s="42">
        <v>1.0862910843398392</v>
      </c>
      <c r="G25" s="41">
        <v>1.0830362309139012</v>
      </c>
    </row>
    <row r="26" spans="1:7">
      <c r="A26" s="38" t="s">
        <v>9</v>
      </c>
      <c r="B26" s="41">
        <v>1.0252839438461749</v>
      </c>
      <c r="C26" s="41">
        <v>1.1459880941687639</v>
      </c>
      <c r="D26" s="42">
        <v>3.0386336638626421</v>
      </c>
      <c r="E26" s="42">
        <v>1</v>
      </c>
      <c r="F26" s="42">
        <v>1.1000000000000001</v>
      </c>
      <c r="G26" s="41">
        <v>1.1344576772735977</v>
      </c>
    </row>
    <row r="27" spans="1:7">
      <c r="A27" s="38" t="s">
        <v>17</v>
      </c>
      <c r="B27" s="41">
        <v>1.2108203176829395</v>
      </c>
      <c r="C27" s="41">
        <v>1.1916481949656352</v>
      </c>
      <c r="D27" s="42">
        <v>3.2865908823035297</v>
      </c>
      <c r="E27" s="42">
        <v>1</v>
      </c>
      <c r="F27" s="42">
        <v>1.0994573608034024</v>
      </c>
      <c r="G27" s="41">
        <v>1.1562820075982732</v>
      </c>
    </row>
    <row r="28" spans="1:7">
      <c r="A28" s="38" t="s">
        <v>18</v>
      </c>
      <c r="B28" s="41">
        <v>0.95812975621537111</v>
      </c>
      <c r="C28" s="41">
        <v>1.0288181349933352</v>
      </c>
      <c r="D28" s="42">
        <v>1.8369494621876192</v>
      </c>
      <c r="E28" s="42">
        <v>1</v>
      </c>
      <c r="F28" s="42">
        <v>1.0960167424254819</v>
      </c>
      <c r="G28" s="41">
        <v>1.1006375743791958</v>
      </c>
    </row>
    <row r="29" spans="1:7">
      <c r="A29" s="38" t="s">
        <v>19</v>
      </c>
      <c r="B29" s="41">
        <v>1.1033206794893473</v>
      </c>
      <c r="C29" s="41">
        <v>1.1437250100038363</v>
      </c>
      <c r="D29" s="42">
        <v>1.9902698760240909</v>
      </c>
      <c r="E29" s="42">
        <v>1</v>
      </c>
      <c r="F29" s="42">
        <v>1.0939221310169707</v>
      </c>
      <c r="G29" s="41">
        <v>1.1304787751805656</v>
      </c>
    </row>
    <row r="30" spans="1:7">
      <c r="A30" s="38" t="s">
        <v>20</v>
      </c>
      <c r="B30" s="41">
        <v>0.88238411838597264</v>
      </c>
      <c r="C30" s="41">
        <v>1.1488366224795503</v>
      </c>
      <c r="D30" s="42">
        <v>2.5902636971921318</v>
      </c>
      <c r="E30" s="42">
        <v>1</v>
      </c>
      <c r="F30" s="42">
        <v>1.099103293463445</v>
      </c>
      <c r="G30" s="41">
        <v>1.1226560763345019</v>
      </c>
    </row>
    <row r="31" spans="1:7">
      <c r="A31" s="38" t="s">
        <v>21</v>
      </c>
      <c r="B31" s="41">
        <v>0.99761436648979052</v>
      </c>
      <c r="C31" s="41">
        <v>1.16013053796662</v>
      </c>
      <c r="D31" s="42">
        <v>2.226189104910981</v>
      </c>
      <c r="E31" s="42">
        <v>1</v>
      </c>
      <c r="F31" s="42">
        <v>1.0977485036952335</v>
      </c>
      <c r="G31" s="41">
        <v>1.1305855758669763</v>
      </c>
    </row>
    <row r="32" spans="1:7">
      <c r="A32" s="38" t="s">
        <v>22</v>
      </c>
      <c r="B32" s="41">
        <v>1.2253231608102344</v>
      </c>
      <c r="C32" s="41">
        <v>1.165072229462178</v>
      </c>
      <c r="D32" s="42">
        <v>3.1646605601943762</v>
      </c>
      <c r="E32" s="42">
        <v>1</v>
      </c>
      <c r="F32" s="42">
        <v>1.098671730839937</v>
      </c>
      <c r="G32" s="41">
        <v>1.1512280795814309</v>
      </c>
    </row>
    <row r="33" spans="1:7">
      <c r="A33" s="38" t="s">
        <v>23</v>
      </c>
      <c r="B33" s="41">
        <v>1.1194887112479335</v>
      </c>
      <c r="C33" s="41">
        <v>1.0635444748635516</v>
      </c>
      <c r="D33" s="42">
        <v>1.5427679480947436</v>
      </c>
      <c r="E33" s="42">
        <v>1</v>
      </c>
      <c r="F33" s="42">
        <v>1.0920348625448935</v>
      </c>
      <c r="G33" s="41">
        <v>1.1136813419315934</v>
      </c>
    </row>
    <row r="34" spans="1:7">
      <c r="A34" s="43" t="s">
        <v>24</v>
      </c>
      <c r="B34" s="41">
        <v>1.0608865962911376</v>
      </c>
      <c r="C34" s="41">
        <v>1.193849075179003</v>
      </c>
      <c r="D34" s="42">
        <v>2.2212907232305259</v>
      </c>
      <c r="E34" s="42">
        <v>1</v>
      </c>
      <c r="F34" s="42">
        <v>1.0997769857951145</v>
      </c>
      <c r="G34" s="41">
        <v>1.1434379197327431</v>
      </c>
    </row>
    <row r="35" spans="1:7">
      <c r="A35" s="38" t="s">
        <v>25</v>
      </c>
      <c r="B35" s="41">
        <v>0.90538651993205499</v>
      </c>
      <c r="C35" s="41">
        <v>1.0613701877407671</v>
      </c>
      <c r="D35" s="42">
        <v>1.4509150993475792</v>
      </c>
      <c r="E35" s="42">
        <v>1</v>
      </c>
      <c r="F35" s="42">
        <v>1.0958626129170861</v>
      </c>
      <c r="G35" s="41">
        <v>1.101713054513376</v>
      </c>
    </row>
    <row r="36" spans="1:7">
      <c r="A36" s="38" t="s">
        <v>26</v>
      </c>
      <c r="B36" s="41">
        <v>0.98950940022389722</v>
      </c>
      <c r="C36" s="41">
        <v>1.0386538303972881</v>
      </c>
      <c r="D36" s="42">
        <v>3.0553055905984166</v>
      </c>
      <c r="E36" s="42">
        <v>1</v>
      </c>
      <c r="F36" s="42">
        <v>1.0987168503161377</v>
      </c>
      <c r="G36" s="41">
        <v>1.1107146630065172</v>
      </c>
    </row>
    <row r="37" spans="1:7">
      <c r="A37" s="38" t="s">
        <v>27</v>
      </c>
      <c r="B37" s="41">
        <v>1.0599547375831071</v>
      </c>
      <c r="C37" s="41">
        <v>1.0805710331866663</v>
      </c>
      <c r="D37" s="42">
        <v>2.4402713201776454</v>
      </c>
      <c r="E37" s="42">
        <v>1</v>
      </c>
      <c r="F37" s="42">
        <v>1.096844392053806</v>
      </c>
      <c r="G37" s="41">
        <v>1.1199334772739145</v>
      </c>
    </row>
    <row r="38" spans="1:7">
      <c r="A38" s="38" t="s">
        <v>28</v>
      </c>
      <c r="B38" s="41">
        <v>1.066018114589407</v>
      </c>
      <c r="C38" s="41">
        <v>1.1799788891763121</v>
      </c>
      <c r="D38" s="42">
        <v>1.9475575784226302</v>
      </c>
      <c r="E38" s="42">
        <v>1</v>
      </c>
      <c r="F38" s="42">
        <v>1.0976036736208639</v>
      </c>
      <c r="G38" s="41">
        <v>1.1382312637622491</v>
      </c>
    </row>
    <row r="39" spans="1:7">
      <c r="A39" s="38" t="s">
        <v>29</v>
      </c>
      <c r="B39" s="41">
        <v>1.0779280416645221</v>
      </c>
      <c r="C39" s="41">
        <v>1.1386620357772894</v>
      </c>
      <c r="D39" s="42">
        <v>2.2185819158829183</v>
      </c>
      <c r="E39" s="42">
        <v>1</v>
      </c>
      <c r="F39" s="42">
        <v>1.0937953831754297</v>
      </c>
      <c r="G39" s="41">
        <v>1.128227157138507</v>
      </c>
    </row>
    <row r="40" spans="1:7">
      <c r="A40" s="38" t="s">
        <v>30</v>
      </c>
      <c r="B40" s="41">
        <v>1.347690282227634</v>
      </c>
      <c r="C40" s="41">
        <v>1.0992728257590556</v>
      </c>
      <c r="D40" s="42">
        <v>2.1827507148708682</v>
      </c>
      <c r="E40" s="42">
        <v>1</v>
      </c>
      <c r="F40" s="42">
        <v>1.0897005323925981</v>
      </c>
      <c r="G40" s="41">
        <v>1.135728955186186</v>
      </c>
    </row>
    <row r="41" spans="1:7">
      <c r="A41" s="38" t="s">
        <v>31</v>
      </c>
      <c r="B41" s="41">
        <v>1.0249974938030708</v>
      </c>
      <c r="C41" s="41">
        <v>1.0999557592484968</v>
      </c>
      <c r="D41" s="42">
        <v>2.4053883225295221</v>
      </c>
      <c r="E41" s="42">
        <v>1</v>
      </c>
      <c r="F41" s="42">
        <v>1.0973069527907344</v>
      </c>
      <c r="G41" s="41">
        <v>1.1214148738369238</v>
      </c>
    </row>
    <row r="42" spans="1:7">
      <c r="A42" s="38" t="s">
        <v>32</v>
      </c>
      <c r="B42" s="41">
        <v>1.0039668381740443</v>
      </c>
      <c r="C42" s="41">
        <v>1.0934925168172338</v>
      </c>
      <c r="D42" s="42">
        <v>3.1292470705365703</v>
      </c>
      <c r="E42" s="42">
        <v>1</v>
      </c>
      <c r="F42" s="42">
        <v>1.0989055943845196</v>
      </c>
      <c r="G42" s="41">
        <v>1.1223132869260954</v>
      </c>
    </row>
    <row r="43" spans="1:7">
      <c r="A43" s="38" t="s">
        <v>33</v>
      </c>
      <c r="B43" s="41">
        <v>1.0827122446006079</v>
      </c>
      <c r="C43" s="41">
        <v>1.0647692806234526</v>
      </c>
      <c r="D43" s="42">
        <v>2.3024887667974312</v>
      </c>
      <c r="E43" s="42">
        <v>1</v>
      </c>
      <c r="F43" s="42">
        <v>1.0990092658527366</v>
      </c>
      <c r="G43" s="41">
        <v>1.1204600559524882</v>
      </c>
    </row>
    <row r="44" spans="1:7">
      <c r="A44" s="38" t="s">
        <v>34</v>
      </c>
      <c r="B44" s="41">
        <v>0.96293325201476554</v>
      </c>
      <c r="C44" s="41">
        <v>1.0442850407931217</v>
      </c>
      <c r="D44" s="42">
        <v>2.5774002240357405</v>
      </c>
      <c r="E44" s="42">
        <v>1</v>
      </c>
      <c r="F44" s="42">
        <v>1.098934353745304</v>
      </c>
      <c r="G44" s="41">
        <v>1.1087886430288463</v>
      </c>
    </row>
    <row r="45" spans="1:7">
      <c r="A45" s="38" t="s">
        <v>10</v>
      </c>
      <c r="B45" s="41">
        <v>1.0157035453951324</v>
      </c>
      <c r="C45" s="41">
        <v>1.0378708651606565</v>
      </c>
      <c r="D45" s="42">
        <v>3.0196716245253969</v>
      </c>
      <c r="E45" s="42">
        <v>1</v>
      </c>
      <c r="F45" s="42">
        <v>1.0982074479855963</v>
      </c>
      <c r="G45" s="41">
        <v>1.1118241001811831</v>
      </c>
    </row>
    <row r="47" spans="1:7" ht="23.5" customHeight="1">
      <c r="A47" s="227" t="s">
        <v>149</v>
      </c>
      <c r="B47" s="227"/>
      <c r="C47" s="227"/>
      <c r="D47" s="227"/>
      <c r="E47" s="227"/>
      <c r="F47" s="227"/>
      <c r="G47" s="227"/>
    </row>
    <row r="48" spans="1:7" ht="16.850000000000001" customHeight="1">
      <c r="A48" s="215" t="s">
        <v>150</v>
      </c>
      <c r="B48" s="215"/>
      <c r="C48" s="215"/>
      <c r="D48" s="215"/>
      <c r="E48" s="215"/>
      <c r="F48" s="215"/>
      <c r="G48" s="44">
        <v>2301727.9863499999</v>
      </c>
    </row>
    <row r="49" spans="1:7">
      <c r="A49" s="215" t="s">
        <v>151</v>
      </c>
      <c r="B49" s="215"/>
      <c r="C49" s="215"/>
      <c r="D49" s="215"/>
      <c r="E49" s="215"/>
      <c r="F49" s="215"/>
      <c r="G49" s="44">
        <v>5991565.8790499996</v>
      </c>
    </row>
    <row r="50" spans="1:7" hidden="1">
      <c r="A50" s="215" t="s">
        <v>152</v>
      </c>
      <c r="B50" s="215"/>
      <c r="C50" s="215"/>
      <c r="D50" s="215"/>
      <c r="E50" s="215"/>
      <c r="F50" s="215"/>
      <c r="G50" s="44"/>
    </row>
    <row r="51" spans="1:7">
      <c r="A51" s="228" t="s">
        <v>153</v>
      </c>
      <c r="B51" s="228"/>
      <c r="C51" s="228"/>
      <c r="D51" s="228"/>
      <c r="E51" s="228"/>
      <c r="F51" s="228"/>
      <c r="G51" s="44">
        <v>87571.881679999977</v>
      </c>
    </row>
    <row r="52" spans="1:7" ht="39.049999999999997" customHeight="1">
      <c r="A52" s="212" t="s">
        <v>154</v>
      </c>
      <c r="B52" s="212"/>
      <c r="C52" s="212"/>
      <c r="D52" s="212"/>
      <c r="E52" s="212"/>
      <c r="F52" s="212"/>
      <c r="G52" s="44">
        <v>11997355.54476</v>
      </c>
    </row>
    <row r="53" spans="1:7">
      <c r="A53" s="213" t="s">
        <v>155</v>
      </c>
      <c r="B53" s="213"/>
      <c r="C53" s="213"/>
      <c r="D53" s="213"/>
      <c r="E53" s="213"/>
      <c r="F53" s="213"/>
      <c r="G53" s="44">
        <v>35480137.686330006</v>
      </c>
    </row>
    <row r="54" spans="1:7" hidden="1">
      <c r="A54" s="214" t="s">
        <v>156</v>
      </c>
      <c r="B54" s="214"/>
      <c r="C54" s="214"/>
      <c r="D54" s="214"/>
      <c r="E54" s="214"/>
      <c r="F54" s="214"/>
      <c r="G54" s="214"/>
    </row>
    <row r="55" spans="1:7" ht="33" hidden="1" customHeight="1">
      <c r="A55" s="215" t="s">
        <v>189</v>
      </c>
      <c r="B55" s="215"/>
      <c r="C55" s="215"/>
      <c r="D55" s="215"/>
      <c r="E55" s="215"/>
      <c r="F55" s="215"/>
      <c r="G55" s="45"/>
    </row>
    <row r="56" spans="1:7" ht="33" hidden="1" customHeight="1">
      <c r="A56" s="215" t="s">
        <v>157</v>
      </c>
      <c r="B56" s="215"/>
      <c r="C56" s="215"/>
      <c r="D56" s="215"/>
      <c r="E56" s="215"/>
      <c r="F56" s="215"/>
      <c r="G56" s="45"/>
    </row>
    <row r="57" spans="1:7" ht="37.15" hidden="1" customHeight="1">
      <c r="A57" s="214" t="s">
        <v>158</v>
      </c>
      <c r="B57" s="214"/>
      <c r="C57" s="214"/>
      <c r="D57" s="214"/>
      <c r="E57" s="214"/>
      <c r="F57" s="214"/>
      <c r="G57" s="214"/>
    </row>
    <row r="58" spans="1:7" ht="16.850000000000001" hidden="1" customHeight="1">
      <c r="A58" s="215" t="s">
        <v>150</v>
      </c>
      <c r="B58" s="215"/>
      <c r="C58" s="215"/>
      <c r="D58" s="215"/>
      <c r="E58" s="215"/>
      <c r="F58" s="215"/>
      <c r="G58" s="45"/>
    </row>
    <row r="59" spans="1:7" ht="18.600000000000001" hidden="1" customHeight="1">
      <c r="A59" s="212" t="s">
        <v>159</v>
      </c>
      <c r="B59" s="212"/>
      <c r="C59" s="212"/>
      <c r="D59" s="212"/>
      <c r="E59" s="212"/>
      <c r="F59" s="212"/>
      <c r="G59" s="45"/>
    </row>
    <row r="60" spans="1:7" ht="19.899999999999999" hidden="1" customHeight="1">
      <c r="A60" s="213" t="s">
        <v>160</v>
      </c>
      <c r="B60" s="213"/>
      <c r="C60" s="213"/>
      <c r="D60" s="213"/>
      <c r="E60" s="213"/>
      <c r="F60" s="213"/>
      <c r="G60" s="46">
        <v>35480137.686330006</v>
      </c>
    </row>
    <row r="61" spans="1:7" hidden="1"/>
    <row r="62" spans="1:7" hidden="1"/>
    <row r="63" spans="1:7" hidden="1"/>
    <row r="64" spans="1:7" hidden="1"/>
    <row r="65" hidden="1"/>
    <row r="66" hidden="1"/>
  </sheetData>
  <mergeCells count="20">
    <mergeCell ref="A52:F52"/>
    <mergeCell ref="A2:G2"/>
    <mergeCell ref="B3:C3"/>
    <mergeCell ref="F3:F6"/>
    <mergeCell ref="A4:A6"/>
    <mergeCell ref="B4:E4"/>
    <mergeCell ref="G4:G6"/>
    <mergeCell ref="A47:G47"/>
    <mergeCell ref="A48:F48"/>
    <mergeCell ref="A49:F49"/>
    <mergeCell ref="A50:F50"/>
    <mergeCell ref="A51:F51"/>
    <mergeCell ref="A59:F59"/>
    <mergeCell ref="A60:F60"/>
    <mergeCell ref="A53:F53"/>
    <mergeCell ref="A54:G54"/>
    <mergeCell ref="A55:F55"/>
    <mergeCell ref="A56:F56"/>
    <mergeCell ref="A57:G57"/>
    <mergeCell ref="A58:F58"/>
  </mergeCells>
  <printOptions horizontalCentered="1"/>
  <pageMargins left="0.15748031496062992" right="0.15748031496062992" top="0.5" bottom="0.17" header="0.33" footer="0.15748031496062992"/>
  <pageSetup paperSize="9" scale="85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K46"/>
  <sheetViews>
    <sheetView zoomScale="75" workbookViewId="0">
      <pane xSplit="1" ySplit="6" topLeftCell="B7" activePane="bottomRight" state="frozen"/>
      <selection activeCell="S26" sqref="S26"/>
      <selection pane="topRight" activeCell="S26" sqref="S26"/>
      <selection pane="bottomLeft" activeCell="S26" sqref="S26"/>
      <selection pane="bottomRight" activeCell="A2" sqref="A2:H2"/>
    </sheetView>
  </sheetViews>
  <sheetFormatPr defaultColWidth="9.109375" defaultRowHeight="15.55"/>
  <cols>
    <col min="1" max="1" width="23.33203125" style="67" customWidth="1"/>
    <col min="2" max="2" width="13.6640625" style="35" customWidth="1"/>
    <col min="3" max="3" width="15" style="48" customWidth="1"/>
    <col min="4" max="4" width="7" style="48" customWidth="1"/>
    <col min="5" max="5" width="9.33203125" style="48" customWidth="1"/>
    <col min="6" max="6" width="14.6640625" style="48" customWidth="1"/>
    <col min="7" max="7" width="7.33203125" style="48" customWidth="1"/>
    <col min="8" max="8" width="11.109375" style="48" customWidth="1"/>
    <col min="9" max="10" width="9.109375" style="35" customWidth="1"/>
    <col min="11" max="11" width="10.5546875" style="35" customWidth="1"/>
    <col min="12" max="16384" width="9.109375" style="35"/>
  </cols>
  <sheetData>
    <row r="1" spans="1:8">
      <c r="A1" s="47"/>
      <c r="B1" s="36"/>
      <c r="C1" s="36"/>
      <c r="H1" s="49" t="s">
        <v>161</v>
      </c>
    </row>
    <row r="2" spans="1:8">
      <c r="A2" s="229" t="s">
        <v>162</v>
      </c>
      <c r="B2" s="229"/>
      <c r="C2" s="229"/>
      <c r="D2" s="229"/>
      <c r="E2" s="229"/>
      <c r="F2" s="229"/>
      <c r="G2" s="229"/>
      <c r="H2" s="229"/>
    </row>
    <row r="3" spans="1:8" s="48" customFormat="1">
      <c r="A3" s="230" t="s">
        <v>163</v>
      </c>
      <c r="B3" s="230"/>
      <c r="C3" s="230"/>
      <c r="D3" s="230"/>
      <c r="E3" s="230"/>
      <c r="F3" s="230"/>
      <c r="G3" s="230"/>
      <c r="H3" s="230"/>
    </row>
    <row r="4" spans="1:8" s="48" customFormat="1" ht="21.05" customHeight="1">
      <c r="A4" s="47"/>
      <c r="B4" s="50" t="s">
        <v>164</v>
      </c>
      <c r="C4" s="50"/>
      <c r="D4" s="51"/>
      <c r="E4" s="51"/>
      <c r="F4" s="51"/>
      <c r="G4" s="51"/>
      <c r="H4" s="51"/>
    </row>
    <row r="5" spans="1:8" s="40" customFormat="1" ht="69" customHeight="1">
      <c r="A5" s="52" t="s">
        <v>53</v>
      </c>
      <c r="B5" s="52" t="s">
        <v>165</v>
      </c>
      <c r="C5" s="52" t="s">
        <v>166</v>
      </c>
      <c r="D5" s="52" t="s">
        <v>167</v>
      </c>
      <c r="E5" s="52" t="str">
        <f>"Индекс (дошк.)
(4)/"&amp;ROUND(D46,1)</f>
        <v>Индекс (дошк.)
(4)/58,7</v>
      </c>
      <c r="F5" s="52" t="s">
        <v>168</v>
      </c>
      <c r="G5" s="52" t="s">
        <v>167</v>
      </c>
      <c r="H5" s="52" t="str">
        <f>"Индекс (школьн.)
(7)/"&amp;ROUND(G46,1)</f>
        <v>Индекс (школьн.)
(7)/101,8</v>
      </c>
    </row>
    <row r="6" spans="1:8" s="40" customFormat="1">
      <c r="A6" s="53" t="s">
        <v>38</v>
      </c>
      <c r="B6" s="54" t="s">
        <v>41</v>
      </c>
      <c r="C6" s="53" t="s">
        <v>40</v>
      </c>
      <c r="D6" s="53" t="s">
        <v>41</v>
      </c>
      <c r="E6" s="53" t="s">
        <v>42</v>
      </c>
      <c r="F6" s="53" t="s">
        <v>50</v>
      </c>
      <c r="G6" s="53" t="s">
        <v>43</v>
      </c>
      <c r="H6" s="53" t="s">
        <v>47</v>
      </c>
    </row>
    <row r="7" spans="1:8" s="48" customFormat="1">
      <c r="A7" s="43" t="s">
        <v>147</v>
      </c>
      <c r="B7" s="55"/>
      <c r="C7" s="56"/>
      <c r="D7" s="56"/>
      <c r="E7" s="56"/>
      <c r="F7" s="56"/>
      <c r="G7" s="56"/>
      <c r="H7" s="56"/>
    </row>
    <row r="8" spans="1:8">
      <c r="A8" s="38" t="s">
        <v>0</v>
      </c>
      <c r="B8" s="57">
        <v>1171890</v>
      </c>
      <c r="C8" s="58">
        <v>65345</v>
      </c>
      <c r="D8" s="59">
        <f>C8/$B8*1000</f>
        <v>55.760352934149111</v>
      </c>
      <c r="E8" s="60">
        <f t="shared" ref="E8:E17" si="0">D8/D$46</f>
        <v>0.95001695767014249</v>
      </c>
      <c r="F8" s="93">
        <v>106685</v>
      </c>
      <c r="G8" s="59">
        <f>F8/$B8*1000</f>
        <v>91.036701396888787</v>
      </c>
      <c r="H8" s="60">
        <f t="shared" ref="H8:H17" si="1">G8/G$46</f>
        <v>0.8941920016171967</v>
      </c>
    </row>
    <row r="9" spans="1:8">
      <c r="A9" s="38" t="s">
        <v>1</v>
      </c>
      <c r="B9" s="57">
        <v>719646</v>
      </c>
      <c r="C9" s="58">
        <v>43264</v>
      </c>
      <c r="D9" s="59">
        <f t="shared" ref="D9:D45" si="2">C9/$B9*1000</f>
        <v>60.118447125392208</v>
      </c>
      <c r="E9" s="60">
        <f t="shared" si="0"/>
        <v>1.0242679831199668</v>
      </c>
      <c r="F9" s="94">
        <v>76950</v>
      </c>
      <c r="G9" s="59">
        <f t="shared" ref="G9:G46" si="3">F9/$B9*1000</f>
        <v>106.92757272325561</v>
      </c>
      <c r="H9" s="60">
        <f t="shared" si="1"/>
        <v>1.0502772927221189</v>
      </c>
    </row>
    <row r="10" spans="1:8">
      <c r="A10" s="38" t="s">
        <v>2</v>
      </c>
      <c r="B10" s="57">
        <v>176004</v>
      </c>
      <c r="C10" s="58">
        <v>9982</v>
      </c>
      <c r="D10" s="59">
        <f t="shared" si="2"/>
        <v>56.714620122269949</v>
      </c>
      <c r="E10" s="60">
        <f t="shared" si="0"/>
        <v>0.96627528393887374</v>
      </c>
      <c r="F10" s="94">
        <v>18475</v>
      </c>
      <c r="G10" s="59">
        <f t="shared" si="3"/>
        <v>104.96920524533533</v>
      </c>
      <c r="H10" s="60">
        <f t="shared" si="1"/>
        <v>1.031041572313609</v>
      </c>
    </row>
    <row r="11" spans="1:8">
      <c r="A11" s="38" t="s">
        <v>11</v>
      </c>
      <c r="B11" s="57">
        <v>107274</v>
      </c>
      <c r="C11" s="58">
        <v>5721</v>
      </c>
      <c r="D11" s="59">
        <f t="shared" si="2"/>
        <v>53.330723194809551</v>
      </c>
      <c r="E11" s="60">
        <f t="shared" si="0"/>
        <v>0.90862214340205216</v>
      </c>
      <c r="F11" s="94">
        <v>10738</v>
      </c>
      <c r="G11" s="59">
        <f t="shared" si="3"/>
        <v>100.09881238697169</v>
      </c>
      <c r="H11" s="60">
        <f t="shared" si="1"/>
        <v>0.98320299433508929</v>
      </c>
    </row>
    <row r="12" spans="1:8">
      <c r="A12" s="38" t="s">
        <v>3</v>
      </c>
      <c r="B12" s="57">
        <v>72818</v>
      </c>
      <c r="C12" s="58">
        <v>4248</v>
      </c>
      <c r="D12" s="59">
        <f t="shared" si="2"/>
        <v>58.337224312669946</v>
      </c>
      <c r="E12" s="60">
        <f t="shared" si="0"/>
        <v>0.99392040121937386</v>
      </c>
      <c r="F12" s="94">
        <v>8005</v>
      </c>
      <c r="G12" s="59">
        <f t="shared" si="3"/>
        <v>109.93161031613062</v>
      </c>
      <c r="H12" s="60">
        <f t="shared" si="1"/>
        <v>1.0797839240794587</v>
      </c>
    </row>
    <row r="13" spans="1:8">
      <c r="A13" s="38" t="s">
        <v>4</v>
      </c>
      <c r="B13" s="57">
        <v>47593</v>
      </c>
      <c r="C13" s="58">
        <v>2742</v>
      </c>
      <c r="D13" s="59">
        <f t="shared" si="2"/>
        <v>57.61351459248209</v>
      </c>
      <c r="E13" s="60">
        <f t="shared" si="0"/>
        <v>0.98159019758129551</v>
      </c>
      <c r="F13" s="94">
        <v>5292</v>
      </c>
      <c r="G13" s="59">
        <f t="shared" si="3"/>
        <v>111.19282247389322</v>
      </c>
      <c r="H13" s="60">
        <f t="shared" si="1"/>
        <v>1.0921719588666265</v>
      </c>
    </row>
    <row r="14" spans="1:8">
      <c r="A14" s="38" t="s">
        <v>12</v>
      </c>
      <c r="B14" s="57">
        <v>60039</v>
      </c>
      <c r="C14" s="58">
        <v>3676</v>
      </c>
      <c r="D14" s="59">
        <f t="shared" si="2"/>
        <v>61.226869201685574</v>
      </c>
      <c r="E14" s="60">
        <f t="shared" si="0"/>
        <v>1.0431527231426532</v>
      </c>
      <c r="F14" s="94">
        <v>6271</v>
      </c>
      <c r="G14" s="59">
        <f t="shared" si="3"/>
        <v>104.44877496294075</v>
      </c>
      <c r="H14" s="60">
        <f t="shared" si="1"/>
        <v>1.0259297373198544</v>
      </c>
    </row>
    <row r="15" spans="1:8">
      <c r="A15" s="38" t="s">
        <v>5</v>
      </c>
      <c r="B15" s="57">
        <v>26681</v>
      </c>
      <c r="C15" s="58">
        <v>1468</v>
      </c>
      <c r="D15" s="59">
        <f t="shared" si="2"/>
        <v>55.020426520745097</v>
      </c>
      <c r="E15" s="60">
        <f t="shared" si="0"/>
        <v>0.937410462137519</v>
      </c>
      <c r="F15" s="94">
        <v>2892</v>
      </c>
      <c r="G15" s="59">
        <f t="shared" si="3"/>
        <v>108.39173944005097</v>
      </c>
      <c r="H15" s="60">
        <f t="shared" si="1"/>
        <v>1.064658813000239</v>
      </c>
    </row>
    <row r="16" spans="1:8">
      <c r="A16" s="38" t="s">
        <v>6</v>
      </c>
      <c r="B16" s="57">
        <v>57130</v>
      </c>
      <c r="C16" s="58">
        <v>3590</v>
      </c>
      <c r="D16" s="59">
        <f t="shared" si="2"/>
        <v>62.839138806231404</v>
      </c>
      <c r="E16" s="60">
        <f t="shared" si="0"/>
        <v>1.0706217649269392</v>
      </c>
      <c r="F16" s="94">
        <v>6011</v>
      </c>
      <c r="G16" s="59">
        <f t="shared" si="3"/>
        <v>105.2161736390688</v>
      </c>
      <c r="H16" s="60">
        <f t="shared" si="1"/>
        <v>1.0334673759613702</v>
      </c>
    </row>
    <row r="17" spans="1:11">
      <c r="A17" s="38" t="s">
        <v>13</v>
      </c>
      <c r="B17" s="57">
        <v>29192</v>
      </c>
      <c r="C17" s="58">
        <v>1789</v>
      </c>
      <c r="D17" s="59">
        <f t="shared" si="2"/>
        <v>61.283913400931759</v>
      </c>
      <c r="E17" s="60">
        <f t="shared" si="0"/>
        <v>1.0441246136305879</v>
      </c>
      <c r="F17" s="94">
        <v>3188</v>
      </c>
      <c r="G17" s="59">
        <f t="shared" si="3"/>
        <v>109.20800219238147</v>
      </c>
      <c r="H17" s="60">
        <f t="shared" si="1"/>
        <v>1.0726764104433832</v>
      </c>
    </row>
    <row r="18" spans="1:11">
      <c r="A18" s="38" t="s">
        <v>148</v>
      </c>
      <c r="B18" s="58"/>
      <c r="C18" s="95"/>
      <c r="D18" s="59"/>
      <c r="E18" s="60"/>
      <c r="F18" s="94"/>
      <c r="G18" s="59"/>
      <c r="H18" s="60"/>
      <c r="J18" s="61"/>
      <c r="K18" s="61"/>
    </row>
    <row r="19" spans="1:11">
      <c r="A19" s="38" t="s">
        <v>14</v>
      </c>
      <c r="B19" s="57">
        <v>11623</v>
      </c>
      <c r="C19" s="58">
        <v>751</v>
      </c>
      <c r="D19" s="59">
        <f t="shared" si="2"/>
        <v>64.613266798589009</v>
      </c>
      <c r="E19" s="60">
        <f t="shared" ref="E19:E45" si="4">D19/D$46</f>
        <v>1.1008484688326239</v>
      </c>
      <c r="F19" s="94">
        <v>1288</v>
      </c>
      <c r="G19" s="59">
        <f t="shared" si="3"/>
        <v>110.8147638303364</v>
      </c>
      <c r="H19" s="60">
        <f t="shared" ref="H19:H45" si="5">G19/G$46</f>
        <v>1.0884585442764281</v>
      </c>
    </row>
    <row r="20" spans="1:11">
      <c r="A20" s="38" t="s">
        <v>15</v>
      </c>
      <c r="B20" s="57">
        <v>40569</v>
      </c>
      <c r="C20" s="58">
        <v>2428</v>
      </c>
      <c r="D20" s="59">
        <f t="shared" si="2"/>
        <v>59.848652912322216</v>
      </c>
      <c r="E20" s="60">
        <f t="shared" si="4"/>
        <v>1.0196713644830573</v>
      </c>
      <c r="F20" s="94">
        <v>4280</v>
      </c>
      <c r="G20" s="59">
        <f t="shared" si="3"/>
        <v>105.49927284379699</v>
      </c>
      <c r="H20" s="60">
        <f t="shared" si="5"/>
        <v>1.0362480681508697</v>
      </c>
    </row>
    <row r="21" spans="1:11">
      <c r="A21" s="38" t="s">
        <v>16</v>
      </c>
      <c r="B21" s="57">
        <v>14163</v>
      </c>
      <c r="C21" s="58">
        <v>942</v>
      </c>
      <c r="D21" s="59">
        <f t="shared" si="2"/>
        <v>66.511332344842188</v>
      </c>
      <c r="E21" s="60">
        <f t="shared" si="4"/>
        <v>1.133186758689567</v>
      </c>
      <c r="F21" s="94">
        <v>1595</v>
      </c>
      <c r="G21" s="59">
        <f t="shared" si="3"/>
        <v>112.61738332274236</v>
      </c>
      <c r="H21" s="60">
        <f t="shared" si="5"/>
        <v>1.1061644574667728</v>
      </c>
    </row>
    <row r="22" spans="1:11">
      <c r="A22" s="38" t="s">
        <v>36</v>
      </c>
      <c r="B22" s="57">
        <v>19285</v>
      </c>
      <c r="C22" s="58">
        <v>1180</v>
      </c>
      <c r="D22" s="59">
        <f t="shared" si="2"/>
        <v>61.187451387088416</v>
      </c>
      <c r="E22" s="60">
        <f t="shared" si="4"/>
        <v>1.0424811421656492</v>
      </c>
      <c r="F22" s="94">
        <v>2110</v>
      </c>
      <c r="G22" s="59">
        <f t="shared" si="3"/>
        <v>109.411459683692</v>
      </c>
      <c r="H22" s="60">
        <f t="shared" si="5"/>
        <v>1.0746748358982536</v>
      </c>
    </row>
    <row r="23" spans="1:11">
      <c r="A23" s="38" t="s">
        <v>37</v>
      </c>
      <c r="B23" s="57">
        <v>18199</v>
      </c>
      <c r="C23" s="58">
        <v>1434</v>
      </c>
      <c r="D23" s="59">
        <f t="shared" si="2"/>
        <v>78.795538216385523</v>
      </c>
      <c r="E23" s="60">
        <f t="shared" si="4"/>
        <v>1.3424789040111609</v>
      </c>
      <c r="F23" s="94">
        <v>2301</v>
      </c>
      <c r="G23" s="59">
        <f t="shared" si="3"/>
        <v>126.43551843507886</v>
      </c>
      <c r="H23" s="60">
        <f t="shared" si="5"/>
        <v>1.2418906613507301</v>
      </c>
    </row>
    <row r="24" spans="1:11">
      <c r="A24" s="38" t="s">
        <v>7</v>
      </c>
      <c r="B24" s="57">
        <v>24108</v>
      </c>
      <c r="C24" s="58">
        <v>1451</v>
      </c>
      <c r="D24" s="59">
        <f t="shared" si="2"/>
        <v>60.187489629998339</v>
      </c>
      <c r="E24" s="60">
        <f t="shared" si="4"/>
        <v>1.0254442947235411</v>
      </c>
      <c r="F24" s="94">
        <v>2730</v>
      </c>
      <c r="G24" s="59">
        <f t="shared" si="3"/>
        <v>113.24041811846689</v>
      </c>
      <c r="H24" s="60">
        <f t="shared" si="5"/>
        <v>1.1122841072620491</v>
      </c>
    </row>
    <row r="25" spans="1:11">
      <c r="A25" s="38" t="s">
        <v>8</v>
      </c>
      <c r="B25" s="57">
        <v>86450</v>
      </c>
      <c r="C25" s="58">
        <v>4873</v>
      </c>
      <c r="D25" s="59">
        <f t="shared" si="2"/>
        <v>56.367842683632162</v>
      </c>
      <c r="E25" s="60">
        <f t="shared" si="4"/>
        <v>0.96036706367290126</v>
      </c>
      <c r="F25" s="94">
        <v>8763</v>
      </c>
      <c r="G25" s="59">
        <f t="shared" si="3"/>
        <v>101.36495083863504</v>
      </c>
      <c r="H25" s="60">
        <f t="shared" si="5"/>
        <v>0.99563941677840118</v>
      </c>
    </row>
    <row r="26" spans="1:11">
      <c r="A26" s="38" t="s">
        <v>9</v>
      </c>
      <c r="B26" s="57">
        <v>9771</v>
      </c>
      <c r="C26" s="58">
        <v>588</v>
      </c>
      <c r="D26" s="59">
        <f t="shared" si="2"/>
        <v>60.17807798587657</v>
      </c>
      <c r="E26" s="60">
        <f t="shared" si="4"/>
        <v>1.0252839438461749</v>
      </c>
      <c r="F26" s="94">
        <v>1140</v>
      </c>
      <c r="G26" s="59">
        <f t="shared" si="3"/>
        <v>116.67178385016886</v>
      </c>
      <c r="H26" s="60">
        <f t="shared" si="5"/>
        <v>1.1459880941687639</v>
      </c>
    </row>
    <row r="27" spans="1:11">
      <c r="A27" s="38" t="s">
        <v>17</v>
      </c>
      <c r="B27" s="57">
        <v>12875</v>
      </c>
      <c r="C27" s="58">
        <v>915</v>
      </c>
      <c r="D27" s="59">
        <f t="shared" si="2"/>
        <v>71.067961165048544</v>
      </c>
      <c r="E27" s="60">
        <f t="shared" si="4"/>
        <v>1.2108203176829395</v>
      </c>
      <c r="F27" s="94">
        <v>1562</v>
      </c>
      <c r="G27" s="59">
        <f t="shared" si="3"/>
        <v>121.32038834951456</v>
      </c>
      <c r="H27" s="60">
        <f t="shared" si="5"/>
        <v>1.1916481949656352</v>
      </c>
    </row>
    <row r="28" spans="1:11">
      <c r="A28" s="38" t="s">
        <v>18</v>
      </c>
      <c r="B28" s="57">
        <v>32470</v>
      </c>
      <c r="C28" s="58">
        <v>1826</v>
      </c>
      <c r="D28" s="59">
        <f t="shared" si="2"/>
        <v>56.236526024022176</v>
      </c>
      <c r="E28" s="60">
        <f t="shared" si="4"/>
        <v>0.95812975621537111</v>
      </c>
      <c r="F28" s="94">
        <v>3401</v>
      </c>
      <c r="G28" s="59">
        <f t="shared" si="3"/>
        <v>104.74283954419464</v>
      </c>
      <c r="H28" s="60">
        <f t="shared" si="5"/>
        <v>1.0288181349933352</v>
      </c>
    </row>
    <row r="29" spans="1:11">
      <c r="A29" s="38" t="s">
        <v>19</v>
      </c>
      <c r="B29" s="57">
        <v>45276</v>
      </c>
      <c r="C29" s="58">
        <v>2932</v>
      </c>
      <c r="D29" s="59">
        <f t="shared" si="2"/>
        <v>64.758370880819854</v>
      </c>
      <c r="E29" s="60">
        <f t="shared" si="4"/>
        <v>1.1033206794893473</v>
      </c>
      <c r="F29" s="94">
        <v>5272</v>
      </c>
      <c r="G29" s="59">
        <f t="shared" si="3"/>
        <v>116.4413817475042</v>
      </c>
      <c r="H29" s="60">
        <f t="shared" si="5"/>
        <v>1.1437250100038363</v>
      </c>
    </row>
    <row r="30" spans="1:11">
      <c r="A30" s="38" t="s">
        <v>20</v>
      </c>
      <c r="B30" s="57">
        <v>15022</v>
      </c>
      <c r="C30" s="58">
        <v>778</v>
      </c>
      <c r="D30" s="59">
        <f t="shared" si="2"/>
        <v>51.790706963120755</v>
      </c>
      <c r="E30" s="60">
        <f t="shared" si="4"/>
        <v>0.88238411838597264</v>
      </c>
      <c r="F30" s="94">
        <v>1757</v>
      </c>
      <c r="G30" s="59">
        <f t="shared" si="3"/>
        <v>116.96178937558248</v>
      </c>
      <c r="H30" s="60">
        <f t="shared" si="5"/>
        <v>1.1488366224795503</v>
      </c>
    </row>
    <row r="31" spans="1:11">
      <c r="A31" s="38" t="s">
        <v>21</v>
      </c>
      <c r="B31" s="57">
        <v>22919</v>
      </c>
      <c r="C31" s="58">
        <v>1342</v>
      </c>
      <c r="D31" s="59">
        <f t="shared" si="2"/>
        <v>58.554038134299056</v>
      </c>
      <c r="E31" s="60">
        <f t="shared" si="4"/>
        <v>0.99761436648979052</v>
      </c>
      <c r="F31" s="94">
        <v>2707</v>
      </c>
      <c r="G31" s="59">
        <f t="shared" si="3"/>
        <v>118.1116104542083</v>
      </c>
      <c r="H31" s="60">
        <f t="shared" si="5"/>
        <v>1.16013053796662</v>
      </c>
    </row>
    <row r="32" spans="1:11">
      <c r="A32" s="38" t="s">
        <v>22</v>
      </c>
      <c r="B32" s="57">
        <v>17325</v>
      </c>
      <c r="C32" s="58">
        <v>1246</v>
      </c>
      <c r="D32" s="59">
        <f t="shared" si="2"/>
        <v>71.919191919191931</v>
      </c>
      <c r="E32" s="60">
        <f t="shared" si="4"/>
        <v>1.2253231608102344</v>
      </c>
      <c r="F32" s="94">
        <v>2055</v>
      </c>
      <c r="G32" s="59">
        <f t="shared" si="3"/>
        <v>118.61471861471861</v>
      </c>
      <c r="H32" s="60">
        <f t="shared" si="5"/>
        <v>1.165072229462178</v>
      </c>
    </row>
    <row r="33" spans="1:8">
      <c r="A33" s="38" t="s">
        <v>23</v>
      </c>
      <c r="B33" s="57">
        <v>55108</v>
      </c>
      <c r="C33" s="58">
        <v>3621</v>
      </c>
      <c r="D33" s="59">
        <f t="shared" si="2"/>
        <v>65.707338317485664</v>
      </c>
      <c r="E33" s="60">
        <f t="shared" si="4"/>
        <v>1.1194887112479335</v>
      </c>
      <c r="F33" s="94">
        <v>5967</v>
      </c>
      <c r="G33" s="59">
        <f t="shared" si="3"/>
        <v>108.27828990346229</v>
      </c>
      <c r="H33" s="60">
        <f t="shared" si="5"/>
        <v>1.0635444748635516</v>
      </c>
    </row>
    <row r="34" spans="1:8">
      <c r="A34" s="43" t="s">
        <v>24</v>
      </c>
      <c r="B34" s="57">
        <v>11033</v>
      </c>
      <c r="C34" s="58">
        <v>687</v>
      </c>
      <c r="D34" s="59">
        <f>C34/$B34*1000</f>
        <v>62.267742227861866</v>
      </c>
      <c r="E34" s="60">
        <f t="shared" si="4"/>
        <v>1.0608865962911376</v>
      </c>
      <c r="F34" s="94">
        <v>1341</v>
      </c>
      <c r="G34" s="59">
        <f>F34/$B34*1000</f>
        <v>121.54445753648146</v>
      </c>
      <c r="H34" s="60">
        <f t="shared" si="5"/>
        <v>1.193849075179003</v>
      </c>
    </row>
    <row r="35" spans="1:8">
      <c r="A35" s="38" t="s">
        <v>25</v>
      </c>
      <c r="B35" s="57">
        <v>33797</v>
      </c>
      <c r="C35" s="58">
        <v>1796</v>
      </c>
      <c r="D35" s="59">
        <f t="shared" si="2"/>
        <v>53.140811314613721</v>
      </c>
      <c r="E35" s="60">
        <f t="shared" si="4"/>
        <v>0.90538651993205499</v>
      </c>
      <c r="F35" s="94">
        <v>3652</v>
      </c>
      <c r="G35" s="59">
        <f t="shared" si="3"/>
        <v>108.05692812971566</v>
      </c>
      <c r="H35" s="60">
        <f t="shared" si="5"/>
        <v>1.0613701877407671</v>
      </c>
    </row>
    <row r="36" spans="1:8">
      <c r="A36" s="38" t="s">
        <v>26</v>
      </c>
      <c r="B36" s="57">
        <v>17287</v>
      </c>
      <c r="C36" s="58">
        <v>1004</v>
      </c>
      <c r="D36" s="59">
        <f t="shared" si="2"/>
        <v>58.078324752704347</v>
      </c>
      <c r="E36" s="60">
        <f t="shared" si="4"/>
        <v>0.98950940022389722</v>
      </c>
      <c r="F36" s="94">
        <v>1828</v>
      </c>
      <c r="G36" s="59">
        <f t="shared" si="3"/>
        <v>105.74420084456527</v>
      </c>
      <c r="H36" s="60">
        <f t="shared" si="5"/>
        <v>1.0386538303972881</v>
      </c>
    </row>
    <row r="37" spans="1:8">
      <c r="A37" s="38" t="s">
        <v>27</v>
      </c>
      <c r="B37" s="57">
        <v>28097</v>
      </c>
      <c r="C37" s="58">
        <v>1748</v>
      </c>
      <c r="D37" s="59">
        <f t="shared" si="2"/>
        <v>62.213047656333416</v>
      </c>
      <c r="E37" s="60">
        <f t="shared" si="4"/>
        <v>1.0599547375831071</v>
      </c>
      <c r="F37" s="94">
        <v>3091</v>
      </c>
      <c r="G37" s="59">
        <f t="shared" si="3"/>
        <v>110.01174502615937</v>
      </c>
      <c r="H37" s="60">
        <f t="shared" si="5"/>
        <v>1.0805710331866663</v>
      </c>
    </row>
    <row r="38" spans="1:8">
      <c r="A38" s="38" t="s">
        <v>28</v>
      </c>
      <c r="B38" s="57">
        <v>23574</v>
      </c>
      <c r="C38" s="58">
        <v>1475</v>
      </c>
      <c r="D38" s="59">
        <f t="shared" si="2"/>
        <v>62.568931874098581</v>
      </c>
      <c r="E38" s="60">
        <f t="shared" si="4"/>
        <v>1.066018114589407</v>
      </c>
      <c r="F38" s="94">
        <v>2832</v>
      </c>
      <c r="G38" s="59">
        <f t="shared" si="3"/>
        <v>120.13234919826928</v>
      </c>
      <c r="H38" s="60">
        <f t="shared" si="5"/>
        <v>1.1799788891763121</v>
      </c>
    </row>
    <row r="39" spans="1:8">
      <c r="A39" s="38" t="s">
        <v>29</v>
      </c>
      <c r="B39" s="57">
        <v>45900</v>
      </c>
      <c r="C39" s="58">
        <v>2904</v>
      </c>
      <c r="D39" s="59">
        <f t="shared" si="2"/>
        <v>63.267973856209153</v>
      </c>
      <c r="E39" s="60">
        <f t="shared" si="4"/>
        <v>1.0779280416645221</v>
      </c>
      <c r="F39" s="94">
        <v>5321</v>
      </c>
      <c r="G39" s="59">
        <f>F39/$B39*1000</f>
        <v>115.92592592592594</v>
      </c>
      <c r="H39" s="60">
        <f t="shared" si="5"/>
        <v>1.1386620357772894</v>
      </c>
    </row>
    <row r="40" spans="1:8">
      <c r="A40" s="38" t="s">
        <v>30</v>
      </c>
      <c r="B40" s="57">
        <v>66282</v>
      </c>
      <c r="C40" s="58">
        <v>5243</v>
      </c>
      <c r="D40" s="59">
        <f t="shared" si="2"/>
        <v>79.10141516550496</v>
      </c>
      <c r="E40" s="60">
        <f t="shared" si="4"/>
        <v>1.347690282227634</v>
      </c>
      <c r="F40" s="94">
        <v>7418</v>
      </c>
      <c r="G40" s="59">
        <f t="shared" si="3"/>
        <v>111.91575390000303</v>
      </c>
      <c r="H40" s="60">
        <f t="shared" si="5"/>
        <v>1.0992728257590556</v>
      </c>
    </row>
    <row r="41" spans="1:8">
      <c r="A41" s="38" t="s">
        <v>31</v>
      </c>
      <c r="B41" s="57">
        <v>25548</v>
      </c>
      <c r="C41" s="58">
        <v>1537</v>
      </c>
      <c r="D41" s="59">
        <f t="shared" si="2"/>
        <v>60.161265069672773</v>
      </c>
      <c r="E41" s="60">
        <f t="shared" si="4"/>
        <v>1.0249974938030708</v>
      </c>
      <c r="F41" s="94">
        <v>2861</v>
      </c>
      <c r="G41" s="59">
        <f t="shared" si="3"/>
        <v>111.985282605292</v>
      </c>
      <c r="H41" s="60">
        <f t="shared" si="5"/>
        <v>1.0999557592484968</v>
      </c>
    </row>
    <row r="42" spans="1:8">
      <c r="A42" s="38" t="s">
        <v>32</v>
      </c>
      <c r="B42" s="57">
        <v>15935</v>
      </c>
      <c r="C42" s="58">
        <v>939</v>
      </c>
      <c r="D42" s="59">
        <f t="shared" si="2"/>
        <v>58.926890492626299</v>
      </c>
      <c r="E42" s="60">
        <f t="shared" si="4"/>
        <v>1.0039668381740443</v>
      </c>
      <c r="F42" s="94">
        <v>1774</v>
      </c>
      <c r="G42" s="59">
        <f t="shared" si="3"/>
        <v>111.32726702227801</v>
      </c>
      <c r="H42" s="60">
        <f t="shared" si="5"/>
        <v>1.0934925168172338</v>
      </c>
    </row>
    <row r="43" spans="1:8">
      <c r="A43" s="38" t="s">
        <v>33</v>
      </c>
      <c r="B43" s="57">
        <v>15673</v>
      </c>
      <c r="C43" s="58">
        <v>996</v>
      </c>
      <c r="D43" s="59">
        <f t="shared" si="2"/>
        <v>63.548778153512409</v>
      </c>
      <c r="E43" s="60">
        <f t="shared" si="4"/>
        <v>1.0827122446006079</v>
      </c>
      <c r="F43" s="94">
        <v>1699</v>
      </c>
      <c r="G43" s="59">
        <f t="shared" si="3"/>
        <v>108.40298602692529</v>
      </c>
      <c r="H43" s="60">
        <f t="shared" si="5"/>
        <v>1.0647692806234526</v>
      </c>
    </row>
    <row r="44" spans="1:8">
      <c r="A44" s="38" t="s">
        <v>34</v>
      </c>
      <c r="B44" s="57">
        <v>15924</v>
      </c>
      <c r="C44" s="58">
        <v>900</v>
      </c>
      <c r="D44" s="59">
        <f t="shared" si="2"/>
        <v>56.51846269781462</v>
      </c>
      <c r="E44" s="60">
        <f t="shared" si="4"/>
        <v>0.96293325201476554</v>
      </c>
      <c r="F44" s="94">
        <v>1693</v>
      </c>
      <c r="G44" s="59">
        <f t="shared" si="3"/>
        <v>106.31750816377794</v>
      </c>
      <c r="H44" s="60">
        <f t="shared" si="5"/>
        <v>1.0442850407931217</v>
      </c>
    </row>
    <row r="45" spans="1:8">
      <c r="A45" s="38" t="s">
        <v>10</v>
      </c>
      <c r="B45" s="57">
        <v>20196</v>
      </c>
      <c r="C45" s="58">
        <v>1204</v>
      </c>
      <c r="D45" s="59">
        <f t="shared" si="2"/>
        <v>59.615765498118435</v>
      </c>
      <c r="E45" s="60">
        <f t="shared" si="4"/>
        <v>1.0157035453951324</v>
      </c>
      <c r="F45" s="94">
        <v>2134</v>
      </c>
      <c r="G45" s="59">
        <f t="shared" si="3"/>
        <v>105.66448801742919</v>
      </c>
      <c r="H45" s="60">
        <f t="shared" si="5"/>
        <v>1.0378708651606565</v>
      </c>
    </row>
    <row r="46" spans="1:8" s="66" customFormat="1" ht="18.75" customHeight="1">
      <c r="A46" s="62" t="s">
        <v>35</v>
      </c>
      <c r="B46" s="63">
        <f>SUM(B8:B45)</f>
        <v>3212676</v>
      </c>
      <c r="C46" s="63">
        <f>SUM(C8:C45)</f>
        <v>188565</v>
      </c>
      <c r="D46" s="64">
        <f>C46/$B46*1000</f>
        <v>58.694060652241312</v>
      </c>
      <c r="E46" s="65">
        <f>SUM(E8:E45)</f>
        <v>38.664532648015047</v>
      </c>
      <c r="F46" s="63">
        <f>SUM(F8:F45)</f>
        <v>327079</v>
      </c>
      <c r="G46" s="64">
        <f t="shared" si="3"/>
        <v>101.80889700673208</v>
      </c>
      <c r="H46" s="65">
        <f>SUM(H8:H45)</f>
        <v>40.163256810605262</v>
      </c>
    </row>
  </sheetData>
  <mergeCells count="2">
    <mergeCell ref="A2:H2"/>
    <mergeCell ref="A3:H3"/>
  </mergeCells>
  <printOptions horizontalCentered="1"/>
  <pageMargins left="0.55000000000000004" right="0.46" top="0.23" bottom="0.25" header="0.2" footer="0.18"/>
  <pageSetup paperSize="9" scale="73" orientation="landscape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48"/>
  <sheetViews>
    <sheetView zoomScale="75" workbookViewId="0">
      <pane xSplit="1" ySplit="5" topLeftCell="B6" activePane="bottomRight" state="frozen"/>
      <selection activeCell="S26" sqref="S26"/>
      <selection pane="topRight" activeCell="S26" sqref="S26"/>
      <selection pane="bottomLeft" activeCell="S26" sqref="S26"/>
      <selection pane="bottomRight" activeCell="A2" sqref="A2:I2"/>
    </sheetView>
  </sheetViews>
  <sheetFormatPr defaultColWidth="9.109375" defaultRowHeight="15.55"/>
  <cols>
    <col min="1" max="1" width="22.88671875" style="35" customWidth="1"/>
    <col min="2" max="2" width="17" style="35" customWidth="1"/>
    <col min="3" max="3" width="11.44140625" style="35" customWidth="1"/>
    <col min="4" max="4" width="13.6640625" style="35" bestFit="1" customWidth="1"/>
    <col min="5" max="5" width="11.5546875" style="35" bestFit="1" customWidth="1"/>
    <col min="6" max="6" width="11.88671875" style="35" customWidth="1"/>
    <col min="7" max="7" width="13.6640625" style="35" customWidth="1"/>
    <col min="8" max="8" width="14.44140625" style="35" customWidth="1"/>
    <col min="9" max="9" width="15.88671875" style="35" customWidth="1"/>
    <col min="10" max="16384" width="9.109375" style="35"/>
  </cols>
  <sheetData>
    <row r="1" spans="1:9">
      <c r="A1" s="36"/>
      <c r="B1" s="36"/>
      <c r="C1" s="36"/>
      <c r="D1" s="36"/>
      <c r="E1" s="36"/>
      <c r="F1" s="36"/>
      <c r="G1" s="36"/>
      <c r="H1" s="36"/>
      <c r="I1" s="37" t="s">
        <v>169</v>
      </c>
    </row>
    <row r="2" spans="1:9" ht="17.3">
      <c r="A2" s="231" t="s">
        <v>170</v>
      </c>
      <c r="B2" s="231"/>
      <c r="C2" s="231"/>
      <c r="D2" s="231"/>
      <c r="E2" s="231"/>
      <c r="F2" s="231"/>
      <c r="G2" s="231"/>
      <c r="H2" s="231"/>
      <c r="I2" s="231"/>
    </row>
    <row r="3" spans="1:9">
      <c r="A3" s="36"/>
      <c r="B3" s="36"/>
      <c r="C3" s="36"/>
      <c r="D3" s="36"/>
      <c r="E3" s="36"/>
      <c r="F3" s="36"/>
      <c r="G3" s="36"/>
      <c r="H3" s="36"/>
      <c r="I3" s="36"/>
    </row>
    <row r="4" spans="1:9" s="40" customFormat="1" ht="96.05" customHeight="1">
      <c r="A4" s="68" t="s">
        <v>53</v>
      </c>
      <c r="B4" s="68" t="s">
        <v>171</v>
      </c>
      <c r="C4" s="68" t="str">
        <f>"Коэфф-т площади
(2)/"&amp;ROUND(B46,0)</f>
        <v>Коэфф-т площади
(2)/1448</v>
      </c>
      <c r="D4" s="68" t="s">
        <v>172</v>
      </c>
      <c r="E4" s="68" t="s">
        <v>173</v>
      </c>
      <c r="F4" s="68" t="str">
        <f>"Коэфф-т плотности населения
"&amp;ROUND(E46,1)&amp;"/(5)"</f>
        <v>Коэфф-т плотности населения
59,9/(5)</v>
      </c>
      <c r="G4" s="68" t="s">
        <v>174</v>
      </c>
      <c r="H4" s="68" t="str">
        <f>"Показатель удалённости
(7)/"&amp;ROUND(G46,1)</f>
        <v>Показатель удалённости
(7)/117,2</v>
      </c>
      <c r="I4" s="68" t="s">
        <v>175</v>
      </c>
    </row>
    <row r="5" spans="1:9" s="40" customFormat="1">
      <c r="A5" s="54" t="s">
        <v>38</v>
      </c>
      <c r="B5" s="54" t="s">
        <v>39</v>
      </c>
      <c r="C5" s="54" t="s">
        <v>40</v>
      </c>
      <c r="D5" s="54" t="s">
        <v>41</v>
      </c>
      <c r="E5" s="54" t="s">
        <v>42</v>
      </c>
      <c r="F5" s="54" t="s">
        <v>50</v>
      </c>
      <c r="G5" s="54" t="s">
        <v>43</v>
      </c>
      <c r="H5" s="54" t="s">
        <v>47</v>
      </c>
      <c r="I5" s="54" t="s">
        <v>108</v>
      </c>
    </row>
    <row r="6" spans="1:9">
      <c r="A6" s="55" t="s">
        <v>147</v>
      </c>
      <c r="B6" s="55"/>
      <c r="C6" s="55"/>
      <c r="D6" s="55"/>
      <c r="E6" s="55"/>
      <c r="F6" s="55"/>
      <c r="G6" s="55"/>
      <c r="H6" s="55"/>
      <c r="I6" s="55"/>
    </row>
    <row r="7" spans="1:9">
      <c r="A7" s="55" t="s">
        <v>0</v>
      </c>
      <c r="B7" s="69">
        <v>541.94000000000005</v>
      </c>
      <c r="C7" s="60">
        <f t="shared" ref="C7:C16" si="0">B7/B$46</f>
        <v>0.37434529063594307</v>
      </c>
      <c r="D7" s="70">
        <v>1170978</v>
      </c>
      <c r="E7" s="71">
        <f>D7/B7</f>
        <v>2160.7152083256447</v>
      </c>
      <c r="F7" s="72">
        <f t="shared" ref="F7:F16" si="1">E$46/E7</f>
        <v>2.770014519963903E-2</v>
      </c>
      <c r="G7" s="57">
        <v>0</v>
      </c>
      <c r="H7" s="72">
        <f t="shared" ref="H7:H16" si="2">G7/G$46</f>
        <v>0</v>
      </c>
      <c r="I7" s="60">
        <f>(C7+F7+H7)/3</f>
        <v>0.13401514527852737</v>
      </c>
    </row>
    <row r="8" spans="1:9">
      <c r="A8" s="55" t="s">
        <v>1</v>
      </c>
      <c r="B8" s="69">
        <v>284.33</v>
      </c>
      <c r="C8" s="60">
        <f t="shared" si="0"/>
        <v>0.19640107112691013</v>
      </c>
      <c r="D8" s="70">
        <v>712619</v>
      </c>
      <c r="E8" s="71">
        <f t="shared" ref="E8:E44" si="3">D8/B8</f>
        <v>2506.3095698660009</v>
      </c>
      <c r="F8" s="72">
        <f t="shared" si="1"/>
        <v>2.3880579528285737E-2</v>
      </c>
      <c r="G8" s="57">
        <v>101</v>
      </c>
      <c r="H8" s="72">
        <f t="shared" si="2"/>
        <v>0.86165552225040354</v>
      </c>
      <c r="I8" s="60">
        <f t="shared" ref="I8:I43" si="4">(C8+F8+H8)/3</f>
        <v>0.36064572430186642</v>
      </c>
    </row>
    <row r="9" spans="1:9">
      <c r="A9" s="55" t="s">
        <v>2</v>
      </c>
      <c r="B9" s="69">
        <v>136.22999999999999</v>
      </c>
      <c r="C9" s="60">
        <f t="shared" si="0"/>
        <v>9.4100931732912355E-2</v>
      </c>
      <c r="D9" s="70">
        <v>175327</v>
      </c>
      <c r="E9" s="71">
        <f t="shared" si="3"/>
        <v>1286.9925860676797</v>
      </c>
      <c r="F9" s="72">
        <f t="shared" si="1"/>
        <v>4.6505415535114183E-2</v>
      </c>
      <c r="G9" s="57">
        <v>173</v>
      </c>
      <c r="H9" s="72">
        <f t="shared" si="2"/>
        <v>1.4759050034586121</v>
      </c>
      <c r="I9" s="60">
        <f t="shared" si="4"/>
        <v>0.53883711690887959</v>
      </c>
    </row>
    <row r="10" spans="1:9">
      <c r="A10" s="55" t="s">
        <v>11</v>
      </c>
      <c r="B10" s="69">
        <v>263.25</v>
      </c>
      <c r="C10" s="60">
        <f t="shared" si="0"/>
        <v>0.1818400519613094</v>
      </c>
      <c r="D10" s="70">
        <v>106155</v>
      </c>
      <c r="E10" s="71">
        <f t="shared" si="3"/>
        <v>403.24786324786322</v>
      </c>
      <c r="F10" s="72">
        <f t="shared" si="1"/>
        <v>0.14842515103148735</v>
      </c>
      <c r="G10" s="57">
        <v>25</v>
      </c>
      <c r="H10" s="72">
        <f t="shared" si="2"/>
        <v>0.21328106986396128</v>
      </c>
      <c r="I10" s="60">
        <f t="shared" si="4"/>
        <v>0.18118209095225266</v>
      </c>
    </row>
    <row r="11" spans="1:9">
      <c r="A11" s="55" t="s">
        <v>3</v>
      </c>
      <c r="B11" s="69">
        <v>200.5</v>
      </c>
      <c r="C11" s="60">
        <f t="shared" si="0"/>
        <v>0.13849546217755948</v>
      </c>
      <c r="D11" s="70">
        <v>72933</v>
      </c>
      <c r="E11" s="71">
        <f t="shared" si="3"/>
        <v>363.7556109725686</v>
      </c>
      <c r="F11" s="72">
        <f t="shared" si="1"/>
        <v>0.16453938633596005</v>
      </c>
      <c r="G11" s="57">
        <v>45</v>
      </c>
      <c r="H11" s="72">
        <f t="shared" si="2"/>
        <v>0.38390592575513027</v>
      </c>
      <c r="I11" s="60">
        <f t="shared" si="4"/>
        <v>0.22898025808954992</v>
      </c>
    </row>
    <row r="12" spans="1:9">
      <c r="A12" s="55" t="s">
        <v>4</v>
      </c>
      <c r="B12" s="69">
        <v>53.51</v>
      </c>
      <c r="C12" s="60">
        <f t="shared" si="0"/>
        <v>3.6962055766190563E-2</v>
      </c>
      <c r="D12" s="70">
        <v>47470</v>
      </c>
      <c r="E12" s="71">
        <f t="shared" si="3"/>
        <v>887.12390207437863</v>
      </c>
      <c r="F12" s="72">
        <f t="shared" si="1"/>
        <v>6.7467604993772898E-2</v>
      </c>
      <c r="G12" s="57">
        <v>101</v>
      </c>
      <c r="H12" s="72">
        <f t="shared" si="2"/>
        <v>0.86165552225040354</v>
      </c>
      <c r="I12" s="60">
        <f t="shared" si="4"/>
        <v>0.32202839433678898</v>
      </c>
    </row>
    <row r="13" spans="1:9">
      <c r="A13" s="55" t="s">
        <v>12</v>
      </c>
      <c r="B13" s="69">
        <v>94.1464</v>
      </c>
      <c r="C13" s="60">
        <f t="shared" si="0"/>
        <v>6.5031666734929605E-2</v>
      </c>
      <c r="D13" s="70">
        <v>59580</v>
      </c>
      <c r="E13" s="71">
        <f t="shared" si="3"/>
        <v>632.84416610725418</v>
      </c>
      <c r="F13" s="72">
        <f t="shared" si="1"/>
        <v>9.4576403182872887E-2</v>
      </c>
      <c r="G13" s="57">
        <v>99</v>
      </c>
      <c r="H13" s="72">
        <f t="shared" si="2"/>
        <v>0.8445930366612866</v>
      </c>
      <c r="I13" s="60">
        <f>(C13+F13+H13)/3</f>
        <v>0.33473370219302967</v>
      </c>
    </row>
    <row r="14" spans="1:9">
      <c r="A14" s="55" t="s">
        <v>5</v>
      </c>
      <c r="B14" s="69">
        <v>22.92</v>
      </c>
      <c r="C14" s="60">
        <f t="shared" si="0"/>
        <v>1.5831999965634232E-2</v>
      </c>
      <c r="D14" s="70">
        <v>26550</v>
      </c>
      <c r="E14" s="71">
        <f t="shared" si="3"/>
        <v>1158.3769633507852</v>
      </c>
      <c r="F14" s="72">
        <f t="shared" si="1"/>
        <v>5.1668953112255514E-2</v>
      </c>
      <c r="G14" s="57">
        <v>170</v>
      </c>
      <c r="H14" s="72">
        <f t="shared" si="2"/>
        <v>1.4503112750749367</v>
      </c>
      <c r="I14" s="60">
        <f t="shared" si="4"/>
        <v>0.50593740938427556</v>
      </c>
    </row>
    <row r="15" spans="1:9">
      <c r="A15" s="55" t="s">
        <v>6</v>
      </c>
      <c r="B15" s="69">
        <v>108.762</v>
      </c>
      <c r="C15" s="60">
        <f t="shared" si="0"/>
        <v>7.5127398789804109E-2</v>
      </c>
      <c r="D15" s="70">
        <v>57437</v>
      </c>
      <c r="E15" s="71">
        <f t="shared" si="3"/>
        <v>528.09804895092032</v>
      </c>
      <c r="F15" s="72">
        <f t="shared" si="1"/>
        <v>0.11333525114244666</v>
      </c>
      <c r="G15" s="57">
        <v>41</v>
      </c>
      <c r="H15" s="72">
        <f t="shared" si="2"/>
        <v>0.34978095457689651</v>
      </c>
      <c r="I15" s="60">
        <f t="shared" si="4"/>
        <v>0.17941453483638239</v>
      </c>
    </row>
    <row r="16" spans="1:9">
      <c r="A16" s="55" t="s">
        <v>13</v>
      </c>
      <c r="B16" s="69">
        <v>64.77</v>
      </c>
      <c r="C16" s="60">
        <f t="shared" si="0"/>
        <v>4.4739905662047517E-2</v>
      </c>
      <c r="D16" s="70">
        <v>29194</v>
      </c>
      <c r="E16" s="71">
        <f t="shared" si="3"/>
        <v>450.73336421182648</v>
      </c>
      <c r="F16" s="72">
        <f t="shared" si="1"/>
        <v>0.1327883173466621</v>
      </c>
      <c r="G16" s="57">
        <v>159</v>
      </c>
      <c r="H16" s="72">
        <f t="shared" si="2"/>
        <v>1.3564676043347936</v>
      </c>
      <c r="I16" s="60">
        <f t="shared" si="4"/>
        <v>0.51133194244783442</v>
      </c>
    </row>
    <row r="17" spans="1:9">
      <c r="A17" s="55" t="s">
        <v>148</v>
      </c>
      <c r="C17" s="60"/>
      <c r="D17" s="58"/>
      <c r="E17" s="71"/>
      <c r="F17" s="72"/>
      <c r="G17" s="57"/>
      <c r="H17" s="72"/>
      <c r="I17" s="60"/>
    </row>
    <row r="18" spans="1:9">
      <c r="A18" s="55" t="s">
        <v>14</v>
      </c>
      <c r="B18" s="69">
        <v>1890.87</v>
      </c>
      <c r="C18" s="60">
        <f t="shared" ref="C18:C44" si="5">B18/B$46</f>
        <v>1.3061192746517798</v>
      </c>
      <c r="D18" s="70">
        <v>11608</v>
      </c>
      <c r="E18" s="71">
        <f t="shared" si="3"/>
        <v>6.1389730653085621</v>
      </c>
      <c r="F18" s="72">
        <f t="shared" ref="F18:F44" si="6">E$46/E18</f>
        <v>9.7495337361738876</v>
      </c>
      <c r="G18" s="57">
        <v>147</v>
      </c>
      <c r="H18" s="72">
        <f t="shared" ref="H18:H44" si="7">G18/G$46</f>
        <v>1.2540926908000922</v>
      </c>
      <c r="I18" s="60">
        <f t="shared" si="4"/>
        <v>4.1032485672085866</v>
      </c>
    </row>
    <row r="19" spans="1:9">
      <c r="A19" s="55" t="s">
        <v>15</v>
      </c>
      <c r="B19" s="69">
        <v>1988.8</v>
      </c>
      <c r="C19" s="60">
        <f t="shared" si="5"/>
        <v>1.3737644647318219</v>
      </c>
      <c r="D19" s="70">
        <v>40286</v>
      </c>
      <c r="E19" s="71">
        <f t="shared" si="3"/>
        <v>20.256436041834274</v>
      </c>
      <c r="F19" s="72">
        <f t="shared" si="6"/>
        <v>2.9547213972922002</v>
      </c>
      <c r="G19" s="57">
        <v>80</v>
      </c>
      <c r="H19" s="72">
        <f t="shared" si="7"/>
        <v>0.68249942356467608</v>
      </c>
      <c r="I19" s="60">
        <f t="shared" si="4"/>
        <v>1.6703284285295661</v>
      </c>
    </row>
    <row r="20" spans="1:9">
      <c r="A20" s="55" t="s">
        <v>16</v>
      </c>
      <c r="B20" s="69">
        <v>824</v>
      </c>
      <c r="C20" s="60">
        <f t="shared" si="5"/>
        <v>0.56917835827585539</v>
      </c>
      <c r="D20" s="70">
        <v>14196</v>
      </c>
      <c r="E20" s="71">
        <f t="shared" si="3"/>
        <v>17.228155339805824</v>
      </c>
      <c r="F20" s="72">
        <f t="shared" si="6"/>
        <v>3.4740878419757291</v>
      </c>
      <c r="G20" s="57">
        <v>92</v>
      </c>
      <c r="H20" s="72">
        <f t="shared" si="7"/>
        <v>0.78487433709937748</v>
      </c>
      <c r="I20" s="60">
        <f t="shared" si="4"/>
        <v>1.6093801791169871</v>
      </c>
    </row>
    <row r="21" spans="1:9">
      <c r="A21" s="55" t="s">
        <v>36</v>
      </c>
      <c r="B21" s="69">
        <v>2534.02</v>
      </c>
      <c r="C21" s="60">
        <f t="shared" si="5"/>
        <v>1.7503754167939114</v>
      </c>
      <c r="D21" s="70">
        <v>18992</v>
      </c>
      <c r="E21" s="71">
        <f t="shared" si="3"/>
        <v>7.4948106171222015</v>
      </c>
      <c r="F21" s="72">
        <f t="shared" si="6"/>
        <v>7.985808856724681</v>
      </c>
      <c r="G21" s="57">
        <v>96</v>
      </c>
      <c r="H21" s="72">
        <f t="shared" si="7"/>
        <v>0.81899930827761125</v>
      </c>
      <c r="I21" s="60">
        <f t="shared" si="4"/>
        <v>3.5183945272654014</v>
      </c>
    </row>
    <row r="22" spans="1:9">
      <c r="A22" s="55" t="s">
        <v>37</v>
      </c>
      <c r="B22" s="69">
        <v>2808.56</v>
      </c>
      <c r="C22" s="60">
        <f t="shared" si="5"/>
        <v>1.9400140411641218</v>
      </c>
      <c r="D22" s="70">
        <v>17984</v>
      </c>
      <c r="E22" s="71">
        <f t="shared" si="3"/>
        <v>6.4032813968724192</v>
      </c>
      <c r="F22" s="72">
        <f t="shared" si="6"/>
        <v>9.3471021022006724</v>
      </c>
      <c r="G22" s="57">
        <v>145</v>
      </c>
      <c r="H22" s="72">
        <f t="shared" si="7"/>
        <v>1.2370302052109754</v>
      </c>
      <c r="I22" s="60">
        <f t="shared" si="4"/>
        <v>4.174715449525257</v>
      </c>
    </row>
    <row r="23" spans="1:9">
      <c r="A23" s="55" t="s">
        <v>7</v>
      </c>
      <c r="B23" s="69">
        <v>2102.92</v>
      </c>
      <c r="C23" s="60">
        <f t="shared" si="5"/>
        <v>1.4525929043512886</v>
      </c>
      <c r="D23" s="70">
        <v>24095</v>
      </c>
      <c r="E23" s="71">
        <f t="shared" si="3"/>
        <v>11.457877617788599</v>
      </c>
      <c r="F23" s="72">
        <f t="shared" si="6"/>
        <v>5.2236659355452488</v>
      </c>
      <c r="G23" s="57">
        <v>160</v>
      </c>
      <c r="H23" s="72">
        <f t="shared" si="7"/>
        <v>1.3649988471293522</v>
      </c>
      <c r="I23" s="60">
        <f t="shared" si="4"/>
        <v>2.6804192290086295</v>
      </c>
    </row>
    <row r="24" spans="1:9">
      <c r="A24" s="55" t="s">
        <v>8</v>
      </c>
      <c r="B24" s="69">
        <v>2481.15</v>
      </c>
      <c r="C24" s="60">
        <f t="shared" si="5"/>
        <v>1.7138554413059934</v>
      </c>
      <c r="D24" s="70">
        <v>89222</v>
      </c>
      <c r="E24" s="71">
        <f t="shared" si="3"/>
        <v>35.959937932007335</v>
      </c>
      <c r="F24" s="72">
        <f t="shared" si="6"/>
        <v>1.6644112433913651</v>
      </c>
      <c r="G24" s="57">
        <v>0</v>
      </c>
      <c r="H24" s="72">
        <f t="shared" si="7"/>
        <v>0</v>
      </c>
      <c r="I24" s="60">
        <f t="shared" si="4"/>
        <v>1.1260888948991195</v>
      </c>
    </row>
    <row r="25" spans="1:9">
      <c r="A25" s="55" t="s">
        <v>9</v>
      </c>
      <c r="B25" s="69">
        <v>1201.192</v>
      </c>
      <c r="C25" s="60">
        <f t="shared" si="5"/>
        <v>0.82972389627923704</v>
      </c>
      <c r="D25" s="70">
        <v>9617</v>
      </c>
      <c r="E25" s="71">
        <f t="shared" si="3"/>
        <v>8.0062138275979198</v>
      </c>
      <c r="F25" s="72">
        <f t="shared" si="6"/>
        <v>7.4757090298256372</v>
      </c>
      <c r="G25" s="57">
        <v>95</v>
      </c>
      <c r="H25" s="72">
        <f t="shared" si="7"/>
        <v>0.81046806548305284</v>
      </c>
      <c r="I25" s="60">
        <f t="shared" si="4"/>
        <v>3.0386336638626421</v>
      </c>
    </row>
    <row r="26" spans="1:9">
      <c r="A26" s="55" t="s">
        <v>17</v>
      </c>
      <c r="B26" s="69">
        <v>1587.35</v>
      </c>
      <c r="C26" s="60">
        <f t="shared" si="5"/>
        <v>1.0964627026810425</v>
      </c>
      <c r="D26" s="70">
        <v>12768</v>
      </c>
      <c r="E26" s="71">
        <f t="shared" si="3"/>
        <v>8.0435946703625536</v>
      </c>
      <c r="F26" s="72">
        <f t="shared" si="6"/>
        <v>7.4409673110729857</v>
      </c>
      <c r="G26" s="57">
        <v>155</v>
      </c>
      <c r="H26" s="72">
        <f t="shared" si="7"/>
        <v>1.32234263315656</v>
      </c>
      <c r="I26" s="60">
        <f t="shared" si="4"/>
        <v>3.2865908823035297</v>
      </c>
    </row>
    <row r="27" spans="1:9">
      <c r="A27" s="55" t="s">
        <v>18</v>
      </c>
      <c r="B27" s="69">
        <v>2049.2919999999999</v>
      </c>
      <c r="C27" s="60">
        <f t="shared" si="5"/>
        <v>1.4155493400337915</v>
      </c>
      <c r="D27" s="70">
        <v>32747</v>
      </c>
      <c r="E27" s="71">
        <f t="shared" si="3"/>
        <v>15.979665172166778</v>
      </c>
      <c r="F27" s="72">
        <f t="shared" si="6"/>
        <v>3.7455180919521696</v>
      </c>
      <c r="G27" s="57">
        <v>41</v>
      </c>
      <c r="H27" s="72">
        <f t="shared" si="7"/>
        <v>0.34978095457689651</v>
      </c>
      <c r="I27" s="60">
        <f t="shared" si="4"/>
        <v>1.8369494621876192</v>
      </c>
    </row>
    <row r="28" spans="1:9">
      <c r="A28" s="55" t="s">
        <v>19</v>
      </c>
      <c r="B28" s="69">
        <v>2487.0100000000002</v>
      </c>
      <c r="C28" s="60">
        <f t="shared" si="5"/>
        <v>1.7179032388539264</v>
      </c>
      <c r="D28" s="70">
        <v>44910</v>
      </c>
      <c r="E28" s="71">
        <f t="shared" si="3"/>
        <v>18.05782847676527</v>
      </c>
      <c r="F28" s="72">
        <f t="shared" si="6"/>
        <v>3.314469681816917</v>
      </c>
      <c r="G28" s="57">
        <v>110</v>
      </c>
      <c r="H28" s="72">
        <f t="shared" si="7"/>
        <v>0.93843670740142959</v>
      </c>
      <c r="I28" s="60">
        <f t="shared" si="4"/>
        <v>1.9902698760240909</v>
      </c>
    </row>
    <row r="29" spans="1:9">
      <c r="A29" s="55" t="s">
        <v>20</v>
      </c>
      <c r="B29" s="69">
        <v>1255.55</v>
      </c>
      <c r="C29" s="60">
        <f t="shared" si="5"/>
        <v>0.86727170841413859</v>
      </c>
      <c r="D29" s="70">
        <v>14824</v>
      </c>
      <c r="E29" s="71">
        <f t="shared" si="3"/>
        <v>11.806777906096929</v>
      </c>
      <c r="F29" s="72">
        <f t="shared" si="6"/>
        <v>5.0693021823321898</v>
      </c>
      <c r="G29" s="57">
        <v>215</v>
      </c>
      <c r="H29" s="72">
        <f t="shared" si="7"/>
        <v>1.834217200830067</v>
      </c>
      <c r="I29" s="60">
        <f t="shared" si="4"/>
        <v>2.5902636971921318</v>
      </c>
    </row>
    <row r="30" spans="1:9">
      <c r="A30" s="55" t="s">
        <v>21</v>
      </c>
      <c r="B30" s="69">
        <v>1647.67</v>
      </c>
      <c r="C30" s="60">
        <f t="shared" si="5"/>
        <v>1.1381287689082267</v>
      </c>
      <c r="D30" s="70">
        <v>22691</v>
      </c>
      <c r="E30" s="71">
        <f t="shared" si="3"/>
        <v>13.771568335892502</v>
      </c>
      <c r="F30" s="72">
        <f t="shared" si="6"/>
        <v>4.3460645545865333</v>
      </c>
      <c r="G30" s="57">
        <v>140</v>
      </c>
      <c r="H30" s="72">
        <f t="shared" si="7"/>
        <v>1.1943739912381832</v>
      </c>
      <c r="I30" s="60">
        <f t="shared" si="4"/>
        <v>2.226189104910981</v>
      </c>
    </row>
    <row r="31" spans="1:9">
      <c r="A31" s="55" t="s">
        <v>22</v>
      </c>
      <c r="B31" s="69">
        <v>2130.2235000000001</v>
      </c>
      <c r="C31" s="60">
        <f t="shared" si="5"/>
        <v>1.4714528088478722</v>
      </c>
      <c r="D31" s="70">
        <v>17330</v>
      </c>
      <c r="E31" s="71">
        <f>D31/B31</f>
        <v>8.1352966015068375</v>
      </c>
      <c r="F31" s="72">
        <f>E$46/E31</f>
        <v>7.3570919337596994</v>
      </c>
      <c r="G31" s="57">
        <v>78</v>
      </c>
      <c r="H31" s="72">
        <f t="shared" si="7"/>
        <v>0.66543693797555914</v>
      </c>
      <c r="I31" s="60">
        <f>(C31+F31+H31)/3</f>
        <v>3.1646605601943762</v>
      </c>
    </row>
    <row r="32" spans="1:9">
      <c r="A32" s="55" t="s">
        <v>23</v>
      </c>
      <c r="B32" s="69">
        <v>2433</v>
      </c>
      <c r="C32" s="60">
        <f t="shared" si="5"/>
        <v>1.6805958078703351</v>
      </c>
      <c r="D32" s="70">
        <v>55869</v>
      </c>
      <c r="E32" s="71">
        <f t="shared" si="3"/>
        <v>22.963008631319358</v>
      </c>
      <c r="F32" s="72">
        <f t="shared" si="6"/>
        <v>2.6064583246315576</v>
      </c>
      <c r="G32" s="57">
        <v>40</v>
      </c>
      <c r="H32" s="72">
        <f t="shared" si="7"/>
        <v>0.34124971178233804</v>
      </c>
      <c r="I32" s="60">
        <f t="shared" si="4"/>
        <v>1.5427679480947436</v>
      </c>
    </row>
    <row r="33" spans="1:9">
      <c r="A33" s="73" t="s">
        <v>24</v>
      </c>
      <c r="B33" s="69">
        <v>823.48</v>
      </c>
      <c r="C33" s="60">
        <f t="shared" si="5"/>
        <v>0.56881916804975896</v>
      </c>
      <c r="D33" s="70">
        <v>10912</v>
      </c>
      <c r="E33" s="71">
        <f>D33/B33</f>
        <v>13.251080779132462</v>
      </c>
      <c r="F33" s="72">
        <f t="shared" si="6"/>
        <v>4.5167730846485057</v>
      </c>
      <c r="G33" s="57">
        <v>185</v>
      </c>
      <c r="H33" s="72">
        <f t="shared" si="7"/>
        <v>1.5782799169933135</v>
      </c>
      <c r="I33" s="60">
        <f>(C33+F33+H33)/3</f>
        <v>2.2212907232305259</v>
      </c>
    </row>
    <row r="34" spans="1:9">
      <c r="A34" s="55" t="s">
        <v>25</v>
      </c>
      <c r="B34" s="69">
        <v>1406.58</v>
      </c>
      <c r="C34" s="60">
        <f t="shared" si="5"/>
        <v>0.97159574658210268</v>
      </c>
      <c r="D34" s="70">
        <v>33642</v>
      </c>
      <c r="E34" s="71">
        <f t="shared" si="3"/>
        <v>23.91758733950433</v>
      </c>
      <c r="F34" s="72">
        <f t="shared" si="6"/>
        <v>2.5024315436211149</v>
      </c>
      <c r="G34" s="57">
        <v>103</v>
      </c>
      <c r="H34" s="72">
        <f t="shared" si="7"/>
        <v>0.87871800783952048</v>
      </c>
      <c r="I34" s="60">
        <f t="shared" si="4"/>
        <v>1.4509150993475792</v>
      </c>
    </row>
    <row r="35" spans="1:9">
      <c r="A35" s="55" t="s">
        <v>26</v>
      </c>
      <c r="B35" s="69">
        <v>1960.12</v>
      </c>
      <c r="C35" s="60">
        <f t="shared" si="5"/>
        <v>1.3539537422617349</v>
      </c>
      <c r="D35" s="70">
        <v>17068</v>
      </c>
      <c r="E35" s="71">
        <f t="shared" si="3"/>
        <v>8.7076301450931588</v>
      </c>
      <c r="F35" s="72">
        <f t="shared" si="6"/>
        <v>6.8735263221320846</v>
      </c>
      <c r="G35" s="57">
        <v>110</v>
      </c>
      <c r="H35" s="72">
        <f t="shared" si="7"/>
        <v>0.93843670740142959</v>
      </c>
      <c r="I35" s="60">
        <f t="shared" si="4"/>
        <v>3.0553055905984166</v>
      </c>
    </row>
    <row r="36" spans="1:9">
      <c r="A36" s="55" t="s">
        <v>27</v>
      </c>
      <c r="B36" s="69">
        <v>2105.4299999999998</v>
      </c>
      <c r="C36" s="60">
        <f t="shared" si="5"/>
        <v>1.4543266879426384</v>
      </c>
      <c r="D36" s="70">
        <v>27941</v>
      </c>
      <c r="E36" s="71">
        <f t="shared" si="3"/>
        <v>13.270923279330114</v>
      </c>
      <c r="F36" s="72">
        <f t="shared" si="6"/>
        <v>4.510019668255504</v>
      </c>
      <c r="G36" s="57">
        <v>159</v>
      </c>
      <c r="H36" s="72">
        <f t="shared" si="7"/>
        <v>1.3564676043347936</v>
      </c>
      <c r="I36" s="60">
        <f t="shared" si="4"/>
        <v>2.4402713201776454</v>
      </c>
    </row>
    <row r="37" spans="1:9">
      <c r="A37" s="55" t="s">
        <v>28</v>
      </c>
      <c r="B37" s="69">
        <v>1424.05</v>
      </c>
      <c r="C37" s="60">
        <f t="shared" si="5"/>
        <v>0.98366315667807258</v>
      </c>
      <c r="D37" s="70">
        <v>23532</v>
      </c>
      <c r="E37" s="71">
        <f t="shared" si="3"/>
        <v>16.524700677644745</v>
      </c>
      <c r="F37" s="72">
        <f t="shared" si="6"/>
        <v>3.6219793733788426</v>
      </c>
      <c r="G37" s="57">
        <v>145</v>
      </c>
      <c r="H37" s="72">
        <f t="shared" si="7"/>
        <v>1.2370302052109754</v>
      </c>
      <c r="I37" s="60">
        <f t="shared" si="4"/>
        <v>1.9475575784226302</v>
      </c>
    </row>
    <row r="38" spans="1:9">
      <c r="A38" s="55" t="s">
        <v>29</v>
      </c>
      <c r="B38" s="69">
        <v>2749.3</v>
      </c>
      <c r="C38" s="60">
        <f t="shared" si="5"/>
        <v>1.8990801703978268</v>
      </c>
      <c r="D38" s="70">
        <v>45646</v>
      </c>
      <c r="E38" s="71">
        <f t="shared" si="3"/>
        <v>16.602771614592804</v>
      </c>
      <c r="F38" s="72">
        <f t="shared" si="6"/>
        <v>3.604947799985537</v>
      </c>
      <c r="G38" s="57">
        <v>135</v>
      </c>
      <c r="H38" s="72">
        <f t="shared" si="7"/>
        <v>1.1517177772653908</v>
      </c>
      <c r="I38" s="60">
        <f t="shared" si="4"/>
        <v>2.2185819158829183</v>
      </c>
    </row>
    <row r="39" spans="1:9">
      <c r="A39" s="55" t="s">
        <v>30</v>
      </c>
      <c r="B39" s="69">
        <v>3661.98</v>
      </c>
      <c r="C39" s="60">
        <f t="shared" si="5"/>
        <v>2.5295142772318169</v>
      </c>
      <c r="D39" s="70">
        <v>69424</v>
      </c>
      <c r="E39" s="71">
        <f t="shared" si="3"/>
        <v>18.958050016657655</v>
      </c>
      <c r="F39" s="72">
        <f t="shared" si="6"/>
        <v>3.1570823451303833</v>
      </c>
      <c r="G39" s="57">
        <v>101</v>
      </c>
      <c r="H39" s="72">
        <f t="shared" si="7"/>
        <v>0.86165552225040354</v>
      </c>
      <c r="I39" s="60">
        <f t="shared" si="4"/>
        <v>2.1827507148708682</v>
      </c>
    </row>
    <row r="40" spans="1:9">
      <c r="A40" s="55" t="s">
        <v>31</v>
      </c>
      <c r="B40" s="69">
        <v>1875.4960000000001</v>
      </c>
      <c r="C40" s="60">
        <f t="shared" si="5"/>
        <v>1.2954996774671526</v>
      </c>
      <c r="D40" s="70">
        <v>25255</v>
      </c>
      <c r="E40" s="71">
        <f>D40/B40</f>
        <v>13.465771187995069</v>
      </c>
      <c r="F40" s="72">
        <f t="shared" si="6"/>
        <v>4.4447602866628015</v>
      </c>
      <c r="G40" s="57">
        <v>173</v>
      </c>
      <c r="H40" s="72">
        <f t="shared" si="7"/>
        <v>1.4759050034586121</v>
      </c>
      <c r="I40" s="60">
        <f t="shared" si="4"/>
        <v>2.4053883225295221</v>
      </c>
    </row>
    <row r="41" spans="1:9">
      <c r="A41" s="55" t="s">
        <v>32</v>
      </c>
      <c r="B41" s="69">
        <v>1865.38</v>
      </c>
      <c r="C41" s="60">
        <f>B41/B$46</f>
        <v>1.2885120460687078</v>
      </c>
      <c r="D41" s="70">
        <v>15972</v>
      </c>
      <c r="E41" s="71">
        <f t="shared" si="3"/>
        <v>8.5623304634980535</v>
      </c>
      <c r="F41" s="72">
        <f t="shared" si="6"/>
        <v>6.9901676022484036</v>
      </c>
      <c r="G41" s="57">
        <v>130</v>
      </c>
      <c r="H41" s="72">
        <f t="shared" si="7"/>
        <v>1.1090615632925986</v>
      </c>
      <c r="I41" s="60">
        <f t="shared" si="4"/>
        <v>3.1292470705365703</v>
      </c>
    </row>
    <row r="42" spans="1:9">
      <c r="A42" s="55" t="s">
        <v>33</v>
      </c>
      <c r="B42" s="69">
        <v>1162.3499999999999</v>
      </c>
      <c r="C42" s="60">
        <f t="shared" si="5"/>
        <v>0.80289376789070444</v>
      </c>
      <c r="D42" s="70">
        <v>15370</v>
      </c>
      <c r="E42" s="71">
        <f t="shared" si="3"/>
        <v>13.223211597195338</v>
      </c>
      <c r="F42" s="72">
        <f t="shared" si="6"/>
        <v>4.5262926155082761</v>
      </c>
      <c r="G42" s="57">
        <v>185</v>
      </c>
      <c r="H42" s="72">
        <f t="shared" si="7"/>
        <v>1.5782799169933135</v>
      </c>
      <c r="I42" s="60">
        <f t="shared" si="4"/>
        <v>2.3024887667974312</v>
      </c>
    </row>
    <row r="43" spans="1:9">
      <c r="A43" s="55" t="s">
        <v>34</v>
      </c>
      <c r="B43" s="69">
        <v>1338.16</v>
      </c>
      <c r="C43" s="60">
        <f t="shared" si="5"/>
        <v>0.9243346018330324</v>
      </c>
      <c r="D43" s="70">
        <v>15805</v>
      </c>
      <c r="E43" s="71">
        <f t="shared" si="3"/>
        <v>11.810994200992408</v>
      </c>
      <c r="F43" s="72">
        <f t="shared" si="6"/>
        <v>5.0674925401842659</v>
      </c>
      <c r="G43" s="57">
        <v>204</v>
      </c>
      <c r="H43" s="72">
        <f t="shared" si="7"/>
        <v>1.7403735300899239</v>
      </c>
      <c r="I43" s="60">
        <f t="shared" si="4"/>
        <v>2.5774002240357405</v>
      </c>
    </row>
    <row r="44" spans="1:9">
      <c r="A44" s="55" t="s">
        <v>10</v>
      </c>
      <c r="B44" s="69">
        <v>2000.64</v>
      </c>
      <c r="C44" s="60">
        <f t="shared" si="5"/>
        <v>1.3819429498798634</v>
      </c>
      <c r="D44" s="70">
        <v>20026</v>
      </c>
      <c r="E44" s="71">
        <f t="shared" si="3"/>
        <v>10.009796865003198</v>
      </c>
      <c r="F44" s="72">
        <f t="shared" si="6"/>
        <v>5.9793546075791948</v>
      </c>
      <c r="G44" s="57">
        <v>199</v>
      </c>
      <c r="H44" s="72">
        <f t="shared" si="7"/>
        <v>1.6977173161171317</v>
      </c>
      <c r="I44" s="60">
        <f>(C44+F44+H44)/3</f>
        <v>3.0196716245253969</v>
      </c>
    </row>
    <row r="45" spans="1:9">
      <c r="A45" s="55"/>
      <c r="B45" s="74"/>
      <c r="C45" s="56"/>
      <c r="D45" s="57"/>
      <c r="E45" s="71"/>
      <c r="F45" s="58"/>
      <c r="G45" s="70"/>
      <c r="H45" s="72"/>
      <c r="I45" s="60"/>
    </row>
    <row r="46" spans="1:9">
      <c r="A46" s="55" t="s">
        <v>176</v>
      </c>
      <c r="B46" s="74">
        <f>B48/37</f>
        <v>1447.7008621621624</v>
      </c>
      <c r="C46" s="60">
        <f>B46/$B$46</f>
        <v>1</v>
      </c>
      <c r="D46" s="74">
        <f>D48/37</f>
        <v>86647.972972972973</v>
      </c>
      <c r="E46" s="71">
        <f>D46/B46</f>
        <v>59.852125005688649</v>
      </c>
      <c r="F46" s="72">
        <f>E$46/E46</f>
        <v>1</v>
      </c>
      <c r="G46" s="74">
        <f>G48/37</f>
        <v>117.21621621621621</v>
      </c>
      <c r="H46" s="72">
        <f>G46/$G$46</f>
        <v>1</v>
      </c>
      <c r="I46" s="60">
        <f>(C46+F46+H46)/3</f>
        <v>1</v>
      </c>
    </row>
    <row r="47" spans="1:9">
      <c r="A47" s="55"/>
      <c r="B47" s="75"/>
      <c r="C47" s="73"/>
      <c r="D47" s="57"/>
      <c r="E47" s="57"/>
      <c r="F47" s="76"/>
      <c r="G47" s="70"/>
      <c r="H47" s="77"/>
      <c r="I47" s="78"/>
    </row>
    <row r="48" spans="1:9" s="85" customFormat="1">
      <c r="A48" s="79" t="s">
        <v>35</v>
      </c>
      <c r="B48" s="80">
        <f>SUM(B7:B44)</f>
        <v>53564.931900000011</v>
      </c>
      <c r="C48" s="81"/>
      <c r="D48" s="82">
        <f>SUM(D7:D44)</f>
        <v>3205975</v>
      </c>
      <c r="E48" s="83">
        <f>D48/B48*1000</f>
        <v>59852.125005688642</v>
      </c>
      <c r="F48" s="84"/>
      <c r="G48" s="82">
        <f>SUM(G7:G44)</f>
        <v>4337</v>
      </c>
      <c r="H48" s="84"/>
      <c r="I48" s="81"/>
    </row>
  </sheetData>
  <mergeCells count="1">
    <mergeCell ref="A2:I2"/>
  </mergeCells>
  <printOptions horizontalCentered="1"/>
  <pageMargins left="0.41" right="0.4" top="0.22" bottom="0.25" header="0.18" footer="0.25"/>
  <pageSetup paperSize="9" scale="68" fitToWidth="0" orientation="landscape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</sheetPr>
  <dimension ref="A1:H46"/>
  <sheetViews>
    <sheetView zoomScale="75" workbookViewId="0">
      <pane xSplit="1" ySplit="5" topLeftCell="B6" activePane="bottomRight" state="frozen"/>
      <selection activeCell="S26" sqref="S26"/>
      <selection pane="topRight" activeCell="S26" sqref="S26"/>
      <selection pane="bottomLeft" activeCell="S26" sqref="S26"/>
      <selection pane="bottomRight" activeCell="A2" sqref="A2:F2"/>
    </sheetView>
  </sheetViews>
  <sheetFormatPr defaultColWidth="9.109375" defaultRowHeight="15.55"/>
  <cols>
    <col min="1" max="1" width="22.88671875" style="35" customWidth="1"/>
    <col min="2" max="2" width="13.6640625" style="35" bestFit="1" customWidth="1"/>
    <col min="3" max="3" width="14.5546875" style="35" customWidth="1"/>
    <col min="4" max="4" width="11.88671875" style="35" customWidth="1"/>
    <col min="5" max="5" width="17.33203125" style="35" customWidth="1"/>
    <col min="6" max="6" width="23.88671875" style="35" customWidth="1"/>
    <col min="7" max="7" width="11.33203125" style="35" customWidth="1"/>
    <col min="8" max="8" width="11.6640625" style="35" customWidth="1"/>
    <col min="9" max="16384" width="9.109375" style="35"/>
  </cols>
  <sheetData>
    <row r="1" spans="1:6">
      <c r="A1" s="36"/>
      <c r="B1" s="36"/>
      <c r="C1" s="36"/>
      <c r="D1" s="36"/>
      <c r="E1" s="36"/>
      <c r="F1" s="37" t="s">
        <v>177</v>
      </c>
    </row>
    <row r="2" spans="1:6" ht="49.55" customHeight="1">
      <c r="A2" s="231" t="s">
        <v>178</v>
      </c>
      <c r="B2" s="231"/>
      <c r="C2" s="231"/>
      <c r="D2" s="231"/>
      <c r="E2" s="231"/>
      <c r="F2" s="231"/>
    </row>
    <row r="3" spans="1:6">
      <c r="A3" s="36"/>
      <c r="B3" s="36"/>
      <c r="C3" s="36"/>
      <c r="D3" s="36"/>
      <c r="E3" s="36"/>
      <c r="F3" s="36"/>
    </row>
    <row r="4" spans="1:6" s="40" customFormat="1" ht="83.25" customHeight="1">
      <c r="A4" s="86" t="s">
        <v>53</v>
      </c>
      <c r="B4" s="86" t="s">
        <v>172</v>
      </c>
      <c r="C4" s="86" t="s">
        <v>179</v>
      </c>
      <c r="D4" s="86" t="s">
        <v>180</v>
      </c>
      <c r="E4" s="86" t="s">
        <v>181</v>
      </c>
      <c r="F4" s="86" t="s">
        <v>182</v>
      </c>
    </row>
    <row r="5" spans="1:6" s="40" customFormat="1">
      <c r="A5" s="54" t="s">
        <v>38</v>
      </c>
      <c r="B5" s="54" t="s">
        <v>39</v>
      </c>
      <c r="C5" s="54" t="s">
        <v>40</v>
      </c>
      <c r="D5" s="54" t="s">
        <v>41</v>
      </c>
      <c r="E5" s="54" t="s">
        <v>42</v>
      </c>
      <c r="F5" s="54" t="s">
        <v>50</v>
      </c>
    </row>
    <row r="6" spans="1:6">
      <c r="A6" s="55" t="s">
        <v>147</v>
      </c>
      <c r="B6" s="55"/>
      <c r="C6" s="55"/>
      <c r="D6" s="55"/>
      <c r="E6" s="55"/>
      <c r="F6" s="55"/>
    </row>
    <row r="7" spans="1:6">
      <c r="A7" s="55" t="s">
        <v>0</v>
      </c>
      <c r="B7" s="70">
        <v>1170978</v>
      </c>
      <c r="C7" s="70">
        <v>68</v>
      </c>
      <c r="D7" s="72">
        <f>C7/B7*100</f>
        <v>5.807111662217394E-3</v>
      </c>
      <c r="E7" s="60">
        <f t="shared" ref="E7:E16" si="0">D7/D$46</f>
        <v>2.4613663126517792E-4</v>
      </c>
      <c r="F7" s="72">
        <f>1.1-((B7-$B$25)/($B$7-$B$25)*0.2)</f>
        <v>0.90000000000000013</v>
      </c>
    </row>
    <row r="8" spans="1:6">
      <c r="A8" s="55" t="s">
        <v>1</v>
      </c>
      <c r="B8" s="70">
        <v>712619</v>
      </c>
      <c r="C8" s="70"/>
      <c r="D8" s="72">
        <f t="shared" ref="D8:D44" si="1">C8/B8*100</f>
        <v>0</v>
      </c>
      <c r="E8" s="60">
        <f>D8/D$46</f>
        <v>0</v>
      </c>
      <c r="F8" s="72">
        <f>1.1-((B8-$B$25)/($B$7-$B$25)*0.2)</f>
        <v>0.97893480149583123</v>
      </c>
    </row>
    <row r="9" spans="1:6">
      <c r="A9" s="55" t="s">
        <v>2</v>
      </c>
      <c r="B9" s="70">
        <v>175327</v>
      </c>
      <c r="C9" s="70">
        <v>768</v>
      </c>
      <c r="D9" s="72">
        <f t="shared" si="1"/>
        <v>0.43803863637659912</v>
      </c>
      <c r="E9" s="60">
        <f>D9/D$46</f>
        <v>1.8566433813080704E-2</v>
      </c>
      <c r="F9" s="72">
        <f>1.1-((B9-$B$25)/($B$7-$B$25)*0.2)</f>
        <v>1.0714627923617206</v>
      </c>
    </row>
    <row r="10" spans="1:6">
      <c r="A10" s="55" t="s">
        <v>11</v>
      </c>
      <c r="B10" s="70">
        <v>106155</v>
      </c>
      <c r="C10" s="70">
        <v>2247</v>
      </c>
      <c r="D10" s="72">
        <f t="shared" si="1"/>
        <v>2.1167161226508404</v>
      </c>
      <c r="E10" s="60">
        <f t="shared" si="0"/>
        <v>8.9717816029565939E-2</v>
      </c>
      <c r="F10" s="72">
        <f t="shared" ref="F10:F44" si="2">1.1-((B10-$B$25)/($B$7-$B$25)*0.2)</f>
        <v>1.0833750229256882</v>
      </c>
    </row>
    <row r="11" spans="1:6">
      <c r="A11" s="55" t="s">
        <v>3</v>
      </c>
      <c r="B11" s="70">
        <v>72933</v>
      </c>
      <c r="C11" s="70"/>
      <c r="D11" s="72">
        <f>C11/B11*100</f>
        <v>0</v>
      </c>
      <c r="E11" s="60">
        <f>D11/D$46</f>
        <v>0</v>
      </c>
      <c r="F11" s="72">
        <f>1.1-((B11-$B$25)/($B$7-$B$25)*0.2)</f>
        <v>1.0890962413926419</v>
      </c>
    </row>
    <row r="12" spans="1:6">
      <c r="A12" s="55" t="s">
        <v>4</v>
      </c>
      <c r="B12" s="70">
        <v>47470</v>
      </c>
      <c r="C12" s="70"/>
      <c r="D12" s="72">
        <f t="shared" si="1"/>
        <v>0</v>
      </c>
      <c r="E12" s="60">
        <f t="shared" si="0"/>
        <v>0</v>
      </c>
      <c r="F12" s="72">
        <f t="shared" si="2"/>
        <v>1.0934812689594364</v>
      </c>
    </row>
    <row r="13" spans="1:6">
      <c r="A13" s="55" t="s">
        <v>12</v>
      </c>
      <c r="B13" s="70">
        <v>59580</v>
      </c>
      <c r="C13" s="70">
        <v>4528</v>
      </c>
      <c r="D13" s="72">
        <f t="shared" si="1"/>
        <v>7.5998657267539445</v>
      </c>
      <c r="E13" s="60">
        <f t="shared" si="0"/>
        <v>0.3221231925367567</v>
      </c>
      <c r="F13" s="72">
        <f t="shared" si="2"/>
        <v>1.0913957847732101</v>
      </c>
    </row>
    <row r="14" spans="1:6">
      <c r="A14" s="55" t="s">
        <v>5</v>
      </c>
      <c r="B14" s="70">
        <v>26550</v>
      </c>
      <c r="C14" s="70"/>
      <c r="D14" s="72">
        <f t="shared" si="1"/>
        <v>0</v>
      </c>
      <c r="E14" s="60">
        <f>D14/D$46</f>
        <v>0</v>
      </c>
      <c r="F14" s="72">
        <f t="shared" si="2"/>
        <v>1.0970839385858489</v>
      </c>
    </row>
    <row r="15" spans="1:6">
      <c r="A15" s="55" t="s">
        <v>6</v>
      </c>
      <c r="B15" s="70">
        <v>57437</v>
      </c>
      <c r="C15" s="70"/>
      <c r="D15" s="72">
        <f t="shared" si="1"/>
        <v>0</v>
      </c>
      <c r="E15" s="60">
        <f t="shared" si="0"/>
        <v>0</v>
      </c>
      <c r="F15" s="72">
        <f t="shared" si="2"/>
        <v>1.0917648345346538</v>
      </c>
    </row>
    <row r="16" spans="1:6">
      <c r="A16" s="55" t="s">
        <v>13</v>
      </c>
      <c r="B16" s="70">
        <v>29194</v>
      </c>
      <c r="C16" s="70">
        <v>1044</v>
      </c>
      <c r="D16" s="72">
        <f t="shared" si="1"/>
        <v>3.5760772761526338</v>
      </c>
      <c r="E16" s="60">
        <f t="shared" si="0"/>
        <v>0.15157339226366187</v>
      </c>
      <c r="F16" s="72">
        <f t="shared" si="2"/>
        <v>1.096628610742052</v>
      </c>
    </row>
    <row r="17" spans="1:8">
      <c r="A17" s="55" t="s">
        <v>148</v>
      </c>
      <c r="B17" s="58"/>
      <c r="C17" s="71"/>
      <c r="D17" s="72"/>
      <c r="E17" s="60"/>
      <c r="F17" s="72"/>
      <c r="H17" s="61"/>
    </row>
    <row r="18" spans="1:8">
      <c r="A18" s="55" t="s">
        <v>14</v>
      </c>
      <c r="B18" s="70">
        <v>11608</v>
      </c>
      <c r="C18" s="70">
        <v>11608</v>
      </c>
      <c r="D18" s="72">
        <f t="shared" si="1"/>
        <v>100</v>
      </c>
      <c r="E18" s="60">
        <v>1</v>
      </c>
      <c r="F18" s="72">
        <f t="shared" si="2"/>
        <v>1.0996571264232224</v>
      </c>
    </row>
    <row r="19" spans="1:8">
      <c r="A19" s="55" t="s">
        <v>15</v>
      </c>
      <c r="B19" s="70">
        <v>40286</v>
      </c>
      <c r="C19" s="70">
        <v>40286</v>
      </c>
      <c r="D19" s="72">
        <f t="shared" si="1"/>
        <v>100</v>
      </c>
      <c r="E19" s="60">
        <v>1</v>
      </c>
      <c r="F19" s="72">
        <f t="shared" si="2"/>
        <v>1.0947184381083919</v>
      </c>
    </row>
    <row r="20" spans="1:8">
      <c r="A20" s="55" t="s">
        <v>16</v>
      </c>
      <c r="B20" s="70">
        <v>14196</v>
      </c>
      <c r="C20" s="70">
        <v>14196</v>
      </c>
      <c r="D20" s="72">
        <f>C20/B20*100</f>
        <v>100</v>
      </c>
      <c r="E20" s="60">
        <v>1</v>
      </c>
      <c r="F20" s="72">
        <f t="shared" si="2"/>
        <v>1.0992114424369339</v>
      </c>
    </row>
    <row r="21" spans="1:8">
      <c r="A21" s="55" t="s">
        <v>36</v>
      </c>
      <c r="B21" s="70">
        <v>18992</v>
      </c>
      <c r="C21" s="70">
        <v>18992</v>
      </c>
      <c r="D21" s="72">
        <f t="shared" si="1"/>
        <v>100</v>
      </c>
      <c r="E21" s="60">
        <v>1</v>
      </c>
      <c r="F21" s="72">
        <f t="shared" si="2"/>
        <v>1.0983855149260222</v>
      </c>
    </row>
    <row r="22" spans="1:8">
      <c r="A22" s="55" t="s">
        <v>37</v>
      </c>
      <c r="B22" s="70">
        <v>17984</v>
      </c>
      <c r="C22" s="70">
        <v>17984</v>
      </c>
      <c r="D22" s="72">
        <f t="shared" si="1"/>
        <v>100</v>
      </c>
      <c r="E22" s="60">
        <v>1</v>
      </c>
      <c r="F22" s="72">
        <f t="shared" si="2"/>
        <v>1.0985591043611764</v>
      </c>
    </row>
    <row r="23" spans="1:8">
      <c r="A23" s="55" t="s">
        <v>7</v>
      </c>
      <c r="B23" s="70">
        <v>24095</v>
      </c>
      <c r="C23" s="70">
        <v>24095</v>
      </c>
      <c r="D23" s="72">
        <f t="shared" si="1"/>
        <v>100</v>
      </c>
      <c r="E23" s="60">
        <v>1</v>
      </c>
      <c r="F23" s="72">
        <f t="shared" si="2"/>
        <v>1.0975067184105547</v>
      </c>
    </row>
    <row r="24" spans="1:8">
      <c r="A24" s="55" t="s">
        <v>8</v>
      </c>
      <c r="B24" s="70">
        <v>89222</v>
      </c>
      <c r="C24" s="70">
        <v>89222</v>
      </c>
      <c r="D24" s="72">
        <f t="shared" si="1"/>
        <v>100</v>
      </c>
      <c r="E24" s="60">
        <v>1</v>
      </c>
      <c r="F24" s="72">
        <f>1.1-((B24-$B$25)/($B$7-$B$25)*0.2)</f>
        <v>1.0862910843398392</v>
      </c>
    </row>
    <row r="25" spans="1:8">
      <c r="A25" s="55" t="s">
        <v>9</v>
      </c>
      <c r="B25" s="70">
        <v>9617</v>
      </c>
      <c r="C25" s="70">
        <v>9617</v>
      </c>
      <c r="D25" s="72">
        <f t="shared" si="1"/>
        <v>100</v>
      </c>
      <c r="E25" s="60">
        <v>1</v>
      </c>
      <c r="F25" s="72">
        <f t="shared" si="2"/>
        <v>1.1000000000000001</v>
      </c>
    </row>
    <row r="26" spans="1:8">
      <c r="A26" s="55" t="s">
        <v>17</v>
      </c>
      <c r="B26" s="70">
        <v>12768</v>
      </c>
      <c r="C26" s="70">
        <v>12768</v>
      </c>
      <c r="D26" s="72">
        <f t="shared" si="1"/>
        <v>100</v>
      </c>
      <c r="E26" s="60">
        <v>1</v>
      </c>
      <c r="F26" s="72">
        <f t="shared" si="2"/>
        <v>1.0994573608034024</v>
      </c>
    </row>
    <row r="27" spans="1:8">
      <c r="A27" s="55" t="s">
        <v>18</v>
      </c>
      <c r="B27" s="70">
        <v>32747</v>
      </c>
      <c r="C27" s="70">
        <v>32747</v>
      </c>
      <c r="D27" s="72">
        <f>C27/B27*100</f>
        <v>100</v>
      </c>
      <c r="E27" s="60">
        <v>1</v>
      </c>
      <c r="F27" s="72">
        <f t="shared" si="2"/>
        <v>1.0960167424254819</v>
      </c>
    </row>
    <row r="28" spans="1:8">
      <c r="A28" s="55" t="s">
        <v>19</v>
      </c>
      <c r="B28" s="70">
        <v>44910</v>
      </c>
      <c r="C28" s="70">
        <v>44910</v>
      </c>
      <c r="D28" s="72">
        <f t="shared" si="1"/>
        <v>100</v>
      </c>
      <c r="E28" s="60">
        <v>1</v>
      </c>
      <c r="F28" s="72">
        <f t="shared" si="2"/>
        <v>1.0939221310169707</v>
      </c>
    </row>
    <row r="29" spans="1:8">
      <c r="A29" s="55" t="s">
        <v>20</v>
      </c>
      <c r="B29" s="70">
        <v>14824</v>
      </c>
      <c r="C29" s="70">
        <v>14824</v>
      </c>
      <c r="D29" s="72">
        <f t="shared" si="1"/>
        <v>100</v>
      </c>
      <c r="E29" s="60">
        <v>1</v>
      </c>
      <c r="F29" s="72">
        <f>1.1-((B29-$B$25)/($B$7-$B$25)*0.2)</f>
        <v>1.099103293463445</v>
      </c>
    </row>
    <row r="30" spans="1:8">
      <c r="A30" s="55" t="s">
        <v>21</v>
      </c>
      <c r="B30" s="70">
        <v>22691</v>
      </c>
      <c r="C30" s="70">
        <v>22691</v>
      </c>
      <c r="D30" s="72">
        <f>C30/B30*100</f>
        <v>100</v>
      </c>
      <c r="E30" s="60">
        <v>1</v>
      </c>
      <c r="F30" s="72">
        <f t="shared" si="2"/>
        <v>1.0977485036952335</v>
      </c>
    </row>
    <row r="31" spans="1:8">
      <c r="A31" s="55" t="s">
        <v>22</v>
      </c>
      <c r="B31" s="70">
        <v>17330</v>
      </c>
      <c r="C31" s="70">
        <v>17330</v>
      </c>
      <c r="D31" s="72">
        <f t="shared" si="1"/>
        <v>100</v>
      </c>
      <c r="E31" s="60">
        <v>1</v>
      </c>
      <c r="F31" s="72">
        <f t="shared" si="2"/>
        <v>1.098671730839937</v>
      </c>
    </row>
    <row r="32" spans="1:8">
      <c r="A32" s="55" t="s">
        <v>23</v>
      </c>
      <c r="B32" s="70">
        <v>55869</v>
      </c>
      <c r="C32" s="70">
        <v>55869</v>
      </c>
      <c r="D32" s="72">
        <f t="shared" si="1"/>
        <v>100</v>
      </c>
      <c r="E32" s="60">
        <v>1</v>
      </c>
      <c r="F32" s="72">
        <f t="shared" si="2"/>
        <v>1.0920348625448935</v>
      </c>
    </row>
    <row r="33" spans="1:6">
      <c r="A33" s="73" t="s">
        <v>24</v>
      </c>
      <c r="B33" s="70">
        <v>10912</v>
      </c>
      <c r="C33" s="70">
        <v>10912</v>
      </c>
      <c r="D33" s="72">
        <f t="shared" si="1"/>
        <v>100</v>
      </c>
      <c r="E33" s="60">
        <v>1</v>
      </c>
      <c r="F33" s="72">
        <f>1.1-((B33-$B$25)/($B$7-$B$25)*0.2)</f>
        <v>1.0997769857951145</v>
      </c>
    </row>
    <row r="34" spans="1:6">
      <c r="A34" s="55" t="s">
        <v>25</v>
      </c>
      <c r="B34" s="70">
        <v>33642</v>
      </c>
      <c r="C34" s="70">
        <v>33642</v>
      </c>
      <c r="D34" s="72">
        <f t="shared" si="1"/>
        <v>100</v>
      </c>
      <c r="E34" s="60">
        <v>1</v>
      </c>
      <c r="F34" s="72">
        <f t="shared" si="2"/>
        <v>1.0958626129170861</v>
      </c>
    </row>
    <row r="35" spans="1:6">
      <c r="A35" s="55" t="s">
        <v>26</v>
      </c>
      <c r="B35" s="70">
        <v>17068</v>
      </c>
      <c r="C35" s="70">
        <v>17068</v>
      </c>
      <c r="D35" s="72">
        <f t="shared" si="1"/>
        <v>100</v>
      </c>
      <c r="E35" s="60">
        <v>1</v>
      </c>
      <c r="F35" s="72">
        <f t="shared" si="2"/>
        <v>1.0987168503161377</v>
      </c>
    </row>
    <row r="36" spans="1:6">
      <c r="A36" s="55" t="s">
        <v>27</v>
      </c>
      <c r="B36" s="70">
        <v>27941</v>
      </c>
      <c r="C36" s="70">
        <v>27941</v>
      </c>
      <c r="D36" s="72">
        <f>C36/B36*100</f>
        <v>100</v>
      </c>
      <c r="E36" s="60">
        <v>1</v>
      </c>
      <c r="F36" s="72">
        <f t="shared" si="2"/>
        <v>1.096844392053806</v>
      </c>
    </row>
    <row r="37" spans="1:6">
      <c r="A37" s="55" t="s">
        <v>28</v>
      </c>
      <c r="B37" s="70">
        <v>23532</v>
      </c>
      <c r="C37" s="70">
        <v>23532</v>
      </c>
      <c r="D37" s="72">
        <f t="shared" si="1"/>
        <v>100</v>
      </c>
      <c r="E37" s="60">
        <v>1</v>
      </c>
      <c r="F37" s="72">
        <f>1.1-((B37-$B$25)/($B$7-$B$25)*0.2)</f>
        <v>1.0976036736208639</v>
      </c>
    </row>
    <row r="38" spans="1:6">
      <c r="A38" s="55" t="s">
        <v>29</v>
      </c>
      <c r="B38" s="70">
        <v>45646</v>
      </c>
      <c r="C38" s="70">
        <v>45646</v>
      </c>
      <c r="D38" s="72">
        <f t="shared" si="1"/>
        <v>100</v>
      </c>
      <c r="E38" s="60">
        <v>1</v>
      </c>
      <c r="F38" s="72">
        <f t="shared" si="2"/>
        <v>1.0937953831754297</v>
      </c>
    </row>
    <row r="39" spans="1:6">
      <c r="A39" s="55" t="s">
        <v>30</v>
      </c>
      <c r="B39" s="70">
        <v>69424</v>
      </c>
      <c r="C39" s="70">
        <v>69424</v>
      </c>
      <c r="D39" s="72">
        <f t="shared" si="1"/>
        <v>100</v>
      </c>
      <c r="E39" s="60">
        <v>1</v>
      </c>
      <c r="F39" s="72">
        <f t="shared" si="2"/>
        <v>1.0897005323925981</v>
      </c>
    </row>
    <row r="40" spans="1:6">
      <c r="A40" s="55" t="s">
        <v>31</v>
      </c>
      <c r="B40" s="70">
        <v>25255</v>
      </c>
      <c r="C40" s="70">
        <v>25255</v>
      </c>
      <c r="D40" s="72">
        <f t="shared" si="1"/>
        <v>100</v>
      </c>
      <c r="E40" s="60">
        <v>1</v>
      </c>
      <c r="F40" s="72">
        <f t="shared" si="2"/>
        <v>1.0973069527907344</v>
      </c>
    </row>
    <row r="41" spans="1:6">
      <c r="A41" s="55" t="s">
        <v>32</v>
      </c>
      <c r="B41" s="70">
        <v>15972</v>
      </c>
      <c r="C41" s="70">
        <v>15972</v>
      </c>
      <c r="D41" s="72">
        <f t="shared" si="1"/>
        <v>100</v>
      </c>
      <c r="E41" s="60">
        <v>1</v>
      </c>
      <c r="F41" s="72">
        <f t="shared" si="2"/>
        <v>1.0989055943845196</v>
      </c>
    </row>
    <row r="42" spans="1:6">
      <c r="A42" s="55" t="s">
        <v>33</v>
      </c>
      <c r="B42" s="70">
        <v>15370</v>
      </c>
      <c r="C42" s="70">
        <v>15370</v>
      </c>
      <c r="D42" s="72">
        <f t="shared" si="1"/>
        <v>100</v>
      </c>
      <c r="E42" s="60">
        <v>1</v>
      </c>
      <c r="F42" s="72">
        <f t="shared" si="2"/>
        <v>1.0990092658527366</v>
      </c>
    </row>
    <row r="43" spans="1:6">
      <c r="A43" s="55" t="s">
        <v>34</v>
      </c>
      <c r="B43" s="70">
        <v>15805</v>
      </c>
      <c r="C43" s="70">
        <v>15805</v>
      </c>
      <c r="D43" s="72">
        <f t="shared" si="1"/>
        <v>100</v>
      </c>
      <c r="E43" s="60">
        <v>1</v>
      </c>
      <c r="F43" s="72">
        <f t="shared" si="2"/>
        <v>1.098934353745304</v>
      </c>
    </row>
    <row r="44" spans="1:6">
      <c r="A44" s="55" t="s">
        <v>10</v>
      </c>
      <c r="B44" s="70">
        <v>20026</v>
      </c>
      <c r="C44" s="70">
        <v>20026</v>
      </c>
      <c r="D44" s="72">
        <f t="shared" si="1"/>
        <v>100</v>
      </c>
      <c r="E44" s="60">
        <v>1</v>
      </c>
      <c r="F44" s="72">
        <f t="shared" si="2"/>
        <v>1.0982074479855963</v>
      </c>
    </row>
    <row r="45" spans="1:6">
      <c r="A45" s="55"/>
      <c r="B45" s="57"/>
      <c r="C45" s="57"/>
      <c r="D45" s="76"/>
      <c r="E45" s="78"/>
      <c r="F45" s="76"/>
    </row>
    <row r="46" spans="1:6" s="85" customFormat="1">
      <c r="A46" s="87" t="s">
        <v>35</v>
      </c>
      <c r="B46" s="88">
        <f>SUM(B7:B44)</f>
        <v>3205975</v>
      </c>
      <c r="C46" s="88">
        <f>SUM(C7:C44)</f>
        <v>756387</v>
      </c>
      <c r="D46" s="89">
        <f>C46/B46*100</f>
        <v>23.59304111853648</v>
      </c>
      <c r="E46" s="90"/>
      <c r="F46" s="89"/>
    </row>
  </sheetData>
  <mergeCells count="1">
    <mergeCell ref="A2:F2"/>
  </mergeCells>
  <printOptions horizontalCentered="1"/>
  <pageMargins left="0.39370078740157483" right="0.39370078740157483" top="0.31496062992125984" bottom="0.55118110236220474" header="0.19685039370078741" footer="0.23622047244094491"/>
  <pageSetup paperSize="9" scale="90" fitToWidth="0" orientation="portrait" horizontalDpi="4294967292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12</vt:i4>
      </vt:variant>
    </vt:vector>
  </HeadingPairs>
  <TitlesOfParts>
    <vt:vector size="21" baseType="lpstr">
      <vt:lpstr>Дотации</vt:lpstr>
      <vt:lpstr>Дотации 2018-2019</vt:lpstr>
      <vt:lpstr>База</vt:lpstr>
      <vt:lpstr>Репрез.ставки</vt:lpstr>
      <vt:lpstr>Налог.потенц.</vt:lpstr>
      <vt:lpstr>Свод</vt:lpstr>
      <vt:lpstr>образование</vt:lpstr>
      <vt:lpstr>транспорт</vt:lpstr>
      <vt:lpstr>сельская местность</vt:lpstr>
      <vt:lpstr>База!Заголовки_для_печати</vt:lpstr>
      <vt:lpstr>Налог.потенц.!Заголовки_для_печати</vt:lpstr>
      <vt:lpstr>Репрез.ставки!Заголовки_для_печати</vt:lpstr>
      <vt:lpstr>База!Область_печати</vt:lpstr>
      <vt:lpstr>Дотации!Область_печати</vt:lpstr>
      <vt:lpstr>'Дотации 2018-2019'!Область_печати</vt:lpstr>
      <vt:lpstr>Налог.потенц.!Область_печати</vt:lpstr>
      <vt:lpstr>образование!Область_печати</vt:lpstr>
      <vt:lpstr>Репрез.ставки!Область_печати</vt:lpstr>
      <vt:lpstr>Свод!Область_печати</vt:lpstr>
      <vt:lpstr>'сельская местность'!Область_печати</vt:lpstr>
      <vt:lpstr>транспорт!Область_печати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creator>Tenjaew Dmitrj Alexandrowitch</dc:creator>
  <cp:lastModifiedBy>kuderovaog</cp:lastModifiedBy>
  <cp:lastPrinted>2017-05-19T10:05:55Z</cp:lastPrinted>
  <dcterms:created xsi:type="dcterms:W3CDTF">1998-09-07T09:31:30Z</dcterms:created>
  <dcterms:modified xsi:type="dcterms:W3CDTF">2017-05-22T05:44:02Z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Path">
    <vt:lpwstr>N:\КОЗЛОВА\Дотации\Расчёт дотаций 2010.xls</vt:lpwstr>
  </property>
</Properties>
</file>