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3020" windowHeight="8016" activeTab="0"/>
  </bookViews>
  <sheets>
    <sheet name="1 транш 2014_новая ред" sheetId="1" r:id="rId1"/>
    <sheet name="прил" sheetId="2" r:id="rId2"/>
  </sheets>
  <definedNames>
    <definedName name="_xlnm.Print_Titles" localSheetId="1">'прил'!$4:$4</definedName>
    <definedName name="_xlnm.Print_Area" localSheetId="0">'1 транш 2014_новая ред'!$A$1:$H$35</definedName>
    <definedName name="_xlnm.Print_Area" localSheetId="1">'прил'!$A$1:$B$32</definedName>
  </definedNames>
  <calcPr fullCalcOnLoad="1"/>
</workbook>
</file>

<file path=xl/sharedStrings.xml><?xml version="1.0" encoding="utf-8"?>
<sst xmlns="http://schemas.openxmlformats.org/spreadsheetml/2006/main" count="77" uniqueCount="75">
  <si>
    <t>Наименование муниципального образования</t>
  </si>
  <si>
    <t>Всего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</si>
  <si>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</si>
  <si>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</si>
  <si>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</si>
  <si>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</si>
  <si>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</si>
  <si>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</si>
  <si>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</si>
  <si>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</si>
  <si>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</si>
  <si>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</si>
  <si>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</si>
  <si>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</si>
  <si>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</si>
  <si>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</si>
  <si>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</si>
  <si>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</si>
  <si>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</si>
  <si>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</si>
  <si>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</si>
  <si>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</si>
  <si>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</si>
  <si>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</si>
  <si>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</si>
  <si>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</si>
  <si>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</si>
  <si>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</si>
  <si>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</si>
  <si>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ВСЕГО</t>
  </si>
  <si>
    <t>ПРИЛОЖЕНИЕ
к приказу министерства
управления финансами
Самарской области
от _________ № ______</t>
  </si>
  <si>
    <t>Объём дотации, рублей</t>
  </si>
  <si>
    <t>Наименование муниципального района</t>
  </si>
  <si>
    <t>Расчет распределения дотаций на стимулирование повышения качества управления муниципальными финансами в части дотаций на стимулирование роста налогового потенциала территории муниципального образования в связи с осуществлением нефтедобычи в 2014 году (1 транш)</t>
  </si>
  <si>
    <t>Объем нефтедобычи, тонн</t>
  </si>
  <si>
    <t>Размер дотации на стимулирование, рублей</t>
  </si>
  <si>
    <t>за 2013 год</t>
  </si>
  <si>
    <t>1.Алексеевский</t>
  </si>
  <si>
    <t>2.Безенчукский</t>
  </si>
  <si>
    <t>3.Богатовский</t>
  </si>
  <si>
    <t>4.Большеглушицкий</t>
  </si>
  <si>
    <t>5.Большечерниговский</t>
  </si>
  <si>
    <t>6.Борский</t>
  </si>
  <si>
    <t>7.Волжский</t>
  </si>
  <si>
    <t>8.Елховский</t>
  </si>
  <si>
    <t>9.Исаклинский</t>
  </si>
  <si>
    <t>10.Кинельский</t>
  </si>
  <si>
    <t>11.Кинель-Черкасский</t>
  </si>
  <si>
    <t>12.Клявлинский</t>
  </si>
  <si>
    <t>13.Кошкинский</t>
  </si>
  <si>
    <t>14.Красноармейский</t>
  </si>
  <si>
    <t>15.Красноярский</t>
  </si>
  <si>
    <t>16.Камышлинский</t>
  </si>
  <si>
    <t>17.Нефтегорский</t>
  </si>
  <si>
    <t>18.Пестравский</t>
  </si>
  <si>
    <t>19.Похвистневский</t>
  </si>
  <si>
    <t>20.Приволжский</t>
  </si>
  <si>
    <t>21.Сергиевский</t>
  </si>
  <si>
    <t>22.Ставропольский</t>
  </si>
  <si>
    <t>23.Сызранский</t>
  </si>
  <si>
    <t>24.Хворостянский</t>
  </si>
  <si>
    <t>25.Челно-Вершинский</t>
  </si>
  <si>
    <t>26.Шенталинский</t>
  </si>
  <si>
    <t>27.Шигонский</t>
  </si>
  <si>
    <r>
      <t>уточненный планируемый (Нп</t>
    </r>
    <r>
      <rPr>
        <b/>
        <vertAlign val="subscript"/>
        <sz val="12"/>
        <color indexed="8"/>
        <rFont val="Times New Roman"/>
        <family val="1"/>
      </rPr>
      <t>уп пред.год</t>
    </r>
    <r>
      <rPr>
        <b/>
        <sz val="12"/>
        <color indexed="8"/>
        <rFont val="Times New Roman"/>
        <family val="1"/>
      </rPr>
      <t>)</t>
    </r>
  </si>
  <si>
    <r>
      <t>фактический (НД</t>
    </r>
    <r>
      <rPr>
        <b/>
        <vertAlign val="subscript"/>
        <sz val="12"/>
        <color indexed="8"/>
        <rFont val="Times New Roman"/>
        <family val="1"/>
      </rPr>
      <t>ф</t>
    </r>
    <r>
      <rPr>
        <b/>
        <sz val="12"/>
        <color indexed="8"/>
        <rFont val="Times New Roman"/>
        <family val="1"/>
      </rPr>
      <t>)</t>
    </r>
  </si>
  <si>
    <r>
      <t xml:space="preserve">планируемый на 2014 год </t>
    </r>
    <r>
      <rPr>
        <sz val="10"/>
        <color indexed="8"/>
        <rFont val="Times New Roman"/>
        <family val="1"/>
      </rPr>
      <t>(с учетом ТПП "РИТЭК-Самара-Нафта")</t>
    </r>
  </si>
  <si>
    <r>
      <t xml:space="preserve">на 2014 год </t>
    </r>
    <r>
      <rPr>
        <sz val="10"/>
        <color indexed="8"/>
        <rFont val="Times New Roman"/>
        <family val="1"/>
      </rPr>
      <t>(с учетом ТПП "РИТЭК-Самара-Нафта")</t>
    </r>
  </si>
  <si>
    <t>5=([3]-[2])*30руб.</t>
  </si>
  <si>
    <t>6=[4]*30руб.*90%</t>
  </si>
  <si>
    <t>8=[5]+[6]-[7]</t>
  </si>
  <si>
    <t>Распределение дотаций на стимулирование повышения качества управления муниципальными финансами в части 1-го транша дотаций на стимулирование роста налогового потенциала территории муниципального образования в связи 
с осуществлением нефтедобычи в 2014 году</t>
  </si>
  <si>
    <t>* Расчет по м.р.Кинель-Черкасский: 3183300 руб. [1 транш дотаций в 2013г.] - 105748 тонн [уточн.план 2013г.] * 30руб. = 10860 тыс. руб.</t>
  </si>
  <si>
    <t xml:space="preserve">   Расчет по м.р.Красноармейский: 216000 руб. [1 транш дотаций в 2013г.] - 5780 тонн [уточн.план 2013г.] * 30руб. = 42600 руб.</t>
  </si>
  <si>
    <t>Размер дотаций, излишне полученных 
в 1 транше 2013 года*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</si>
</sst>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_ ;[Red]\-#,##0.00\ "/>
    <numFmt numFmtId="167" formatCode="#,##0.000"/>
    <numFmt numFmtId="168" formatCode="#,##0.0000"/>
    <numFmt numFmtId="169" formatCode="0.0"/>
    <numFmt numFmtId="170" formatCode="0.00000"/>
    <numFmt numFmtId="171" formatCode="0.0000"/>
    <numFmt numFmtId="172" formatCode="0.000"/>
    <numFmt numFmtId="173" formatCode="#,##0.00000"/>
    <numFmt numFmtId="174" formatCode="#,##0.000000"/>
    <numFmt numFmtId="175" formatCode="#,##0.0000000"/>
    <numFmt numFmtId="176" formatCode="0.00000000"/>
    <numFmt numFmtId="177" formatCode="0.0000000"/>
    <numFmt numFmtId="178" formatCode="0.000000"/>
    <numFmt numFmtId="179" formatCode="#,##0_ ;[Red]\-#,##0\ "/>
    <numFmt numFmtId="180" formatCode="#,##0.0_ ;[Red]\-#,##0.0\ "/>
    <numFmt numFmtId="181" formatCode="#,##0.00_ ;\-#,##0.00\ "/>
    <numFmt numFmtId="182" formatCode="#,##0.000_ ;[Red]\-#,##0.000\ "/>
    <numFmt numFmtId="183" formatCode="#,##0.0000_ ;[Red]\-#,##0.0000\ "/>
    <numFmt numFmtId="184" formatCode="#,##0.00000_ ;[Red]\-#,##0.00000\ "/>
    <numFmt numFmtId="185" formatCode="#,##0.000000_ ;[Red]\-#,##0.000000\ "/>
    <numFmt numFmtId="186" formatCode="#,##0.0000000_ ;[Red]\-#,##0.0000000\ "/>
    <numFmt numFmtId="187" formatCode="#,##0.00000000_ ;[Red]\-#,##0.00000000\ "/>
    <numFmt numFmtId="188" formatCode="#,##0.0_ ;\-#,##0.0\ "/>
    <numFmt numFmtId="189" formatCode="#,##0_ ;\-#,##0\ "/>
    <numFmt numFmtId="190" formatCode="#,##0.000_ ;\-#,##0.0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4"/>
      <name val="Times New Roman Cyr"/>
      <family val="1"/>
    </font>
    <font>
      <b/>
      <sz val="14"/>
      <name val="Times New Roman CYR"/>
      <family val="0"/>
    </font>
    <font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vertAlign val="subscript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6" fillId="0" borderId="3" applyNumberFormat="0">
      <alignment horizontal="right" vertical="top"/>
      <protection/>
    </xf>
    <xf numFmtId="0" fontId="6" fillId="0" borderId="3" applyNumberFormat="0">
      <alignment horizontal="right" vertical="top"/>
      <protection/>
    </xf>
    <xf numFmtId="0" fontId="6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6" fillId="29" borderId="3">
      <alignment horizontal="left" vertical="top"/>
      <protection/>
    </xf>
    <xf numFmtId="49" fontId="11" fillId="0" borderId="3">
      <alignment horizontal="left" vertical="top"/>
      <protection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6" fillId="3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6" fillId="31" borderId="3">
      <alignment horizontal="left" vertical="top" wrapText="1"/>
      <protection/>
    </xf>
    <xf numFmtId="0" fontId="6" fillId="32" borderId="3">
      <alignment horizontal="left" vertical="top" wrapText="1"/>
      <protection/>
    </xf>
    <xf numFmtId="0" fontId="6" fillId="33" borderId="3">
      <alignment horizontal="left" vertical="top" wrapText="1"/>
      <protection/>
    </xf>
    <xf numFmtId="0" fontId="6" fillId="34" borderId="3">
      <alignment horizontal="left" vertical="top" wrapText="1"/>
      <protection/>
    </xf>
    <xf numFmtId="0" fontId="6" fillId="0" borderId="3">
      <alignment horizontal="left" vertical="top" wrapText="1"/>
      <protection/>
    </xf>
    <xf numFmtId="0" fontId="12" fillId="0" borderId="0">
      <alignment horizontal="left" vertical="top"/>
      <protection/>
    </xf>
    <xf numFmtId="0" fontId="44" fillId="0" borderId="7" applyNumberFormat="0" applyFill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 wrapText="1"/>
      <protection/>
    </xf>
    <xf numFmtId="0" fontId="48" fillId="0" borderId="0">
      <alignment/>
      <protection/>
    </xf>
    <xf numFmtId="0" fontId="6" fillId="0" borderId="0">
      <alignment vertical="center" wrapText="1"/>
      <protection/>
    </xf>
    <xf numFmtId="0" fontId="7" fillId="0" borderId="0">
      <alignment vertical="top" wrapText="1"/>
      <protection/>
    </xf>
    <xf numFmtId="0" fontId="7" fillId="0" borderId="0">
      <alignment vertical="top" wrapText="1"/>
      <protection/>
    </xf>
    <xf numFmtId="0" fontId="7" fillId="0" borderId="0">
      <alignment vertical="top" wrapText="1"/>
      <protection/>
    </xf>
    <xf numFmtId="0" fontId="6" fillId="0" borderId="0">
      <alignment vertical="center" wrapText="1"/>
      <protection/>
    </xf>
    <xf numFmtId="0" fontId="7" fillId="0" borderId="0">
      <alignment/>
      <protection/>
    </xf>
    <xf numFmtId="0" fontId="6" fillId="0" borderId="0">
      <alignment vertical="center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30" borderId="9" applyNumberFormat="0">
      <alignment horizontal="right" vertical="top"/>
      <protection/>
    </xf>
    <xf numFmtId="0" fontId="6" fillId="31" borderId="9" applyNumberFormat="0">
      <alignment horizontal="right" vertical="top"/>
      <protection/>
    </xf>
    <xf numFmtId="0" fontId="6" fillId="0" borderId="3" applyNumberFormat="0">
      <alignment horizontal="right" vertical="top"/>
      <protection/>
    </xf>
    <xf numFmtId="0" fontId="6" fillId="0" borderId="3" applyNumberFormat="0">
      <alignment horizontal="right" vertical="top"/>
      <protection/>
    </xf>
    <xf numFmtId="0" fontId="6" fillId="32" borderId="9" applyNumberFormat="0">
      <alignment horizontal="right" vertical="top"/>
      <protection/>
    </xf>
    <xf numFmtId="0" fontId="6" fillId="0" borderId="3" applyNumberFormat="0">
      <alignment horizontal="right" vertical="top"/>
      <protection/>
    </xf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3" fillId="39" borderId="3">
      <alignment horizontal="left" vertical="top" wrapText="1"/>
      <protection/>
    </xf>
    <xf numFmtId="49" fontId="6" fillId="0" borderId="3">
      <alignment horizontal="left" vertical="top" wrapText="1"/>
      <protection/>
    </xf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4" fillId="40" borderId="0" applyNumberFormat="0" applyBorder="0" applyAlignment="0" applyProtection="0"/>
    <xf numFmtId="0" fontId="6" fillId="34" borderId="3">
      <alignment horizontal="left" vertical="top" wrapText="1"/>
      <protection/>
    </xf>
    <xf numFmtId="0" fontId="6" fillId="0" borderId="3">
      <alignment horizontal="left" vertical="top" wrapText="1"/>
      <protection/>
    </xf>
  </cellStyleXfs>
  <cellXfs count="3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7" fillId="4" borderId="12" xfId="0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8" fillId="0" borderId="0" xfId="78" applyFont="1" applyProtection="1">
      <alignment/>
      <protection/>
    </xf>
    <xf numFmtId="0" fontId="8" fillId="0" borderId="0" xfId="78" applyFont="1" applyAlignment="1" applyProtection="1">
      <alignment horizontal="center"/>
      <protection/>
    </xf>
    <xf numFmtId="0" fontId="8" fillId="41" borderId="0" xfId="78" applyFont="1" applyFill="1" applyProtection="1">
      <alignment/>
      <protection/>
    </xf>
    <xf numFmtId="0" fontId="8" fillId="41" borderId="0" xfId="78" applyFont="1" applyFill="1" applyAlignment="1" applyProtection="1">
      <alignment horizontal="center" wrapText="1"/>
      <protection/>
    </xf>
    <xf numFmtId="0" fontId="8" fillId="41" borderId="0" xfId="78" applyFont="1" applyFill="1" applyAlignment="1" applyProtection="1">
      <alignment horizontal="center"/>
      <protection/>
    </xf>
    <xf numFmtId="0" fontId="8" fillId="0" borderId="0" xfId="78" applyFont="1" applyBorder="1" applyAlignment="1" applyProtection="1">
      <alignment horizontal="center" vertical="center"/>
      <protection/>
    </xf>
    <xf numFmtId="0" fontId="8" fillId="0" borderId="0" xfId="78" applyFont="1" applyFill="1" applyBorder="1" applyAlignment="1" applyProtection="1">
      <alignment horizontal="center" vertical="center"/>
      <protection/>
    </xf>
    <xf numFmtId="0" fontId="8" fillId="0" borderId="0" xfId="78" applyFont="1" applyFill="1" applyProtection="1">
      <alignment/>
      <protection/>
    </xf>
    <xf numFmtId="179" fontId="10" fillId="0" borderId="0" xfId="74" applyNumberFormat="1" applyFont="1" applyFill="1" applyBorder="1" applyAlignment="1" applyProtection="1">
      <alignment horizontal="center" vertical="center" wrapText="1"/>
      <protection hidden="1"/>
    </xf>
    <xf numFmtId="179" fontId="8" fillId="0" borderId="0" xfId="78" applyNumberFormat="1" applyFont="1" applyProtection="1">
      <alignment/>
      <protection/>
    </xf>
    <xf numFmtId="0" fontId="9" fillId="0" borderId="0" xfId="78" applyFont="1" applyBorder="1" applyAlignment="1" applyProtection="1">
      <alignment vertical="center"/>
      <protection/>
    </xf>
    <xf numFmtId="3" fontId="9" fillId="0" borderId="0" xfId="78" applyNumberFormat="1" applyFont="1" applyBorder="1" applyAlignment="1" applyProtection="1">
      <alignment horizontal="center"/>
      <protection/>
    </xf>
    <xf numFmtId="0" fontId="8" fillId="0" borderId="0" xfId="78" applyFont="1" applyAlignment="1" applyProtection="1">
      <alignment vertical="center"/>
      <protection/>
    </xf>
    <xf numFmtId="0" fontId="8" fillId="0" borderId="12" xfId="78" applyFont="1" applyFill="1" applyBorder="1" applyAlignment="1" applyProtection="1">
      <alignment horizontal="center" vertical="center" wrapText="1"/>
      <protection/>
    </xf>
    <xf numFmtId="3" fontId="8" fillId="0" borderId="0" xfId="78" applyNumberFormat="1" applyFont="1" applyAlignment="1" applyProtection="1">
      <alignment vertical="center"/>
      <protection/>
    </xf>
    <xf numFmtId="179" fontId="3" fillId="0" borderId="12" xfId="0" applyNumberFormat="1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56" fillId="42" borderId="12" xfId="0" applyFont="1" applyFill="1" applyBorder="1" applyAlignment="1">
      <alignment horizontal="center" vertical="center" wrapText="1"/>
    </xf>
    <xf numFmtId="14" fontId="56" fillId="42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42" borderId="12" xfId="0" applyFont="1" applyFill="1" applyBorder="1" applyAlignment="1">
      <alignment horizontal="center" vertical="center" wrapText="1"/>
    </xf>
    <xf numFmtId="14" fontId="56" fillId="42" borderId="12" xfId="0" applyNumberFormat="1" applyFont="1" applyFill="1" applyBorder="1" applyAlignment="1">
      <alignment horizontal="center" vertical="center" wrapText="1"/>
    </xf>
    <xf numFmtId="0" fontId="9" fillId="41" borderId="0" xfId="78" applyFont="1" applyFill="1" applyBorder="1" applyAlignment="1" applyProtection="1">
      <alignment horizontal="center" vertical="top" wrapText="1"/>
      <protection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2" xfId="67"/>
    <cellStyle name="Обычный 2 2" xfId="68"/>
    <cellStyle name="Обычный 2 2 2" xfId="69"/>
    <cellStyle name="Обычный 2 3" xfId="70"/>
    <cellStyle name="Обычный 2 3 2" xfId="71"/>
    <cellStyle name="Обычный 2 3_доходы поселений" xfId="72"/>
    <cellStyle name="Обычный 2 4" xfId="73"/>
    <cellStyle name="Обычный 2 4 2" xfId="74"/>
    <cellStyle name="Обычный 2_доходы поселений" xfId="75"/>
    <cellStyle name="Обычный 3" xfId="76"/>
    <cellStyle name="Обычный 3 2" xfId="77"/>
    <cellStyle name="Обычный 4" xfId="78"/>
    <cellStyle name="Обычный 5" xfId="79"/>
    <cellStyle name="Обычный 6" xfId="80"/>
    <cellStyle name="Обычный 7" xfId="81"/>
    <cellStyle name="Обычный 8" xfId="82"/>
    <cellStyle name="Обычный 9" xfId="83"/>
    <cellStyle name="Отдельная ячейка" xfId="84"/>
    <cellStyle name="Отдельная ячейка - константа" xfId="85"/>
    <cellStyle name="Отдельная ячейка - константа [печать]" xfId="86"/>
    <cellStyle name="Отдельная ячейка [печать]" xfId="87"/>
    <cellStyle name="Отдельная ячейка-результат" xfId="88"/>
    <cellStyle name="Отдельная ячейка-результат [печать]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ойства элементов измерения" xfId="95"/>
    <cellStyle name="Свойства элементов измерения [печать]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2" xfId="101"/>
    <cellStyle name="Финансовый 2 2" xfId="102"/>
    <cellStyle name="Финансовый 2 2 2" xfId="103"/>
    <cellStyle name="Финансовый 3" xfId="104"/>
    <cellStyle name="Хороший" xfId="105"/>
    <cellStyle name="Элементы осей" xfId="106"/>
    <cellStyle name="Элементы осей [печать]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zoomScaleSheetLayoutView="100" zoomScalePageLayoutView="0" workbookViewId="0" topLeftCell="A1">
      <selection activeCell="A2" sqref="A2:A4"/>
    </sheetView>
  </sheetViews>
  <sheetFormatPr defaultColWidth="8.7109375" defaultRowHeight="15"/>
  <cols>
    <col min="1" max="1" width="22.8515625" style="1" customWidth="1"/>
    <col min="2" max="2" width="17.28125" style="1" customWidth="1"/>
    <col min="3" max="3" width="14.421875" style="1" customWidth="1"/>
    <col min="4" max="4" width="15.140625" style="1" customWidth="1"/>
    <col min="5" max="5" width="16.140625" style="1" customWidth="1"/>
    <col min="6" max="6" width="16.7109375" style="1" customWidth="1"/>
    <col min="7" max="7" width="17.7109375" style="1" customWidth="1"/>
    <col min="8" max="8" width="14.28125" style="1" customWidth="1"/>
    <col min="9" max="9" width="6.00390625" style="1" customWidth="1"/>
    <col min="10" max="16384" width="8.7109375" style="1" customWidth="1"/>
  </cols>
  <sheetData>
    <row r="1" spans="1:8" ht="51" customHeight="1">
      <c r="A1" s="28" t="s">
        <v>33</v>
      </c>
      <c r="B1" s="28"/>
      <c r="C1" s="28"/>
      <c r="D1" s="28"/>
      <c r="E1" s="28"/>
      <c r="F1" s="28"/>
      <c r="G1" s="28"/>
      <c r="H1" s="28"/>
    </row>
    <row r="2" spans="1:8" ht="20.25" customHeight="1">
      <c r="A2" s="29" t="s">
        <v>0</v>
      </c>
      <c r="B2" s="30" t="s">
        <v>34</v>
      </c>
      <c r="C2" s="30"/>
      <c r="D2" s="30"/>
      <c r="E2" s="30" t="s">
        <v>35</v>
      </c>
      <c r="F2" s="30"/>
      <c r="G2" s="30"/>
      <c r="H2" s="30"/>
    </row>
    <row r="3" spans="1:8" ht="17.25" customHeight="1">
      <c r="A3" s="29"/>
      <c r="B3" s="30" t="s">
        <v>36</v>
      </c>
      <c r="C3" s="30"/>
      <c r="D3" s="30" t="s">
        <v>66</v>
      </c>
      <c r="E3" s="30" t="s">
        <v>36</v>
      </c>
      <c r="F3" s="30" t="s">
        <v>67</v>
      </c>
      <c r="G3" s="30" t="s">
        <v>74</v>
      </c>
      <c r="H3" s="30" t="s">
        <v>1</v>
      </c>
    </row>
    <row r="4" spans="1:8" ht="62.25" customHeight="1">
      <c r="A4" s="29"/>
      <c r="B4" s="26" t="s">
        <v>64</v>
      </c>
      <c r="C4" s="27" t="s">
        <v>65</v>
      </c>
      <c r="D4" s="30"/>
      <c r="E4" s="30"/>
      <c r="F4" s="30"/>
      <c r="G4" s="30"/>
      <c r="H4" s="30"/>
    </row>
    <row r="5" spans="1:8" ht="14.25" customHeight="1">
      <c r="A5" s="5">
        <v>1</v>
      </c>
      <c r="B5" s="5">
        <v>2</v>
      </c>
      <c r="C5" s="5">
        <v>3</v>
      </c>
      <c r="D5" s="5">
        <v>4</v>
      </c>
      <c r="E5" s="5" t="s">
        <v>68</v>
      </c>
      <c r="F5" s="5" t="s">
        <v>69</v>
      </c>
      <c r="G5" s="5">
        <v>7</v>
      </c>
      <c r="H5" s="5" t="s">
        <v>70</v>
      </c>
    </row>
    <row r="6" spans="1:9" ht="15">
      <c r="A6" s="3" t="s">
        <v>37</v>
      </c>
      <c r="B6" s="25">
        <v>96100</v>
      </c>
      <c r="C6" s="23">
        <v>99900</v>
      </c>
      <c r="D6" s="23">
        <v>130600</v>
      </c>
      <c r="E6" s="23">
        <f>(C6-B6)*30</f>
        <v>114000</v>
      </c>
      <c r="F6" s="23">
        <f>D6*30*0.9</f>
        <v>3526200</v>
      </c>
      <c r="G6" s="23"/>
      <c r="H6" s="23">
        <f>E6+F6-G6</f>
        <v>3640200</v>
      </c>
      <c r="I6" s="6"/>
    </row>
    <row r="7" spans="1:9" ht="15">
      <c r="A7" s="3" t="s">
        <v>38</v>
      </c>
      <c r="B7" s="25">
        <v>99102</v>
      </c>
      <c r="C7" s="23">
        <v>99500</v>
      </c>
      <c r="D7" s="23">
        <v>77200</v>
      </c>
      <c r="E7" s="23">
        <f aca="true" t="shared" si="0" ref="E7:E32">(C7-B7)*30</f>
        <v>11940</v>
      </c>
      <c r="F7" s="23">
        <f aca="true" t="shared" si="1" ref="F7:F32">D7*30*0.9</f>
        <v>2084400</v>
      </c>
      <c r="G7" s="23"/>
      <c r="H7" s="23">
        <f aca="true" t="shared" si="2" ref="H7:H32">E7+F7-G7</f>
        <v>2096340</v>
      </c>
      <c r="I7" s="6"/>
    </row>
    <row r="8" spans="1:9" ht="15">
      <c r="A8" s="3" t="s">
        <v>39</v>
      </c>
      <c r="B8" s="25"/>
      <c r="C8" s="23"/>
      <c r="D8" s="23"/>
      <c r="E8" s="23">
        <f t="shared" si="0"/>
        <v>0</v>
      </c>
      <c r="F8" s="23">
        <f t="shared" si="1"/>
        <v>0</v>
      </c>
      <c r="G8" s="23"/>
      <c r="H8" s="23">
        <f t="shared" si="2"/>
        <v>0</v>
      </c>
      <c r="I8" s="6"/>
    </row>
    <row r="9" spans="1:9" ht="15">
      <c r="A9" s="3" t="s">
        <v>40</v>
      </c>
      <c r="B9" s="25"/>
      <c r="C9" s="23"/>
      <c r="D9" s="23">
        <v>506200</v>
      </c>
      <c r="E9" s="23">
        <f t="shared" si="0"/>
        <v>0</v>
      </c>
      <c r="F9" s="23">
        <f t="shared" si="1"/>
        <v>13667400</v>
      </c>
      <c r="G9" s="23"/>
      <c r="H9" s="23">
        <f t="shared" si="2"/>
        <v>13667400</v>
      </c>
      <c r="I9" s="6"/>
    </row>
    <row r="10" spans="1:9" ht="15">
      <c r="A10" s="3" t="s">
        <v>41</v>
      </c>
      <c r="B10" s="25">
        <v>450266</v>
      </c>
      <c r="C10" s="23">
        <v>461300</v>
      </c>
      <c r="D10" s="23">
        <v>555800</v>
      </c>
      <c r="E10" s="23">
        <f t="shared" si="0"/>
        <v>331020</v>
      </c>
      <c r="F10" s="23">
        <f t="shared" si="1"/>
        <v>15006600</v>
      </c>
      <c r="G10" s="23"/>
      <c r="H10" s="23">
        <f t="shared" si="2"/>
        <v>15337620</v>
      </c>
      <c r="I10" s="6"/>
    </row>
    <row r="11" spans="1:9" ht="15">
      <c r="A11" s="3" t="s">
        <v>42</v>
      </c>
      <c r="B11" s="25"/>
      <c r="C11" s="23"/>
      <c r="D11" s="23"/>
      <c r="E11" s="23">
        <f t="shared" si="0"/>
        <v>0</v>
      </c>
      <c r="F11" s="23">
        <f t="shared" si="1"/>
        <v>0</v>
      </c>
      <c r="G11" s="23"/>
      <c r="H11" s="23">
        <f t="shared" si="2"/>
        <v>0</v>
      </c>
      <c r="I11" s="6"/>
    </row>
    <row r="12" spans="1:9" ht="15">
      <c r="A12" s="3" t="s">
        <v>43</v>
      </c>
      <c r="B12" s="25"/>
      <c r="C12" s="23"/>
      <c r="D12" s="23"/>
      <c r="E12" s="23">
        <f t="shared" si="0"/>
        <v>0</v>
      </c>
      <c r="F12" s="23">
        <f t="shared" si="1"/>
        <v>0</v>
      </c>
      <c r="G12" s="23"/>
      <c r="H12" s="23">
        <f t="shared" si="2"/>
        <v>0</v>
      </c>
      <c r="I12" s="6"/>
    </row>
    <row r="13" spans="1:9" ht="15">
      <c r="A13" s="3" t="s">
        <v>44</v>
      </c>
      <c r="B13" s="25"/>
      <c r="C13" s="23"/>
      <c r="D13" s="23">
        <v>257100</v>
      </c>
      <c r="E13" s="23">
        <f t="shared" si="0"/>
        <v>0</v>
      </c>
      <c r="F13" s="23">
        <f t="shared" si="1"/>
        <v>6941700</v>
      </c>
      <c r="G13" s="23"/>
      <c r="H13" s="23">
        <f t="shared" si="2"/>
        <v>6941700</v>
      </c>
      <c r="I13" s="6"/>
    </row>
    <row r="14" spans="1:9" ht="15">
      <c r="A14" s="3" t="s">
        <v>45</v>
      </c>
      <c r="B14" s="25">
        <v>78929</v>
      </c>
      <c r="C14" s="23">
        <v>79700</v>
      </c>
      <c r="D14" s="23">
        <v>72000</v>
      </c>
      <c r="E14" s="23">
        <f t="shared" si="0"/>
        <v>23130</v>
      </c>
      <c r="F14" s="23">
        <f t="shared" si="1"/>
        <v>1944000</v>
      </c>
      <c r="G14" s="23"/>
      <c r="H14" s="23">
        <f t="shared" si="2"/>
        <v>1967130</v>
      </c>
      <c r="I14" s="6"/>
    </row>
    <row r="15" spans="1:9" ht="15">
      <c r="A15" s="3" t="s">
        <v>46</v>
      </c>
      <c r="B15" s="25"/>
      <c r="C15" s="23"/>
      <c r="D15" s="23">
        <v>64800</v>
      </c>
      <c r="E15" s="23">
        <f t="shared" si="0"/>
        <v>0</v>
      </c>
      <c r="F15" s="23">
        <f t="shared" si="1"/>
        <v>1749600</v>
      </c>
      <c r="G15" s="23"/>
      <c r="H15" s="23">
        <f t="shared" si="2"/>
        <v>1749600</v>
      </c>
      <c r="I15" s="6"/>
    </row>
    <row r="16" spans="1:9" ht="15">
      <c r="A16" s="3" t="s">
        <v>47</v>
      </c>
      <c r="B16" s="25">
        <v>105748</v>
      </c>
      <c r="C16" s="23">
        <v>101900</v>
      </c>
      <c r="D16" s="23">
        <v>108500</v>
      </c>
      <c r="E16" s="23">
        <f t="shared" si="0"/>
        <v>-115440</v>
      </c>
      <c r="F16" s="23">
        <f t="shared" si="1"/>
        <v>2929500</v>
      </c>
      <c r="G16" s="23">
        <v>10860</v>
      </c>
      <c r="H16" s="23">
        <f t="shared" si="2"/>
        <v>2803200</v>
      </c>
      <c r="I16" s="6"/>
    </row>
    <row r="17" spans="1:9" ht="15">
      <c r="A17" s="3" t="s">
        <v>48</v>
      </c>
      <c r="B17" s="25">
        <v>3233</v>
      </c>
      <c r="C17" s="23">
        <v>2000</v>
      </c>
      <c r="D17" s="23">
        <v>1600</v>
      </c>
      <c r="E17" s="23">
        <f t="shared" si="0"/>
        <v>-36990</v>
      </c>
      <c r="F17" s="23">
        <f t="shared" si="1"/>
        <v>43200</v>
      </c>
      <c r="G17" s="23"/>
      <c r="H17" s="23">
        <f t="shared" si="2"/>
        <v>6210</v>
      </c>
      <c r="I17" s="6"/>
    </row>
    <row r="18" spans="1:9" ht="15">
      <c r="A18" s="3" t="s">
        <v>49</v>
      </c>
      <c r="B18" s="25">
        <v>16828</v>
      </c>
      <c r="C18" s="23">
        <v>15600</v>
      </c>
      <c r="D18" s="23">
        <v>1333100</v>
      </c>
      <c r="E18" s="23">
        <f t="shared" si="0"/>
        <v>-36840</v>
      </c>
      <c r="F18" s="23">
        <f t="shared" si="1"/>
        <v>35993700</v>
      </c>
      <c r="G18" s="23"/>
      <c r="H18" s="23">
        <f t="shared" si="2"/>
        <v>35956860</v>
      </c>
      <c r="I18" s="6"/>
    </row>
    <row r="19" spans="1:9" ht="15">
      <c r="A19" s="3" t="s">
        <v>50</v>
      </c>
      <c r="B19" s="25">
        <v>5780</v>
      </c>
      <c r="C19" s="23">
        <v>5700</v>
      </c>
      <c r="D19" s="23">
        <v>9700</v>
      </c>
      <c r="E19" s="23">
        <f t="shared" si="0"/>
        <v>-2400</v>
      </c>
      <c r="F19" s="23">
        <f t="shared" si="1"/>
        <v>261900</v>
      </c>
      <c r="G19" s="23">
        <v>42600</v>
      </c>
      <c r="H19" s="23">
        <f t="shared" si="2"/>
        <v>216900</v>
      </c>
      <c r="I19" s="6"/>
    </row>
    <row r="20" spans="1:9" ht="15">
      <c r="A20" s="3" t="s">
        <v>51</v>
      </c>
      <c r="B20" s="25">
        <v>2961</v>
      </c>
      <c r="C20" s="23">
        <v>3200</v>
      </c>
      <c r="D20" s="23">
        <v>3200</v>
      </c>
      <c r="E20" s="23">
        <f t="shared" si="0"/>
        <v>7170</v>
      </c>
      <c r="F20" s="23">
        <f t="shared" si="1"/>
        <v>86400</v>
      </c>
      <c r="G20" s="23"/>
      <c r="H20" s="23">
        <f t="shared" si="2"/>
        <v>93570</v>
      </c>
      <c r="I20" s="6"/>
    </row>
    <row r="21" spans="1:9" ht="15">
      <c r="A21" s="3" t="s">
        <v>52</v>
      </c>
      <c r="B21" s="25"/>
      <c r="C21" s="23"/>
      <c r="D21" s="23"/>
      <c r="E21" s="23">
        <f t="shared" si="0"/>
        <v>0</v>
      </c>
      <c r="F21" s="23">
        <f t="shared" si="1"/>
        <v>0</v>
      </c>
      <c r="G21" s="23"/>
      <c r="H21" s="23">
        <f t="shared" si="2"/>
        <v>0</v>
      </c>
      <c r="I21" s="6"/>
    </row>
    <row r="22" spans="1:9" ht="15">
      <c r="A22" s="3" t="s">
        <v>53</v>
      </c>
      <c r="B22" s="25"/>
      <c r="C22" s="23"/>
      <c r="D22" s="23"/>
      <c r="E22" s="23">
        <f t="shared" si="0"/>
        <v>0</v>
      </c>
      <c r="F22" s="23">
        <f t="shared" si="1"/>
        <v>0</v>
      </c>
      <c r="G22" s="23"/>
      <c r="H22" s="23">
        <f t="shared" si="2"/>
        <v>0</v>
      </c>
      <c r="I22" s="6"/>
    </row>
    <row r="23" spans="1:9" ht="15">
      <c r="A23" s="3" t="s">
        <v>54</v>
      </c>
      <c r="B23" s="25"/>
      <c r="C23" s="23"/>
      <c r="D23" s="23">
        <v>214600</v>
      </c>
      <c r="E23" s="23">
        <f t="shared" si="0"/>
        <v>0</v>
      </c>
      <c r="F23" s="23">
        <f t="shared" si="1"/>
        <v>5794200</v>
      </c>
      <c r="G23" s="23"/>
      <c r="H23" s="23">
        <f t="shared" si="2"/>
        <v>5794200</v>
      </c>
      <c r="I23" s="6"/>
    </row>
    <row r="24" spans="1:9" ht="15">
      <c r="A24" s="3" t="s">
        <v>55</v>
      </c>
      <c r="B24" s="25"/>
      <c r="C24" s="23"/>
      <c r="D24" s="23"/>
      <c r="E24" s="23">
        <f t="shared" si="0"/>
        <v>0</v>
      </c>
      <c r="F24" s="23">
        <f t="shared" si="1"/>
        <v>0</v>
      </c>
      <c r="G24" s="23"/>
      <c r="H24" s="23">
        <f t="shared" si="2"/>
        <v>0</v>
      </c>
      <c r="I24" s="6"/>
    </row>
    <row r="25" spans="1:9" ht="15">
      <c r="A25" s="3" t="s">
        <v>56</v>
      </c>
      <c r="B25" s="25"/>
      <c r="C25" s="23"/>
      <c r="D25" s="23"/>
      <c r="E25" s="23">
        <f t="shared" si="0"/>
        <v>0</v>
      </c>
      <c r="F25" s="23">
        <f t="shared" si="1"/>
        <v>0</v>
      </c>
      <c r="G25" s="23"/>
      <c r="H25" s="23">
        <f t="shared" si="2"/>
        <v>0</v>
      </c>
      <c r="I25" s="6"/>
    </row>
    <row r="26" spans="1:9" ht="15">
      <c r="A26" s="3" t="s">
        <v>57</v>
      </c>
      <c r="B26" s="25">
        <v>154363</v>
      </c>
      <c r="C26" s="23">
        <v>156400</v>
      </c>
      <c r="D26" s="23">
        <v>91400</v>
      </c>
      <c r="E26" s="23">
        <f t="shared" si="0"/>
        <v>61110</v>
      </c>
      <c r="F26" s="23">
        <f t="shared" si="1"/>
        <v>2467800</v>
      </c>
      <c r="G26" s="23"/>
      <c r="H26" s="23">
        <f t="shared" si="2"/>
        <v>2528910</v>
      </c>
      <c r="I26" s="6"/>
    </row>
    <row r="27" spans="1:9" ht="15">
      <c r="A27" s="3" t="s">
        <v>58</v>
      </c>
      <c r="B27" s="25"/>
      <c r="C27" s="23"/>
      <c r="D27" s="23"/>
      <c r="E27" s="23">
        <f t="shared" si="0"/>
        <v>0</v>
      </c>
      <c r="F27" s="23">
        <f t="shared" si="1"/>
        <v>0</v>
      </c>
      <c r="G27" s="23"/>
      <c r="H27" s="23">
        <f t="shared" si="2"/>
        <v>0</v>
      </c>
      <c r="I27" s="6"/>
    </row>
    <row r="28" spans="1:9" ht="15">
      <c r="A28" s="3" t="s">
        <v>59</v>
      </c>
      <c r="B28" s="25"/>
      <c r="C28" s="23"/>
      <c r="D28" s="23"/>
      <c r="E28" s="23">
        <f t="shared" si="0"/>
        <v>0</v>
      </c>
      <c r="F28" s="23">
        <f t="shared" si="1"/>
        <v>0</v>
      </c>
      <c r="G28" s="23"/>
      <c r="H28" s="23">
        <f t="shared" si="2"/>
        <v>0</v>
      </c>
      <c r="I28" s="6"/>
    </row>
    <row r="29" spans="1:9" ht="15">
      <c r="A29" s="3" t="s">
        <v>60</v>
      </c>
      <c r="B29" s="25"/>
      <c r="C29" s="23"/>
      <c r="D29" s="23"/>
      <c r="E29" s="23">
        <f t="shared" si="0"/>
        <v>0</v>
      </c>
      <c r="F29" s="23">
        <f t="shared" si="1"/>
        <v>0</v>
      </c>
      <c r="G29" s="23"/>
      <c r="H29" s="23">
        <f t="shared" si="2"/>
        <v>0</v>
      </c>
      <c r="I29" s="6"/>
    </row>
    <row r="30" spans="1:9" ht="15">
      <c r="A30" s="3" t="s">
        <v>61</v>
      </c>
      <c r="B30" s="25">
        <v>130654</v>
      </c>
      <c r="C30" s="23">
        <v>132400</v>
      </c>
      <c r="D30" s="23">
        <v>418400</v>
      </c>
      <c r="E30" s="23">
        <f t="shared" si="0"/>
        <v>52380</v>
      </c>
      <c r="F30" s="23">
        <f t="shared" si="1"/>
        <v>11296800</v>
      </c>
      <c r="G30" s="23"/>
      <c r="H30" s="23">
        <f t="shared" si="2"/>
        <v>11349180</v>
      </c>
      <c r="I30" s="6"/>
    </row>
    <row r="31" spans="1:9" ht="15">
      <c r="A31" s="3" t="s">
        <v>62</v>
      </c>
      <c r="B31" s="25">
        <v>153186</v>
      </c>
      <c r="C31" s="23">
        <v>152800</v>
      </c>
      <c r="D31" s="23">
        <v>158400</v>
      </c>
      <c r="E31" s="23">
        <f t="shared" si="0"/>
        <v>-11580</v>
      </c>
      <c r="F31" s="23">
        <f t="shared" si="1"/>
        <v>4276800</v>
      </c>
      <c r="G31" s="23"/>
      <c r="H31" s="23">
        <f t="shared" si="2"/>
        <v>4265220</v>
      </c>
      <c r="I31" s="6"/>
    </row>
    <row r="32" spans="1:9" ht="15">
      <c r="A32" s="3" t="s">
        <v>63</v>
      </c>
      <c r="B32" s="25"/>
      <c r="C32" s="23"/>
      <c r="D32" s="23"/>
      <c r="E32" s="23">
        <f t="shared" si="0"/>
        <v>0</v>
      </c>
      <c r="F32" s="23">
        <f t="shared" si="1"/>
        <v>0</v>
      </c>
      <c r="G32" s="23"/>
      <c r="H32" s="23">
        <f t="shared" si="2"/>
        <v>0</v>
      </c>
      <c r="I32" s="6"/>
    </row>
    <row r="33" spans="1:9" s="2" customFormat="1" ht="15">
      <c r="A33" s="4" t="s">
        <v>1</v>
      </c>
      <c r="B33" s="24">
        <f aca="true" t="shared" si="3" ref="B33:H33">SUM(B6:B32)</f>
        <v>1297150</v>
      </c>
      <c r="C33" s="24">
        <f t="shared" si="3"/>
        <v>1310400</v>
      </c>
      <c r="D33" s="24">
        <f t="shared" si="3"/>
        <v>4002600</v>
      </c>
      <c r="E33" s="24">
        <f t="shared" si="3"/>
        <v>397500</v>
      </c>
      <c r="F33" s="24">
        <f t="shared" si="3"/>
        <v>108070200</v>
      </c>
      <c r="G33" s="24">
        <f t="shared" si="3"/>
        <v>53460</v>
      </c>
      <c r="H33" s="24">
        <f t="shared" si="3"/>
        <v>108414240</v>
      </c>
      <c r="I33" s="7"/>
    </row>
    <row r="34" ht="15">
      <c r="A34" s="1" t="s">
        <v>72</v>
      </c>
    </row>
    <row r="35" ht="15">
      <c r="A35" s="1" t="s">
        <v>73</v>
      </c>
    </row>
  </sheetData>
  <sheetProtection/>
  <mergeCells count="10">
    <mergeCell ref="A1:H1"/>
    <mergeCell ref="A2:A4"/>
    <mergeCell ref="E2:H2"/>
    <mergeCell ref="E3:E4"/>
    <mergeCell ref="F3:F4"/>
    <mergeCell ref="H3:H4"/>
    <mergeCell ref="G3:G4"/>
    <mergeCell ref="B2:D2"/>
    <mergeCell ref="B3:C3"/>
    <mergeCell ref="D3:D4"/>
  </mergeCells>
  <printOptions horizontalCentered="1" verticalCentered="1"/>
  <pageMargins left="0.2362204724409449" right="0.15748031496062992" top="0.15748031496062992" bottom="0.15748031496062992" header="0.15748031496062992" footer="0.2362204724409449"/>
  <pageSetup fitToHeight="1" fitToWidth="1" horizontalDpi="180" verticalDpi="18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view="pageBreakPreview" zoomScaleNormal="80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53.8515625" style="8" customWidth="1"/>
    <col min="2" max="2" width="39.00390625" style="9" customWidth="1"/>
    <col min="3" max="3" width="12.140625" style="8" customWidth="1"/>
    <col min="4" max="16384" width="9.140625" style="8" customWidth="1"/>
  </cols>
  <sheetData>
    <row r="1" spans="1:2" ht="108">
      <c r="A1" s="10"/>
      <c r="B1" s="11" t="s">
        <v>30</v>
      </c>
    </row>
    <row r="2" spans="1:2" ht="18">
      <c r="A2" s="10"/>
      <c r="B2" s="12"/>
    </row>
    <row r="3" spans="1:3" ht="99.75" customHeight="1">
      <c r="A3" s="31" t="s">
        <v>71</v>
      </c>
      <c r="B3" s="31"/>
      <c r="C3" s="13"/>
    </row>
    <row r="4" spans="1:3" s="15" customFormat="1" ht="25.5" customHeight="1">
      <c r="A4" s="21" t="s">
        <v>32</v>
      </c>
      <c r="B4" s="21" t="s">
        <v>31</v>
      </c>
      <c r="C4" s="14"/>
    </row>
    <row r="5" spans="1:4" ht="21.75" customHeight="1">
      <c r="A5" s="8" t="s">
        <v>2</v>
      </c>
      <c r="B5" s="16">
        <f>'1 транш 2014_новая ред'!H6</f>
        <v>3640200</v>
      </c>
      <c r="C5" s="17"/>
      <c r="D5" s="17"/>
    </row>
    <row r="6" spans="1:4" ht="18">
      <c r="A6" s="8" t="s">
        <v>3</v>
      </c>
      <c r="B6" s="16">
        <f>'1 транш 2014_новая ред'!H7</f>
        <v>2096340</v>
      </c>
      <c r="C6" s="17"/>
      <c r="D6" s="17"/>
    </row>
    <row r="7" spans="1:4" ht="18" hidden="1">
      <c r="A7" s="8" t="s">
        <v>4</v>
      </c>
      <c r="B7" s="16">
        <f>'1 транш 2014_новая ред'!H8</f>
        <v>0</v>
      </c>
      <c r="C7" s="17"/>
      <c r="D7" s="17"/>
    </row>
    <row r="8" spans="1:4" ht="18">
      <c r="A8" s="8" t="s">
        <v>5</v>
      </c>
      <c r="B8" s="16">
        <f>'1 транш 2014_новая ред'!H9</f>
        <v>13667400</v>
      </c>
      <c r="C8" s="17"/>
      <c r="D8" s="17"/>
    </row>
    <row r="9" spans="1:4" ht="18">
      <c r="A9" s="8" t="s">
        <v>6</v>
      </c>
      <c r="B9" s="16">
        <f>'1 транш 2014_новая ред'!H10</f>
        <v>15337620</v>
      </c>
      <c r="C9" s="17"/>
      <c r="D9" s="17"/>
    </row>
    <row r="10" spans="1:4" ht="18" hidden="1">
      <c r="A10" s="8" t="s">
        <v>7</v>
      </c>
      <c r="B10" s="16">
        <f>'1 транш 2014_новая ред'!H11</f>
        <v>0</v>
      </c>
      <c r="C10" s="17"/>
      <c r="D10" s="17"/>
    </row>
    <row r="11" spans="1:4" ht="18" hidden="1">
      <c r="A11" s="8" t="s">
        <v>8</v>
      </c>
      <c r="B11" s="16">
        <f>'1 транш 2014_новая ред'!H12</f>
        <v>0</v>
      </c>
      <c r="C11" s="17"/>
      <c r="D11" s="17"/>
    </row>
    <row r="12" spans="1:4" ht="18">
      <c r="A12" s="8" t="s">
        <v>9</v>
      </c>
      <c r="B12" s="16">
        <f>'1 транш 2014_новая ред'!H13</f>
        <v>6941700</v>
      </c>
      <c r="C12" s="17"/>
      <c r="D12" s="17"/>
    </row>
    <row r="13" spans="1:4" ht="18">
      <c r="A13" s="8" t="s">
        <v>10</v>
      </c>
      <c r="B13" s="16">
        <f>'1 транш 2014_новая ред'!H14</f>
        <v>1967130</v>
      </c>
      <c r="C13" s="17"/>
      <c r="D13" s="17"/>
    </row>
    <row r="14" spans="1:4" ht="18">
      <c r="A14" s="8" t="s">
        <v>12</v>
      </c>
      <c r="B14" s="16">
        <f>'1 транш 2014_новая ред'!H15</f>
        <v>1749600</v>
      </c>
      <c r="C14" s="17"/>
      <c r="D14" s="17"/>
    </row>
    <row r="15" spans="1:4" ht="18">
      <c r="A15" s="8" t="s">
        <v>13</v>
      </c>
      <c r="B15" s="16">
        <f>'1 транш 2014_новая ред'!H16</f>
        <v>2803200</v>
      </c>
      <c r="C15" s="17"/>
      <c r="D15" s="17"/>
    </row>
    <row r="16" spans="1:4" ht="18">
      <c r="A16" s="8" t="s">
        <v>14</v>
      </c>
      <c r="B16" s="16">
        <f>'1 транш 2014_новая ред'!H17</f>
        <v>6210</v>
      </c>
      <c r="C16" s="17"/>
      <c r="D16" s="17"/>
    </row>
    <row r="17" spans="1:4" ht="18">
      <c r="A17" s="8" t="s">
        <v>15</v>
      </c>
      <c r="B17" s="16">
        <f>'1 транш 2014_новая ред'!H18</f>
        <v>35956860</v>
      </c>
      <c r="C17" s="17"/>
      <c r="D17" s="17"/>
    </row>
    <row r="18" spans="1:4" ht="18">
      <c r="A18" s="8" t="s">
        <v>16</v>
      </c>
      <c r="B18" s="16">
        <f>'1 транш 2014_новая ред'!H19</f>
        <v>216900</v>
      </c>
      <c r="C18" s="17"/>
      <c r="D18" s="17"/>
    </row>
    <row r="19" spans="1:4" ht="18">
      <c r="A19" s="8" t="s">
        <v>17</v>
      </c>
      <c r="B19" s="16">
        <f>'1 транш 2014_новая ред'!H20</f>
        <v>93570</v>
      </c>
      <c r="C19" s="17"/>
      <c r="D19" s="17"/>
    </row>
    <row r="20" spans="1:4" ht="18" hidden="1">
      <c r="A20" s="8" t="s">
        <v>11</v>
      </c>
      <c r="B20" s="16">
        <f>'1 транш 2014_новая ред'!H21</f>
        <v>0</v>
      </c>
      <c r="C20" s="17"/>
      <c r="D20" s="17"/>
    </row>
    <row r="21" spans="1:4" ht="18" hidden="1">
      <c r="A21" s="8" t="s">
        <v>18</v>
      </c>
      <c r="B21" s="16">
        <f>'1 транш 2014_новая ред'!H22</f>
        <v>0</v>
      </c>
      <c r="C21" s="17"/>
      <c r="D21" s="17"/>
    </row>
    <row r="22" spans="1:4" ht="18">
      <c r="A22" s="8" t="s">
        <v>19</v>
      </c>
      <c r="B22" s="16">
        <f>'1 транш 2014_новая ред'!H23</f>
        <v>5794200</v>
      </c>
      <c r="C22" s="17"/>
      <c r="D22" s="17"/>
    </row>
    <row r="23" spans="1:4" ht="18" hidden="1">
      <c r="A23" s="8" t="s">
        <v>20</v>
      </c>
      <c r="B23" s="16">
        <f>'1 транш 2014_новая ред'!H24</f>
        <v>0</v>
      </c>
      <c r="C23" s="17"/>
      <c r="D23" s="17"/>
    </row>
    <row r="24" spans="1:4" ht="18" hidden="1">
      <c r="A24" s="8" t="s">
        <v>21</v>
      </c>
      <c r="B24" s="16">
        <f>'1 транш 2014_новая ред'!H25</f>
        <v>0</v>
      </c>
      <c r="C24" s="17"/>
      <c r="D24" s="17"/>
    </row>
    <row r="25" spans="1:4" ht="18">
      <c r="A25" s="8" t="s">
        <v>22</v>
      </c>
      <c r="B25" s="16">
        <f>'1 транш 2014_новая ред'!H26</f>
        <v>2528910</v>
      </c>
      <c r="C25" s="17"/>
      <c r="D25" s="17"/>
    </row>
    <row r="26" spans="1:4" ht="18" hidden="1">
      <c r="A26" s="8" t="s">
        <v>23</v>
      </c>
      <c r="B26" s="16">
        <f>'1 транш 2014_новая ред'!H27</f>
        <v>0</v>
      </c>
      <c r="C26" s="17"/>
      <c r="D26" s="17"/>
    </row>
    <row r="27" spans="1:4" ht="18" hidden="1">
      <c r="A27" s="8" t="s">
        <v>24</v>
      </c>
      <c r="B27" s="16">
        <f>'1 транш 2014_новая ред'!H28</f>
        <v>0</v>
      </c>
      <c r="C27" s="17"/>
      <c r="D27" s="17"/>
    </row>
    <row r="28" spans="1:4" ht="18" hidden="1">
      <c r="A28" s="8" t="s">
        <v>25</v>
      </c>
      <c r="B28" s="16">
        <f>'1 транш 2014_новая ред'!H29</f>
        <v>0</v>
      </c>
      <c r="C28" s="17"/>
      <c r="D28" s="17"/>
    </row>
    <row r="29" spans="1:4" ht="18">
      <c r="A29" s="8" t="s">
        <v>26</v>
      </c>
      <c r="B29" s="16">
        <f>'1 транш 2014_новая ред'!H30</f>
        <v>11349180</v>
      </c>
      <c r="C29" s="17"/>
      <c r="D29" s="17"/>
    </row>
    <row r="30" spans="1:4" ht="18">
      <c r="A30" s="8" t="s">
        <v>27</v>
      </c>
      <c r="B30" s="16">
        <f>'1 транш 2014_новая ред'!H31</f>
        <v>4265220</v>
      </c>
      <c r="C30" s="17"/>
      <c r="D30" s="17"/>
    </row>
    <row r="31" spans="1:4" ht="18" hidden="1">
      <c r="A31" s="8" t="s">
        <v>28</v>
      </c>
      <c r="B31" s="16">
        <f>'1 транш 2014_новая ред'!H32</f>
        <v>0</v>
      </c>
      <c r="C31" s="17"/>
      <c r="D31" s="17"/>
    </row>
    <row r="32" spans="1:3" s="20" customFormat="1" ht="23.25" customHeight="1">
      <c r="A32" s="18" t="s">
        <v>29</v>
      </c>
      <c r="B32" s="19">
        <f>SUM(B5:B31)</f>
        <v>108414240</v>
      </c>
      <c r="C32" s="22">
        <f>B32-'1 транш 2014_новая ред'!H33</f>
        <v>0</v>
      </c>
    </row>
  </sheetData>
  <sheetProtection/>
  <mergeCells count="1">
    <mergeCell ref="A3:B3"/>
  </mergeCells>
  <printOptions horizontalCentered="1"/>
  <pageMargins left="0.55" right="0.52" top="0.57" bottom="0.24" header="0.17" footer="0.24"/>
  <pageSetup firstPageNumber="1" useFirstPageNumber="1" fitToHeight="0" fitToWidth="1" horizontalDpi="600" verticalDpi="600" orientation="portrait" paperSize="9" scale="98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2014-10-14T08:31:52Z</dcterms:modified>
  <cp:category/>
  <cp:version/>
  <cp:contentType/>
  <cp:contentStatus/>
</cp:coreProperties>
</file>