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/>
  </bookViews>
  <sheets>
    <sheet name="Расчет дотаций" sheetId="7" r:id="rId1"/>
    <sheet name="Плюсы и минусы" sheetId="8" r:id="rId2"/>
  </sheets>
  <definedNames>
    <definedName name="_xlnm._FilterDatabase" localSheetId="0" hidden="1">'Расчет дотаций'!$A$1:$A$46</definedName>
    <definedName name="_xlnm.Print_Titles" localSheetId="1">'Плюсы и минусы'!$3:$4</definedName>
    <definedName name="_xlnm.Print_Titles" localSheetId="0">'Расчет дотаций'!$A:$A,'Расчет дотаций'!$3:$7</definedName>
    <definedName name="_xlnm.Print_Area" localSheetId="0">'Расчет дотаций'!$A$1:$AC$50</definedName>
  </definedNames>
  <calcPr calcId="125725"/>
</workbook>
</file>

<file path=xl/calcChain.xml><?xml version="1.0" encoding="utf-8"?>
<calcChain xmlns="http://schemas.openxmlformats.org/spreadsheetml/2006/main">
  <c r="R46" i="7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0"/>
  <c r="R11"/>
  <c r="R12"/>
  <c r="R13"/>
  <c r="R14"/>
  <c r="R15"/>
  <c r="R16"/>
  <c r="R17"/>
  <c r="R18"/>
  <c r="R9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0"/>
  <c r="P11"/>
  <c r="P12"/>
  <c r="P13"/>
  <c r="P14"/>
  <c r="P15"/>
  <c r="P16"/>
  <c r="P17"/>
  <c r="P18"/>
  <c r="P9"/>
  <c r="K45" i="8"/>
  <c r="D35"/>
  <c r="O35" s="1"/>
  <c r="D22"/>
  <c r="O22" s="1"/>
  <c r="D15"/>
  <c r="O15" s="1"/>
  <c r="C44"/>
  <c r="D44" s="1"/>
  <c r="O44" s="1"/>
  <c r="C43"/>
  <c r="D43" s="1"/>
  <c r="O43" s="1"/>
  <c r="C42"/>
  <c r="D42" s="1"/>
  <c r="O42" s="1"/>
  <c r="C41"/>
  <c r="D41" s="1"/>
  <c r="O41" s="1"/>
  <c r="C40"/>
  <c r="D40" s="1"/>
  <c r="O40" s="1"/>
  <c r="C39"/>
  <c r="D39" s="1"/>
  <c r="O39" s="1"/>
  <c r="C38"/>
  <c r="D38" s="1"/>
  <c r="O38" s="1"/>
  <c r="C37"/>
  <c r="D37" s="1"/>
  <c r="O37" s="1"/>
  <c r="C36"/>
  <c r="D36" s="1"/>
  <c r="O36" s="1"/>
  <c r="C35"/>
  <c r="C34"/>
  <c r="D34" s="1"/>
  <c r="O34" s="1"/>
  <c r="C33"/>
  <c r="D33" s="1"/>
  <c r="O33" s="1"/>
  <c r="C32"/>
  <c r="D32" s="1"/>
  <c r="O32" s="1"/>
  <c r="C31"/>
  <c r="D31" s="1"/>
  <c r="O31" s="1"/>
  <c r="C30"/>
  <c r="D30" s="1"/>
  <c r="O30" s="1"/>
  <c r="C29"/>
  <c r="D29" s="1"/>
  <c r="O29" s="1"/>
  <c r="C28"/>
  <c r="D28" s="1"/>
  <c r="O28" s="1"/>
  <c r="C27"/>
  <c r="D27" s="1"/>
  <c r="O27" s="1"/>
  <c r="C26"/>
  <c r="D26" s="1"/>
  <c r="O26" s="1"/>
  <c r="C25"/>
  <c r="D25" s="1"/>
  <c r="O25" s="1"/>
  <c r="C24"/>
  <c r="D24" s="1"/>
  <c r="O24" s="1"/>
  <c r="C23"/>
  <c r="D23" s="1"/>
  <c r="O23" s="1"/>
  <c r="C22"/>
  <c r="C21"/>
  <c r="D21" s="1"/>
  <c r="O21" s="1"/>
  <c r="C20"/>
  <c r="D20" s="1"/>
  <c r="O20" s="1"/>
  <c r="C19"/>
  <c r="D19" s="1"/>
  <c r="O19" s="1"/>
  <c r="C18"/>
  <c r="D18" s="1"/>
  <c r="O18" s="1"/>
  <c r="C8"/>
  <c r="D8" s="1"/>
  <c r="O8" s="1"/>
  <c r="C9"/>
  <c r="D9" s="1"/>
  <c r="O9" s="1"/>
  <c r="C10"/>
  <c r="D10" s="1"/>
  <c r="O10" s="1"/>
  <c r="C11"/>
  <c r="D11" s="1"/>
  <c r="O11" s="1"/>
  <c r="C12"/>
  <c r="D12" s="1"/>
  <c r="O12" s="1"/>
  <c r="C13"/>
  <c r="D13" s="1"/>
  <c r="O13" s="1"/>
  <c r="C14"/>
  <c r="D14" s="1"/>
  <c r="O14" s="1"/>
  <c r="C15"/>
  <c r="C16"/>
  <c r="D16" s="1"/>
  <c r="O16" s="1"/>
  <c r="C7"/>
  <c r="D7" s="1"/>
  <c r="O7" s="1"/>
  <c r="X19" i="7" l="1"/>
  <c r="X8"/>
  <c r="S38"/>
  <c r="S37"/>
  <c r="S34"/>
  <c r="S26"/>
  <c r="S25"/>
  <c r="S24"/>
  <c r="S15"/>
  <c r="S17"/>
  <c r="S18"/>
  <c r="S9"/>
  <c r="Y9" s="1"/>
  <c r="AC9" s="1"/>
  <c r="Q26"/>
  <c r="Q9"/>
  <c r="S46"/>
  <c r="S45"/>
  <c r="S44"/>
  <c r="S43"/>
  <c r="S42"/>
  <c r="S41"/>
  <c r="S40"/>
  <c r="S39"/>
  <c r="S36"/>
  <c r="S35"/>
  <c r="S33"/>
  <c r="S32"/>
  <c r="S31"/>
  <c r="S30"/>
  <c r="S29"/>
  <c r="S28"/>
  <c r="S27"/>
  <c r="S23"/>
  <c r="S22"/>
  <c r="S21"/>
  <c r="S20"/>
  <c r="S10"/>
  <c r="S11"/>
  <c r="S12"/>
  <c r="S13"/>
  <c r="S14"/>
  <c r="S16"/>
  <c r="T9" l="1"/>
  <c r="T35"/>
  <c r="B33" i="8" s="1"/>
  <c r="Y35" i="7"/>
  <c r="T31"/>
  <c r="B29" i="8" s="1"/>
  <c r="Y31" i="7"/>
  <c r="T36"/>
  <c r="B34" i="8" s="1"/>
  <c r="Y36" i="7"/>
  <c r="Y46"/>
  <c r="T46"/>
  <c r="B44" i="8" s="1"/>
  <c r="T45" i="7"/>
  <c r="B43" i="8" s="1"/>
  <c r="Y45" i="7"/>
  <c r="T44"/>
  <c r="B42" i="8" s="1"/>
  <c r="Y44" i="7"/>
  <c r="T30"/>
  <c r="B28" i="8" s="1"/>
  <c r="Y30" i="7"/>
  <c r="T40"/>
  <c r="B38" i="8" s="1"/>
  <c r="Y40" i="7"/>
  <c r="T33"/>
  <c r="B31" i="8" s="1"/>
  <c r="Y33" i="7"/>
  <c r="T32"/>
  <c r="B30" i="8" s="1"/>
  <c r="Y32" i="7"/>
  <c r="T43"/>
  <c r="B41" i="8" s="1"/>
  <c r="Y43" i="7"/>
  <c r="T42"/>
  <c r="B40" i="8" s="1"/>
  <c r="Y42" i="7"/>
  <c r="T41"/>
  <c r="B39" i="8" s="1"/>
  <c r="Y41" i="7"/>
  <c r="T39"/>
  <c r="B37" i="8" s="1"/>
  <c r="Y39" i="7"/>
  <c r="T34"/>
  <c r="B32" i="8" s="1"/>
  <c r="Y34" i="7"/>
  <c r="T37"/>
  <c r="B35" i="8" s="1"/>
  <c r="Y37" i="7"/>
  <c r="T38"/>
  <c r="B36" i="8" s="1"/>
  <c r="Y38" i="7"/>
  <c r="T23"/>
  <c r="B21" i="8" s="1"/>
  <c r="Y23" i="7"/>
  <c r="T22"/>
  <c r="B20" i="8" s="1"/>
  <c r="Y22" i="7"/>
  <c r="T28"/>
  <c r="B26" i="8" s="1"/>
  <c r="Y28" i="7"/>
  <c r="T27"/>
  <c r="B25" i="8" s="1"/>
  <c r="Y27" i="7"/>
  <c r="T21"/>
  <c r="B19" i="8" s="1"/>
  <c r="Y21" i="7"/>
  <c r="T20"/>
  <c r="B18" i="8" s="1"/>
  <c r="Y20" i="7"/>
  <c r="T29"/>
  <c r="B27" i="8" s="1"/>
  <c r="Y29" i="7"/>
  <c r="T25"/>
  <c r="B23" i="8" s="1"/>
  <c r="Y25" i="7"/>
  <c r="T24"/>
  <c r="B22" i="8" s="1"/>
  <c r="Y24" i="7"/>
  <c r="T26"/>
  <c r="B24" i="8" s="1"/>
  <c r="Y26" i="7"/>
  <c r="T11"/>
  <c r="B9" i="8" s="1"/>
  <c r="Y11" i="7"/>
  <c r="T10"/>
  <c r="B8" i="8" s="1"/>
  <c r="Y10" i="7"/>
  <c r="T13"/>
  <c r="B11" i="8" s="1"/>
  <c r="Y13" i="7"/>
  <c r="T12"/>
  <c r="B10" i="8" s="1"/>
  <c r="Y12" i="7"/>
  <c r="T14"/>
  <c r="B12" i="8" s="1"/>
  <c r="Y14" i="7"/>
  <c r="T16"/>
  <c r="B14" i="8" s="1"/>
  <c r="Y16" i="7"/>
  <c r="T15"/>
  <c r="B13" i="8" s="1"/>
  <c r="Y15" i="7"/>
  <c r="T17"/>
  <c r="B15" i="8" s="1"/>
  <c r="Y17" i="7"/>
  <c r="T18"/>
  <c r="B16" i="8" s="1"/>
  <c r="Y18" i="7"/>
  <c r="X47"/>
  <c r="E33" i="8" l="1"/>
  <c r="E39"/>
  <c r="E44"/>
  <c r="E43"/>
  <c r="E29"/>
  <c r="E31"/>
  <c r="E30"/>
  <c r="E37"/>
  <c r="E34"/>
  <c r="E35"/>
  <c r="E36"/>
  <c r="E40"/>
  <c r="E42"/>
  <c r="E28"/>
  <c r="E38"/>
  <c r="E32"/>
  <c r="E41"/>
  <c r="E23"/>
  <c r="E27"/>
  <c r="E25"/>
  <c r="E21"/>
  <c r="E20"/>
  <c r="E22"/>
  <c r="E24"/>
  <c r="E18"/>
  <c r="E26"/>
  <c r="E19"/>
  <c r="E15"/>
  <c r="E9"/>
  <c r="E8"/>
  <c r="E16"/>
  <c r="E10"/>
  <c r="E14"/>
  <c r="E13"/>
  <c r="E11"/>
  <c r="E12"/>
  <c r="V8" i="7"/>
  <c r="W8"/>
  <c r="V19"/>
  <c r="W19"/>
  <c r="U47"/>
  <c r="U19"/>
  <c r="U8"/>
  <c r="W47" l="1"/>
  <c r="V47"/>
  <c r="AC20" l="1"/>
  <c r="AC27"/>
  <c r="AC29"/>
  <c r="AC42"/>
  <c r="AC28"/>
  <c r="AC38"/>
  <c r="AC23"/>
  <c r="AC41"/>
  <c r="AC26"/>
  <c r="AC37"/>
  <c r="AC36"/>
  <c r="AC32"/>
  <c r="AC44"/>
  <c r="AC30"/>
  <c r="AC40"/>
  <c r="AC25"/>
  <c r="AC24"/>
  <c r="AC35"/>
  <c r="AC31"/>
  <c r="AC43"/>
  <c r="AC45"/>
  <c r="AC21"/>
  <c r="AC39"/>
  <c r="AC33"/>
  <c r="AC34"/>
  <c r="AC46"/>
  <c r="Q8"/>
  <c r="Q19"/>
  <c r="Y19" l="1"/>
  <c r="AC22"/>
  <c r="AC18"/>
  <c r="AC17"/>
  <c r="AC11"/>
  <c r="AC12"/>
  <c r="AC15"/>
  <c r="AC13"/>
  <c r="AC14"/>
  <c r="AC16"/>
  <c r="Q47"/>
  <c r="R19"/>
  <c r="R8"/>
  <c r="Z47"/>
  <c r="AA47"/>
  <c r="AB47"/>
  <c r="Y8" l="1"/>
  <c r="Y47" s="1"/>
  <c r="AC10"/>
  <c r="R47"/>
  <c r="S19" l="1"/>
  <c r="S8"/>
  <c r="AC19" l="1"/>
  <c r="S47"/>
  <c r="P47" s="1"/>
  <c r="AC8"/>
  <c r="T19"/>
  <c r="T8"/>
  <c r="T47" l="1"/>
  <c r="AC47"/>
  <c r="B7" i="8" l="1"/>
  <c r="E7" l="1"/>
  <c r="E6" s="1"/>
  <c r="E45" s="1"/>
  <c r="H6"/>
  <c r="B17"/>
  <c r="H17"/>
  <c r="N17"/>
  <c r="K17"/>
  <c r="K6"/>
  <c r="N6"/>
  <c r="B6"/>
  <c r="E17"/>
  <c r="H45" l="1"/>
  <c r="N45"/>
  <c r="B45"/>
</calcChain>
</file>

<file path=xl/sharedStrings.xml><?xml version="1.0" encoding="utf-8"?>
<sst xmlns="http://schemas.openxmlformats.org/spreadsheetml/2006/main" count="816" uniqueCount="96">
  <si>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</si>
  <si>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</si>
  <si>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</si>
  <si>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</si>
  <si>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</si>
  <si>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</si>
  <si>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</si>
  <si>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</si>
  <si>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</si>
  <si>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</si>
  <si>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</si>
  <si>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</si>
  <si>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</si>
  <si>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</si>
  <si>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</si>
  <si>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</si>
  <si>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</si>
  <si>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</si>
  <si>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</si>
  <si>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</si>
  <si>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</si>
  <si>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</si>
  <si>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</si>
  <si>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</si>
  <si>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</si>
  <si>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</si>
  <si>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</si>
  <si>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</si>
  <si>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</si>
  <si>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</si>
  <si>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</si>
  <si>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</si>
  <si>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</si>
  <si>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</si>
  <si>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</si>
  <si>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</si>
  <si>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</si>
  <si>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</si>
  <si>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</si>
  <si>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</si>
  <si>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</si>
  <si>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</si>
  <si>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</si>
  <si>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</si>
  <si>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</si>
  <si>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ИТОГО</t>
  </si>
  <si>
    <t>тыс. рублей</t>
  </si>
  <si>
    <t>Сводная оценка выполнения социально-экономических показателей</t>
  </si>
  <si>
    <t>Исполнение</t>
  </si>
  <si>
    <t>Городские округа (городской округ с внутригородским делением)</t>
  </si>
  <si>
    <t xml:space="preserve">* </t>
  </si>
  <si>
    <t>+</t>
  </si>
  <si>
    <t>- на муниципальное образование распространяется соответствующее ограничение</t>
  </si>
  <si>
    <t>Распределение дотаций местным бюджетам на поддержку мер по обеспечению сбалансированности местных бюджетов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</si>
  <si>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</t>
  </si>
  <si>
    <t>- условие предоставления дотации не выполнено</t>
  </si>
  <si>
    <r>
      <t>Соблюдение условий предоставления дотаций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</si>
  <si>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t>Годовое значение, тыс. рублей</t>
  </si>
  <si>
    <t>План распределения за период, тыс. рублей</t>
  </si>
  <si>
    <t>Распределение за отчетный период, тыс. рублей</t>
  </si>
  <si>
    <t>Отклонение от планируемого распределения, тыс. рублей</t>
  </si>
  <si>
    <t>МО у которых доля дотаций на выравнивание бюджетной обеспеченности в доходах бюджета (без учета субвенций) за 2023 год &gt; 15 %</t>
  </si>
  <si>
    <t>Ранее предоставленные дотации в 2024 году, тыс. рублей</t>
  </si>
  <si>
    <t>досрочное перечисление
(распоряжение МУФ СО 
от 16.01.2024 
№ 01-08/2)</t>
  </si>
  <si>
    <t>за январь</t>
  </si>
  <si>
    <t>досрочное перечисление
(распоряжение МУФ СО 
от 22.02.2024 
№ 01-08/12)</t>
  </si>
  <si>
    <t>за 3 месяца 2024 года</t>
  </si>
  <si>
    <t>Прогнозное значение</t>
  </si>
  <si>
    <t>Фактически сложившийся уровень</t>
  </si>
  <si>
    <t>Исполнение с уч. корректир. макс.  перевыполнения</t>
  </si>
  <si>
    <t>6=5/4</t>
  </si>
  <si>
    <t>10=9/8</t>
  </si>
  <si>
    <r>
      <t xml:space="preserve">Объем алкогольной продукции, зафиксированный в единой государственной автоматизированной информационной системе (дкл.)
</t>
    </r>
    <r>
      <rPr>
        <sz val="9"/>
        <color rgb="FFFF0000"/>
        <rFont val="Arial Narrow"/>
        <family val="2"/>
        <charset val="204"/>
      </rPr>
      <t xml:space="preserve">
</t>
    </r>
    <r>
      <rPr>
        <i/>
        <sz val="9"/>
        <rFont val="Arial Narrow"/>
        <family val="2"/>
        <charset val="204"/>
      </rPr>
      <t>(по состоянию на 01.04.2024)</t>
    </r>
  </si>
  <si>
    <t>н/д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</si>
  <si>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
(по состоянию на 01.04.2024)</t>
  </si>
  <si>
    <t>14=13/12</t>
  </si>
  <si>
    <t>18=17/11мес.*3</t>
  </si>
  <si>
    <t>19=16*18</t>
  </si>
  <si>
    <t>20=19-18</t>
  </si>
  <si>
    <t>за февраль</t>
  </si>
  <si>
    <t>Распределение дотаций за март за вычетом ранее предоставленных дотаций, тыс. рублей</t>
  </si>
  <si>
    <t>25=19-(21+...+24)</t>
  </si>
  <si>
    <t>Распределение дотаций за март с учетом выполнения условий предоставления дотаций</t>
  </si>
  <si>
    <t>непривлечение кредитов кредитных организаций в марте 2024 года</t>
  </si>
  <si>
    <t>МО, муниципальный долг которых на 01.04.2024 &gt; 90% от утвержденного общего годового объема доходов без учета утвержденного объема безвозмездных поступлений</t>
  </si>
  <si>
    <t>неувеличение объема муниципального долга в части кредитов кредитных организаций в марте 2024 года (не применяется если объем долга на 01.04.2024 не превышает его объем по состоянию на начало 2024 года)</t>
  </si>
  <si>
    <t>Объем алкогольной продукции, зафиксированный в единой государственной автоматизированной информационной системе</t>
  </si>
  <si>
    <t>Эффективность вовлечения 
объектов недвижимости 
в налоговый оборот</t>
  </si>
  <si>
    <t>Общая площадь введенного 
в эксплуатацию жилья 
с учетом индивидуального 
жилищного строительства</t>
  </si>
  <si>
    <t xml:space="preserve"> + / -
(5)=(2)*(4)/(15)</t>
  </si>
  <si>
    <t xml:space="preserve"> + / -
(8)=(2)*(6)/(15)</t>
  </si>
  <si>
    <t xml:space="preserve"> + / -
(11)=(2)*(9)/(15)</t>
  </si>
  <si>
    <t xml:space="preserve"> + / -
(14)=(2)*(12)/(15)</t>
  </si>
  <si>
    <t>Факторный анализ влияния отдельных показателей на итоговое распределение за 3 месяца 2024 года</t>
  </si>
  <si>
    <r>
      <t xml:space="preserve">Общая площадь введенного в эксплуатацию жилья 
с учетом индивидуального жилищного строительства
</t>
    </r>
    <r>
      <rPr>
        <i/>
        <sz val="9"/>
        <rFont val="Arial Narrow"/>
        <family val="2"/>
        <charset val="204"/>
      </rPr>
      <t>(по состоянию на 01.04.2024)</t>
    </r>
  </si>
  <si>
    <r>
      <t xml:space="preserve">Эффективность вовлечения объектов недвижимости 
в налоговый оборот
 (%)
</t>
    </r>
    <r>
      <rPr>
        <i/>
        <sz val="9"/>
        <rFont val="Arial Narrow"/>
        <family val="2"/>
        <charset val="204"/>
      </rPr>
      <t>(по состоянию на 01.04.2024)</t>
    </r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</si>
</sst>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00_ ;[Red]\-#,##0.000\ "/>
    <numFmt numFmtId="166" formatCode="#,##0.0_ ;[Red]\-#,##0.0\ "/>
    <numFmt numFmtId="167" formatCode="#,##0.00_ ;[Red]\-#,##0.00\ "/>
  </numFmts>
  <fonts count="24"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8"/>
      <name val="Times New Roman"/>
      <family val="1"/>
      <charset val="204"/>
    </font>
    <font>
      <sz val="9"/>
      <color rgb="FFFF0000"/>
      <name val="Arial Narrow"/>
      <family val="2"/>
      <charset val="204"/>
    </font>
    <font>
      <i/>
      <sz val="9"/>
      <name val="Arial Narrow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85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4" fillId="0" borderId="3" xfId="44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12" borderId="3" xfId="44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12" borderId="3" xfId="44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center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8" fillId="12" borderId="3" xfId="44" applyFont="1" applyFill="1" applyBorder="1" applyAlignment="1">
      <alignment horizontal="left" vertical="top" wrapText="1"/>
    </xf>
    <xf numFmtId="0" fontId="18" fillId="0" borderId="3" xfId="44" applyFont="1" applyBorder="1" applyAlignment="1">
      <alignment vertical="top" wrapText="1"/>
    </xf>
    <xf numFmtId="0" fontId="18" fillId="12" borderId="3" xfId="44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right" vertical="center"/>
    </xf>
    <xf numFmtId="0" fontId="14" fillId="12" borderId="3" xfId="44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15" fillId="13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horizontal="right" vertical="center"/>
    </xf>
    <xf numFmtId="0" fontId="16" fillId="16" borderId="3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vertical="top" wrapText="1"/>
    </xf>
    <xf numFmtId="0" fontId="6" fillId="0" borderId="0" xfId="0" applyFont="1"/>
    <xf numFmtId="166" fontId="19" fillId="12" borderId="3" xfId="0" applyNumberFormat="1" applyFont="1" applyFill="1" applyBorder="1" applyAlignment="1">
      <alignment vertical="center"/>
    </xf>
    <xf numFmtId="166" fontId="16" fillId="0" borderId="3" xfId="0" applyNumberFormat="1" applyFont="1" applyFill="1" applyBorder="1" applyAlignment="1">
      <alignment horizontal="right" vertical="center"/>
    </xf>
    <xf numFmtId="166" fontId="19" fillId="14" borderId="3" xfId="0" applyNumberFormat="1" applyFont="1" applyFill="1" applyBorder="1" applyAlignment="1">
      <alignment vertical="center"/>
    </xf>
    <xf numFmtId="167" fontId="16" fillId="0" borderId="3" xfId="0" applyNumberFormat="1" applyFont="1" applyBorder="1"/>
    <xf numFmtId="166" fontId="16" fillId="15" borderId="3" xfId="0" applyNumberFormat="1" applyFont="1" applyFill="1" applyBorder="1"/>
    <xf numFmtId="167" fontId="16" fillId="0" borderId="3" xfId="0" applyNumberFormat="1" applyFont="1" applyBorder="1" applyAlignment="1">
      <alignment horizontal="center"/>
    </xf>
    <xf numFmtId="0" fontId="14" fillId="0" borderId="3" xfId="44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3" fontId="15" fillId="13" borderId="3" xfId="0" applyNumberFormat="1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9" fontId="2" fillId="19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19" borderId="3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3" fontId="15" fillId="12" borderId="3" xfId="0" applyNumberFormat="1" applyFont="1" applyFill="1" applyBorder="1" applyAlignment="1">
      <alignment vertical="center"/>
    </xf>
    <xf numFmtId="3" fontId="15" fillId="13" borderId="3" xfId="0" applyNumberFormat="1" applyFont="1" applyFill="1" applyBorder="1" applyAlignment="1">
      <alignment vertical="center"/>
    </xf>
    <xf numFmtId="165" fontId="15" fillId="13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0" fontId="21" fillId="16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4" fontId="15" fillId="12" borderId="3" xfId="0" applyNumberFormat="1" applyFont="1" applyFill="1" applyBorder="1" applyAlignment="1">
      <alignment horizontal="center" vertical="center"/>
    </xf>
    <xf numFmtId="4" fontId="15" fillId="13" borderId="3" xfId="0" applyNumberFormat="1" applyFont="1" applyFill="1" applyBorder="1" applyAlignment="1">
      <alignment horizontal="center" vertical="center"/>
    </xf>
    <xf numFmtId="0" fontId="16" fillId="2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166" fontId="16" fillId="15" borderId="3" xfId="0" applyNumberFormat="1" applyFont="1" applyFill="1" applyBorder="1" applyAlignment="1">
      <alignment horizontal="center"/>
    </xf>
    <xf numFmtId="166" fontId="19" fillId="12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2" fillId="18" borderId="7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8" borderId="6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</cellXfs>
  <cellStyles count="4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4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 2" xfId="38"/>
    <cellStyle name="Финансовый 2 2" xfId="39"/>
    <cellStyle name="Финансовый 2 2 2" xfId="40"/>
    <cellStyle name="Финансовый 3" xfId="41"/>
    <cellStyle name="Элементы осей" xfId="42"/>
    <cellStyle name="Элементы осей [печать]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99"/>
      <color rgb="FFFF9999"/>
      <color rgb="FF6699FF"/>
      <color rgb="FFCCCCFF"/>
      <color rgb="FF99CCFF"/>
      <color rgb="FFCCECFF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AJ52"/>
  <sheetViews>
    <sheetView tabSelected="1" view="pageBreakPreview" zoomScale="80" zoomScaleNormal="7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" sqref="B1:Q1"/>
    </sheetView>
  </sheetViews>
  <sheetFormatPr defaultColWidth="9.140625" defaultRowHeight="12.75"/>
  <cols>
    <col min="1" max="1" width="44.7109375" style="1" customWidth="1"/>
    <col min="2" max="2" width="13.7109375" style="1" customWidth="1"/>
    <col min="3" max="3" width="10.140625" style="1" customWidth="1"/>
    <col min="4" max="5" width="14" style="1" customWidth="1"/>
    <col min="6" max="6" width="13.42578125" style="1" customWidth="1"/>
    <col min="7" max="7" width="6.42578125" style="1" customWidth="1"/>
    <col min="8" max="8" width="9.85546875" style="1" customWidth="1"/>
    <col min="9" max="9" width="10.140625" style="1" customWidth="1"/>
    <col min="10" max="10" width="13.5703125" style="1" customWidth="1"/>
    <col min="11" max="11" width="6.42578125" style="1" customWidth="1"/>
    <col min="12" max="12" width="9.85546875" style="1" customWidth="1"/>
    <col min="13" max="13" width="10.140625" style="1" customWidth="1"/>
    <col min="14" max="14" width="13.5703125" style="1" customWidth="1"/>
    <col min="15" max="15" width="6.42578125" style="1" customWidth="1"/>
    <col min="16" max="16" width="13" style="1" customWidth="1"/>
    <col min="17" max="17" width="11.42578125" style="1" customWidth="1"/>
    <col min="18" max="18" width="13.7109375" style="1" customWidth="1"/>
    <col min="19" max="19" width="13.5703125" style="1" customWidth="1"/>
    <col min="20" max="20" width="14.28515625" style="1" customWidth="1"/>
    <col min="21" max="21" width="13" style="1" customWidth="1"/>
    <col min="22" max="22" width="12.28515625" style="1" customWidth="1"/>
    <col min="23" max="24" width="13.5703125" style="1" customWidth="1"/>
    <col min="25" max="25" width="15.140625" style="1" customWidth="1"/>
    <col min="26" max="26" width="18.42578125" style="1" customWidth="1"/>
    <col min="27" max="27" width="18.85546875" style="1" customWidth="1"/>
    <col min="28" max="28" width="21.140625" style="1" customWidth="1"/>
    <col min="29" max="29" width="14" style="1" customWidth="1"/>
    <col min="30" max="30" width="36.28515625" style="1" bestFit="1" customWidth="1"/>
    <col min="31" max="31" width="13.7109375" style="1" bestFit="1" customWidth="1"/>
    <col min="32" max="32" width="12.5703125" style="1" bestFit="1" customWidth="1"/>
    <col min="33" max="33" width="10.5703125" style="1" bestFit="1" customWidth="1"/>
    <col min="34" max="16384" width="9.140625" style="1"/>
  </cols>
  <sheetData>
    <row r="1" spans="1:36" ht="21.75" customHeight="1">
      <c r="B1" s="72" t="s">
        <v>53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36" ht="15.75">
      <c r="A2" s="35" t="s">
        <v>66</v>
      </c>
    </row>
    <row r="3" spans="1:36" ht="25.5" customHeight="1">
      <c r="A3" s="71" t="s">
        <v>15</v>
      </c>
      <c r="B3" s="76" t="s">
        <v>74</v>
      </c>
      <c r="C3" s="76"/>
      <c r="D3" s="62" t="s">
        <v>72</v>
      </c>
      <c r="E3" s="62"/>
      <c r="F3" s="62"/>
      <c r="G3" s="62"/>
      <c r="H3" s="62" t="s">
        <v>95</v>
      </c>
      <c r="I3" s="62"/>
      <c r="J3" s="62"/>
      <c r="K3" s="62"/>
      <c r="L3" s="62" t="s">
        <v>94</v>
      </c>
      <c r="M3" s="62"/>
      <c r="N3" s="62"/>
      <c r="O3" s="62"/>
      <c r="P3" s="75" t="s">
        <v>47</v>
      </c>
      <c r="Q3" s="73" t="s">
        <v>57</v>
      </c>
      <c r="R3" s="71" t="s">
        <v>58</v>
      </c>
      <c r="S3" s="71" t="s">
        <v>59</v>
      </c>
      <c r="T3" s="63" t="s">
        <v>60</v>
      </c>
      <c r="U3" s="65" t="s">
        <v>62</v>
      </c>
      <c r="V3" s="66"/>
      <c r="W3" s="66"/>
      <c r="X3" s="67"/>
      <c r="Y3" s="71" t="s">
        <v>80</v>
      </c>
      <c r="Z3" s="61" t="s">
        <v>56</v>
      </c>
      <c r="AA3" s="61"/>
      <c r="AB3" s="61"/>
      <c r="AC3" s="71" t="s">
        <v>82</v>
      </c>
    </row>
    <row r="4" spans="1:36" ht="42.75" customHeight="1">
      <c r="A4" s="71"/>
      <c r="B4" s="76"/>
      <c r="C4" s="76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75"/>
      <c r="Q4" s="73"/>
      <c r="R4" s="71"/>
      <c r="S4" s="71"/>
      <c r="T4" s="74"/>
      <c r="U4" s="68"/>
      <c r="V4" s="69"/>
      <c r="W4" s="69"/>
      <c r="X4" s="70"/>
      <c r="Y4" s="71"/>
      <c r="Z4" s="61" t="s">
        <v>83</v>
      </c>
      <c r="AA4" s="61"/>
      <c r="AB4" s="61" t="s">
        <v>85</v>
      </c>
      <c r="AC4" s="71"/>
    </row>
    <row r="5" spans="1:36" ht="87" customHeight="1">
      <c r="A5" s="71"/>
      <c r="B5" s="76"/>
      <c r="C5" s="7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75"/>
      <c r="Q5" s="73"/>
      <c r="R5" s="71"/>
      <c r="S5" s="71"/>
      <c r="T5" s="74"/>
      <c r="U5" s="71" t="s">
        <v>63</v>
      </c>
      <c r="V5" s="63" t="s">
        <v>64</v>
      </c>
      <c r="W5" s="71" t="s">
        <v>65</v>
      </c>
      <c r="X5" s="63" t="s">
        <v>79</v>
      </c>
      <c r="Y5" s="71"/>
      <c r="Z5" s="61" t="s">
        <v>61</v>
      </c>
      <c r="AA5" s="61" t="s">
        <v>84</v>
      </c>
      <c r="AB5" s="61"/>
      <c r="AC5" s="71"/>
    </row>
    <row r="6" spans="1:36" ht="32.25" customHeight="1">
      <c r="A6" s="71"/>
      <c r="B6" s="43" t="s">
        <v>48</v>
      </c>
      <c r="C6" s="43" t="s">
        <v>16</v>
      </c>
      <c r="D6" s="51" t="s">
        <v>67</v>
      </c>
      <c r="E6" s="51" t="s">
        <v>68</v>
      </c>
      <c r="F6" s="51" t="s">
        <v>69</v>
      </c>
      <c r="G6" s="51" t="s">
        <v>16</v>
      </c>
      <c r="H6" s="51" t="s">
        <v>67</v>
      </c>
      <c r="I6" s="51" t="s">
        <v>68</v>
      </c>
      <c r="J6" s="51" t="s">
        <v>69</v>
      </c>
      <c r="K6" s="51" t="s">
        <v>16</v>
      </c>
      <c r="L6" s="51" t="s">
        <v>67</v>
      </c>
      <c r="M6" s="51" t="s">
        <v>68</v>
      </c>
      <c r="N6" s="51" t="s">
        <v>69</v>
      </c>
      <c r="O6" s="51" t="s">
        <v>16</v>
      </c>
      <c r="P6" s="75"/>
      <c r="Q6" s="73"/>
      <c r="R6" s="71"/>
      <c r="S6" s="71"/>
      <c r="T6" s="64"/>
      <c r="U6" s="71"/>
      <c r="V6" s="64"/>
      <c r="W6" s="71"/>
      <c r="X6" s="64"/>
      <c r="Y6" s="71"/>
      <c r="Z6" s="61"/>
      <c r="AA6" s="61"/>
      <c r="AB6" s="61"/>
      <c r="AC6" s="71"/>
    </row>
    <row r="7" spans="1:36" s="8" customFormat="1" ht="14.1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70</v>
      </c>
      <c r="G7" s="13">
        <v>7</v>
      </c>
      <c r="H7" s="13">
        <v>8</v>
      </c>
      <c r="I7" s="13">
        <v>9</v>
      </c>
      <c r="J7" s="13" t="s">
        <v>71</v>
      </c>
      <c r="K7" s="13">
        <v>11</v>
      </c>
      <c r="L7" s="13">
        <v>12</v>
      </c>
      <c r="M7" s="13">
        <v>13</v>
      </c>
      <c r="N7" s="13" t="s">
        <v>75</v>
      </c>
      <c r="O7" s="13">
        <v>15</v>
      </c>
      <c r="P7" s="13">
        <v>16</v>
      </c>
      <c r="Q7" s="13">
        <v>17</v>
      </c>
      <c r="R7" s="49" t="s">
        <v>76</v>
      </c>
      <c r="S7" s="13" t="s">
        <v>77</v>
      </c>
      <c r="T7" s="13" t="s">
        <v>78</v>
      </c>
      <c r="U7" s="13">
        <v>21</v>
      </c>
      <c r="V7" s="13">
        <v>22</v>
      </c>
      <c r="W7" s="13">
        <v>23</v>
      </c>
      <c r="X7" s="13">
        <v>24</v>
      </c>
      <c r="Y7" s="49" t="s">
        <v>81</v>
      </c>
      <c r="Z7" s="13">
        <v>26</v>
      </c>
      <c r="AA7" s="13">
        <v>27</v>
      </c>
      <c r="AB7" s="13">
        <v>28</v>
      </c>
      <c r="AC7" s="13">
        <v>29</v>
      </c>
      <c r="AD7" s="1"/>
      <c r="AE7" s="1"/>
      <c r="AF7" s="1"/>
      <c r="AG7" s="1"/>
      <c r="AH7" s="1"/>
      <c r="AI7" s="1"/>
      <c r="AJ7" s="1"/>
    </row>
    <row r="8" spans="1:36" s="3" customFormat="1" ht="32.85" customHeight="1">
      <c r="A8" s="20" t="s">
        <v>49</v>
      </c>
      <c r="B8" s="9"/>
      <c r="C8" s="9"/>
      <c r="D8" s="18"/>
      <c r="E8" s="18"/>
      <c r="F8" s="52"/>
      <c r="G8" s="9"/>
      <c r="H8" s="9"/>
      <c r="I8" s="9"/>
      <c r="J8" s="9"/>
      <c r="K8" s="9"/>
      <c r="L8" s="9"/>
      <c r="M8" s="9"/>
      <c r="N8" s="9"/>
      <c r="O8" s="9"/>
      <c r="P8" s="10"/>
      <c r="Q8" s="45">
        <f t="shared" ref="Q8:Y8" si="0">SUM(Q9:Q18)</f>
        <v>1909020</v>
      </c>
      <c r="R8" s="18">
        <f t="shared" si="0"/>
        <v>520641.70000000007</v>
      </c>
      <c r="S8" s="18">
        <f t="shared" si="0"/>
        <v>520641.70000000007</v>
      </c>
      <c r="T8" s="18">
        <f t="shared" si="0"/>
        <v>0</v>
      </c>
      <c r="U8" s="18">
        <f t="shared" si="0"/>
        <v>0</v>
      </c>
      <c r="V8" s="18">
        <f t="shared" si="0"/>
        <v>173158.3</v>
      </c>
      <c r="W8" s="18">
        <f t="shared" si="0"/>
        <v>0</v>
      </c>
      <c r="X8" s="18">
        <f t="shared" si="0"/>
        <v>173158.39999999999</v>
      </c>
      <c r="Y8" s="18">
        <f t="shared" si="0"/>
        <v>174325</v>
      </c>
      <c r="Z8" s="18"/>
      <c r="AA8" s="18"/>
      <c r="AB8" s="18"/>
      <c r="AC8" s="18">
        <f>SUM(AC9:AC18)</f>
        <v>174325</v>
      </c>
      <c r="AD8" s="1"/>
      <c r="AE8" s="1"/>
      <c r="AF8" s="1"/>
      <c r="AG8" s="1"/>
      <c r="AH8" s="1"/>
      <c r="AI8" s="1"/>
      <c r="AJ8" s="1"/>
    </row>
    <row r="9" spans="1:36" s="2" customFormat="1" ht="16.5" customHeight="1">
      <c r="A9" s="5" t="s">
        <v>5</v>
      </c>
      <c r="B9" s="4">
        <v>1</v>
      </c>
      <c r="C9" s="4">
        <v>10</v>
      </c>
      <c r="D9" s="4" t="s">
        <v>73</v>
      </c>
      <c r="E9" s="4" t="s">
        <v>73</v>
      </c>
      <c r="F9" s="4" t="s">
        <v>73</v>
      </c>
      <c r="G9" s="4">
        <v>15</v>
      </c>
      <c r="H9" s="4" t="s">
        <v>73</v>
      </c>
      <c r="I9" s="4" t="s">
        <v>73</v>
      </c>
      <c r="J9" s="4" t="s">
        <v>73</v>
      </c>
      <c r="K9" s="4">
        <v>20</v>
      </c>
      <c r="L9" s="4" t="s">
        <v>73</v>
      </c>
      <c r="M9" s="4" t="s">
        <v>73</v>
      </c>
      <c r="N9" s="4" t="s">
        <v>73</v>
      </c>
      <c r="O9" s="4">
        <v>15</v>
      </c>
      <c r="P9" s="24">
        <f>(B9*C9)/C9</f>
        <v>1</v>
      </c>
      <c r="Q9" s="48">
        <f>511476+4278</f>
        <v>515754</v>
      </c>
      <c r="R9" s="19">
        <f>ROUND(Q9/11*3,1)</f>
        <v>140660.20000000001</v>
      </c>
      <c r="S9" s="19">
        <f>ROUND(P9*R9,1)</f>
        <v>140660.20000000001</v>
      </c>
      <c r="T9" s="19">
        <f>S9-R9</f>
        <v>0</v>
      </c>
      <c r="U9" s="19"/>
      <c r="V9" s="19">
        <v>46497.8</v>
      </c>
      <c r="W9" s="19"/>
      <c r="X9" s="19">
        <v>46497.8</v>
      </c>
      <c r="Y9" s="19">
        <f>ROUND(S9-SUM(U9:X9),1)</f>
        <v>47664.6</v>
      </c>
      <c r="Z9" s="41"/>
      <c r="AA9" s="41"/>
      <c r="AB9" s="42"/>
      <c r="AC9" s="19">
        <f>IF(OR(Z9="+",AA9="+",AB9="+"),0,IF(Y9&lt;0,0,Y9))</f>
        <v>47664.6</v>
      </c>
      <c r="AD9" s="1"/>
      <c r="AE9" s="1"/>
      <c r="AF9" s="1"/>
      <c r="AG9" s="36"/>
      <c r="AH9" s="36"/>
      <c r="AI9" s="1"/>
      <c r="AJ9" s="1"/>
    </row>
    <row r="10" spans="1:36" s="2" customFormat="1" ht="17.100000000000001" customHeight="1">
      <c r="A10" s="5" t="s">
        <v>6</v>
      </c>
      <c r="B10" s="4">
        <v>1</v>
      </c>
      <c r="C10" s="4">
        <v>10</v>
      </c>
      <c r="D10" s="4" t="s">
        <v>73</v>
      </c>
      <c r="E10" s="4" t="s">
        <v>73</v>
      </c>
      <c r="F10" s="4" t="s">
        <v>73</v>
      </c>
      <c r="G10" s="4">
        <v>15</v>
      </c>
      <c r="H10" s="4" t="s">
        <v>73</v>
      </c>
      <c r="I10" s="4" t="s">
        <v>73</v>
      </c>
      <c r="J10" s="4" t="s">
        <v>73</v>
      </c>
      <c r="K10" s="4">
        <v>20</v>
      </c>
      <c r="L10" s="4" t="s">
        <v>73</v>
      </c>
      <c r="M10" s="4" t="s">
        <v>73</v>
      </c>
      <c r="N10" s="4" t="s">
        <v>73</v>
      </c>
      <c r="O10" s="4">
        <v>15</v>
      </c>
      <c r="P10" s="24">
        <f t="shared" ref="P10:P46" si="1">(B10*C10)/C10</f>
        <v>1</v>
      </c>
      <c r="Q10" s="48">
        <v>615720</v>
      </c>
      <c r="R10" s="19">
        <f t="shared" ref="R10:R45" si="2">ROUND(Q10/11*3,1)</f>
        <v>167923.6</v>
      </c>
      <c r="S10" s="19">
        <f t="shared" ref="S10:S45" si="3">ROUND(P10*R10,1)</f>
        <v>167923.6</v>
      </c>
      <c r="T10" s="19">
        <f t="shared" ref="T10:T45" si="4">S10-R10</f>
        <v>0</v>
      </c>
      <c r="U10" s="19"/>
      <c r="V10" s="19">
        <v>55974.5</v>
      </c>
      <c r="W10" s="19"/>
      <c r="X10" s="19">
        <v>55974.6</v>
      </c>
      <c r="Y10" s="19">
        <f t="shared" ref="Y10:Y46" si="5">ROUND(S10-SUM(U10:X10),1)</f>
        <v>55974.5</v>
      </c>
      <c r="Z10" s="41"/>
      <c r="AA10" s="41"/>
      <c r="AB10" s="42"/>
      <c r="AC10" s="19">
        <f t="shared" ref="AC10:AC46" si="6">IF(OR(Z10="+",AA10="+",AB10="+"),0,IF(Y10&lt;0,0,Y10))</f>
        <v>55974.5</v>
      </c>
      <c r="AD10" s="1"/>
      <c r="AE10" s="1"/>
      <c r="AF10" s="1"/>
      <c r="AG10" s="36"/>
      <c r="AH10" s="36"/>
      <c r="AI10" s="1"/>
      <c r="AJ10" s="1"/>
    </row>
    <row r="11" spans="1:36" s="2" customFormat="1" ht="17.100000000000001" customHeight="1">
      <c r="A11" s="5" t="s">
        <v>7</v>
      </c>
      <c r="B11" s="4">
        <v>1</v>
      </c>
      <c r="C11" s="4">
        <v>10</v>
      </c>
      <c r="D11" s="4" t="s">
        <v>73</v>
      </c>
      <c r="E11" s="4" t="s">
        <v>73</v>
      </c>
      <c r="F11" s="4" t="s">
        <v>73</v>
      </c>
      <c r="G11" s="4">
        <v>15</v>
      </c>
      <c r="H11" s="4" t="s">
        <v>73</v>
      </c>
      <c r="I11" s="4" t="s">
        <v>73</v>
      </c>
      <c r="J11" s="4" t="s">
        <v>73</v>
      </c>
      <c r="K11" s="4">
        <v>20</v>
      </c>
      <c r="L11" s="4" t="s">
        <v>73</v>
      </c>
      <c r="M11" s="4" t="s">
        <v>73</v>
      </c>
      <c r="N11" s="4" t="s">
        <v>73</v>
      </c>
      <c r="O11" s="4">
        <v>15</v>
      </c>
      <c r="P11" s="24">
        <f t="shared" si="1"/>
        <v>1</v>
      </c>
      <c r="Q11" s="48">
        <v>201240</v>
      </c>
      <c r="R11" s="19">
        <f t="shared" si="2"/>
        <v>54883.6</v>
      </c>
      <c r="S11" s="19">
        <f t="shared" si="3"/>
        <v>54883.6</v>
      </c>
      <c r="T11" s="19">
        <f t="shared" si="4"/>
        <v>0</v>
      </c>
      <c r="U11" s="19"/>
      <c r="V11" s="19">
        <v>18294.5</v>
      </c>
      <c r="W11" s="19"/>
      <c r="X11" s="19">
        <v>18294.599999999999</v>
      </c>
      <c r="Y11" s="19">
        <f t="shared" si="5"/>
        <v>18294.5</v>
      </c>
      <c r="Z11" s="41"/>
      <c r="AA11" s="41"/>
      <c r="AB11" s="42"/>
      <c r="AC11" s="19">
        <f t="shared" si="6"/>
        <v>18294.5</v>
      </c>
      <c r="AD11" s="1"/>
      <c r="AE11" s="1"/>
      <c r="AF11" s="1"/>
      <c r="AG11" s="36"/>
      <c r="AH11" s="36"/>
      <c r="AI11" s="1"/>
      <c r="AJ11" s="1"/>
    </row>
    <row r="12" spans="1:36" s="2" customFormat="1" ht="17.100000000000001" customHeight="1">
      <c r="A12" s="5" t="s">
        <v>8</v>
      </c>
      <c r="B12" s="4">
        <v>1</v>
      </c>
      <c r="C12" s="4">
        <v>10</v>
      </c>
      <c r="D12" s="4" t="s">
        <v>73</v>
      </c>
      <c r="E12" s="4" t="s">
        <v>73</v>
      </c>
      <c r="F12" s="4" t="s">
        <v>73</v>
      </c>
      <c r="G12" s="4">
        <v>15</v>
      </c>
      <c r="H12" s="4" t="s">
        <v>73</v>
      </c>
      <c r="I12" s="4" t="s">
        <v>73</v>
      </c>
      <c r="J12" s="4" t="s">
        <v>73</v>
      </c>
      <c r="K12" s="4">
        <v>20</v>
      </c>
      <c r="L12" s="4" t="s">
        <v>73</v>
      </c>
      <c r="M12" s="4" t="s">
        <v>73</v>
      </c>
      <c r="N12" s="4" t="s">
        <v>73</v>
      </c>
      <c r="O12" s="4">
        <v>15</v>
      </c>
      <c r="P12" s="24">
        <f t="shared" si="1"/>
        <v>1</v>
      </c>
      <c r="Q12" s="48">
        <v>114191</v>
      </c>
      <c r="R12" s="19">
        <f t="shared" si="2"/>
        <v>31143</v>
      </c>
      <c r="S12" s="19">
        <f t="shared" si="3"/>
        <v>31143</v>
      </c>
      <c r="T12" s="19">
        <f t="shared" si="4"/>
        <v>0</v>
      </c>
      <c r="U12" s="19"/>
      <c r="V12" s="19">
        <v>10381</v>
      </c>
      <c r="W12" s="19"/>
      <c r="X12" s="19">
        <v>10381</v>
      </c>
      <c r="Y12" s="19">
        <f t="shared" si="5"/>
        <v>10381</v>
      </c>
      <c r="Z12" s="41"/>
      <c r="AA12" s="41"/>
      <c r="AB12" s="42"/>
      <c r="AC12" s="19">
        <f t="shared" si="6"/>
        <v>10381</v>
      </c>
      <c r="AD12" s="1"/>
      <c r="AE12" s="1"/>
      <c r="AF12" s="1"/>
      <c r="AG12" s="36"/>
      <c r="AH12" s="36"/>
      <c r="AI12" s="1"/>
      <c r="AJ12" s="1"/>
    </row>
    <row r="13" spans="1:36" s="2" customFormat="1" ht="17.100000000000001" customHeight="1">
      <c r="A13" s="5" t="s">
        <v>9</v>
      </c>
      <c r="B13" s="4">
        <v>1</v>
      </c>
      <c r="C13" s="4">
        <v>10</v>
      </c>
      <c r="D13" s="4" t="s">
        <v>73</v>
      </c>
      <c r="E13" s="4" t="s">
        <v>73</v>
      </c>
      <c r="F13" s="4" t="s">
        <v>73</v>
      </c>
      <c r="G13" s="4">
        <v>15</v>
      </c>
      <c r="H13" s="4" t="s">
        <v>73</v>
      </c>
      <c r="I13" s="4" t="s">
        <v>73</v>
      </c>
      <c r="J13" s="4" t="s">
        <v>73</v>
      </c>
      <c r="K13" s="4">
        <v>20</v>
      </c>
      <c r="L13" s="4" t="s">
        <v>73</v>
      </c>
      <c r="M13" s="4" t="s">
        <v>73</v>
      </c>
      <c r="N13" s="4" t="s">
        <v>73</v>
      </c>
      <c r="O13" s="4">
        <v>15</v>
      </c>
      <c r="P13" s="24">
        <f t="shared" si="1"/>
        <v>1</v>
      </c>
      <c r="Q13" s="48">
        <v>94110</v>
      </c>
      <c r="R13" s="19">
        <f t="shared" si="2"/>
        <v>25666.400000000001</v>
      </c>
      <c r="S13" s="19">
        <f t="shared" si="3"/>
        <v>25666.400000000001</v>
      </c>
      <c r="T13" s="19">
        <f t="shared" si="4"/>
        <v>0</v>
      </c>
      <c r="U13" s="19"/>
      <c r="V13" s="19">
        <v>8555.5</v>
      </c>
      <c r="W13" s="19"/>
      <c r="X13" s="19">
        <v>8555.4</v>
      </c>
      <c r="Y13" s="19">
        <f t="shared" si="5"/>
        <v>8555.5</v>
      </c>
      <c r="Z13" s="41"/>
      <c r="AA13" s="41"/>
      <c r="AB13" s="42"/>
      <c r="AC13" s="19">
        <f t="shared" si="6"/>
        <v>8555.5</v>
      </c>
      <c r="AD13" s="1"/>
      <c r="AE13" s="1"/>
      <c r="AF13" s="1"/>
      <c r="AG13" s="36"/>
      <c r="AH13" s="36"/>
      <c r="AI13" s="1"/>
      <c r="AJ13" s="1"/>
    </row>
    <row r="14" spans="1:36" s="2" customFormat="1" ht="17.100000000000001" customHeight="1">
      <c r="A14" s="5" t="s">
        <v>10</v>
      </c>
      <c r="B14" s="4">
        <v>1</v>
      </c>
      <c r="C14" s="4">
        <v>10</v>
      </c>
      <c r="D14" s="4" t="s">
        <v>73</v>
      </c>
      <c r="E14" s="4" t="s">
        <v>73</v>
      </c>
      <c r="F14" s="4" t="s">
        <v>73</v>
      </c>
      <c r="G14" s="4">
        <v>15</v>
      </c>
      <c r="H14" s="4" t="s">
        <v>73</v>
      </c>
      <c r="I14" s="4" t="s">
        <v>73</v>
      </c>
      <c r="J14" s="4" t="s">
        <v>73</v>
      </c>
      <c r="K14" s="4">
        <v>20</v>
      </c>
      <c r="L14" s="4" t="s">
        <v>73</v>
      </c>
      <c r="M14" s="4" t="s">
        <v>73</v>
      </c>
      <c r="N14" s="4" t="s">
        <v>73</v>
      </c>
      <c r="O14" s="4">
        <v>15</v>
      </c>
      <c r="P14" s="24">
        <f t="shared" si="1"/>
        <v>1</v>
      </c>
      <c r="Q14" s="48">
        <v>55019</v>
      </c>
      <c r="R14" s="19">
        <f t="shared" si="2"/>
        <v>15005.2</v>
      </c>
      <c r="S14" s="19">
        <f t="shared" si="3"/>
        <v>15005.2</v>
      </c>
      <c r="T14" s="19">
        <f t="shared" si="4"/>
        <v>0</v>
      </c>
      <c r="U14" s="19"/>
      <c r="V14" s="19">
        <v>5001.7</v>
      </c>
      <c r="W14" s="19"/>
      <c r="X14" s="19">
        <v>5001.8</v>
      </c>
      <c r="Y14" s="19">
        <f t="shared" si="5"/>
        <v>5001.7</v>
      </c>
      <c r="Z14" s="41"/>
      <c r="AA14" s="41"/>
      <c r="AB14" s="42"/>
      <c r="AC14" s="19">
        <f t="shared" si="6"/>
        <v>5001.7</v>
      </c>
      <c r="AD14" s="1"/>
      <c r="AE14" s="1"/>
      <c r="AF14" s="1"/>
      <c r="AG14" s="36"/>
      <c r="AH14" s="36"/>
      <c r="AI14" s="1"/>
    </row>
    <row r="15" spans="1:36" s="2" customFormat="1" ht="16.5" customHeight="1">
      <c r="A15" s="5" t="s">
        <v>11</v>
      </c>
      <c r="B15" s="4">
        <v>1</v>
      </c>
      <c r="C15" s="4">
        <v>10</v>
      </c>
      <c r="D15" s="4" t="s">
        <v>73</v>
      </c>
      <c r="E15" s="4" t="s">
        <v>73</v>
      </c>
      <c r="F15" s="4" t="s">
        <v>73</v>
      </c>
      <c r="G15" s="4">
        <v>15</v>
      </c>
      <c r="H15" s="4" t="s">
        <v>73</v>
      </c>
      <c r="I15" s="4" t="s">
        <v>73</v>
      </c>
      <c r="J15" s="4" t="s">
        <v>73</v>
      </c>
      <c r="K15" s="4">
        <v>20</v>
      </c>
      <c r="L15" s="4" t="s">
        <v>73</v>
      </c>
      <c r="M15" s="4" t="s">
        <v>73</v>
      </c>
      <c r="N15" s="4" t="s">
        <v>73</v>
      </c>
      <c r="O15" s="4">
        <v>15</v>
      </c>
      <c r="P15" s="24">
        <f t="shared" si="1"/>
        <v>1</v>
      </c>
      <c r="Q15" s="48">
        <v>87163</v>
      </c>
      <c r="R15" s="19">
        <f t="shared" si="2"/>
        <v>23771.7</v>
      </c>
      <c r="S15" s="19">
        <f t="shared" si="3"/>
        <v>23771.7</v>
      </c>
      <c r="T15" s="19">
        <f t="shared" si="4"/>
        <v>0</v>
      </c>
      <c r="U15" s="19"/>
      <c r="V15" s="19">
        <v>7923.9</v>
      </c>
      <c r="W15" s="19"/>
      <c r="X15" s="19">
        <v>7923.9</v>
      </c>
      <c r="Y15" s="19">
        <f t="shared" si="5"/>
        <v>7923.9</v>
      </c>
      <c r="Z15" s="41"/>
      <c r="AA15" s="41"/>
      <c r="AB15" s="42"/>
      <c r="AC15" s="19">
        <f t="shared" si="6"/>
        <v>7923.9</v>
      </c>
      <c r="AD15" s="1"/>
      <c r="AE15" s="1"/>
      <c r="AF15" s="1"/>
      <c r="AG15" s="36"/>
      <c r="AH15" s="36"/>
      <c r="AI15" s="1"/>
    </row>
    <row r="16" spans="1:36" s="2" customFormat="1" ht="17.100000000000001" customHeight="1">
      <c r="A16" s="34" t="s">
        <v>12</v>
      </c>
      <c r="B16" s="4">
        <v>1</v>
      </c>
      <c r="C16" s="4">
        <v>10</v>
      </c>
      <c r="D16" s="4" t="s">
        <v>73</v>
      </c>
      <c r="E16" s="4" t="s">
        <v>73</v>
      </c>
      <c r="F16" s="4" t="s">
        <v>73</v>
      </c>
      <c r="G16" s="4">
        <v>15</v>
      </c>
      <c r="H16" s="4" t="s">
        <v>73</v>
      </c>
      <c r="I16" s="4" t="s">
        <v>73</v>
      </c>
      <c r="J16" s="4" t="s">
        <v>73</v>
      </c>
      <c r="K16" s="4">
        <v>20</v>
      </c>
      <c r="L16" s="4" t="s">
        <v>73</v>
      </c>
      <c r="M16" s="4" t="s">
        <v>73</v>
      </c>
      <c r="N16" s="4" t="s">
        <v>73</v>
      </c>
      <c r="O16" s="4">
        <v>15</v>
      </c>
      <c r="P16" s="24">
        <f t="shared" si="1"/>
        <v>1</v>
      </c>
      <c r="Q16" s="48">
        <v>78806</v>
      </c>
      <c r="R16" s="19">
        <f t="shared" si="2"/>
        <v>21492.5</v>
      </c>
      <c r="S16" s="19">
        <f t="shared" si="3"/>
        <v>21492.5</v>
      </c>
      <c r="T16" s="19">
        <f t="shared" si="4"/>
        <v>0</v>
      </c>
      <c r="U16" s="19"/>
      <c r="V16" s="19">
        <v>7164.2</v>
      </c>
      <c r="W16" s="19"/>
      <c r="X16" s="19">
        <v>7164.2</v>
      </c>
      <c r="Y16" s="19">
        <f t="shared" si="5"/>
        <v>7164.1</v>
      </c>
      <c r="Z16" s="41"/>
      <c r="AA16" s="41"/>
      <c r="AB16" s="42"/>
      <c r="AC16" s="19">
        <f t="shared" si="6"/>
        <v>7164.1</v>
      </c>
      <c r="AD16" s="1"/>
      <c r="AE16" s="1"/>
      <c r="AF16" s="1"/>
      <c r="AG16" s="36"/>
      <c r="AH16" s="36"/>
      <c r="AI16" s="1"/>
    </row>
    <row r="17" spans="1:36" s="2" customFormat="1" ht="17.100000000000001" customHeight="1">
      <c r="A17" s="5" t="s">
        <v>13</v>
      </c>
      <c r="B17" s="4">
        <v>1</v>
      </c>
      <c r="C17" s="4">
        <v>10</v>
      </c>
      <c r="D17" s="4" t="s">
        <v>73</v>
      </c>
      <c r="E17" s="4" t="s">
        <v>73</v>
      </c>
      <c r="F17" s="4" t="s">
        <v>73</v>
      </c>
      <c r="G17" s="4">
        <v>15</v>
      </c>
      <c r="H17" s="4" t="s">
        <v>73</v>
      </c>
      <c r="I17" s="4" t="s">
        <v>73</v>
      </c>
      <c r="J17" s="4" t="s">
        <v>73</v>
      </c>
      <c r="K17" s="4">
        <v>20</v>
      </c>
      <c r="L17" s="4" t="s">
        <v>73</v>
      </c>
      <c r="M17" s="4" t="s">
        <v>73</v>
      </c>
      <c r="N17" s="4" t="s">
        <v>73</v>
      </c>
      <c r="O17" s="4">
        <v>15</v>
      </c>
      <c r="P17" s="24">
        <f t="shared" si="1"/>
        <v>1</v>
      </c>
      <c r="Q17" s="48">
        <v>88861</v>
      </c>
      <c r="R17" s="19">
        <f t="shared" si="2"/>
        <v>24234.799999999999</v>
      </c>
      <c r="S17" s="19">
        <f t="shared" si="3"/>
        <v>24234.799999999999</v>
      </c>
      <c r="T17" s="19">
        <f t="shared" si="4"/>
        <v>0</v>
      </c>
      <c r="U17" s="19"/>
      <c r="V17" s="19">
        <v>8078.3</v>
      </c>
      <c r="W17" s="19"/>
      <c r="X17" s="19">
        <v>8078.2</v>
      </c>
      <c r="Y17" s="19">
        <f t="shared" si="5"/>
        <v>8078.3</v>
      </c>
      <c r="Z17" s="41"/>
      <c r="AA17" s="41"/>
      <c r="AB17" s="42"/>
      <c r="AC17" s="19">
        <f t="shared" si="6"/>
        <v>8078.3</v>
      </c>
      <c r="AD17" s="1"/>
      <c r="AE17" s="1"/>
      <c r="AF17" s="1"/>
      <c r="AG17" s="36"/>
      <c r="AH17" s="36"/>
      <c r="AI17" s="1"/>
    </row>
    <row r="18" spans="1:36" s="2" customFormat="1" ht="17.100000000000001" customHeight="1">
      <c r="A18" s="5" t="s">
        <v>14</v>
      </c>
      <c r="B18" s="4">
        <v>1</v>
      </c>
      <c r="C18" s="4">
        <v>10</v>
      </c>
      <c r="D18" s="4" t="s">
        <v>73</v>
      </c>
      <c r="E18" s="4" t="s">
        <v>73</v>
      </c>
      <c r="F18" s="4" t="s">
        <v>73</v>
      </c>
      <c r="G18" s="4">
        <v>15</v>
      </c>
      <c r="H18" s="4" t="s">
        <v>73</v>
      </c>
      <c r="I18" s="4" t="s">
        <v>73</v>
      </c>
      <c r="J18" s="4" t="s">
        <v>73</v>
      </c>
      <c r="K18" s="4">
        <v>20</v>
      </c>
      <c r="L18" s="4" t="s">
        <v>73</v>
      </c>
      <c r="M18" s="4" t="s">
        <v>73</v>
      </c>
      <c r="N18" s="4" t="s">
        <v>73</v>
      </c>
      <c r="O18" s="4">
        <v>15</v>
      </c>
      <c r="P18" s="24">
        <f t="shared" si="1"/>
        <v>1</v>
      </c>
      <c r="Q18" s="48">
        <v>58156</v>
      </c>
      <c r="R18" s="19">
        <f t="shared" si="2"/>
        <v>15860.7</v>
      </c>
      <c r="S18" s="19">
        <f t="shared" si="3"/>
        <v>15860.7</v>
      </c>
      <c r="T18" s="19">
        <f t="shared" si="4"/>
        <v>0</v>
      </c>
      <c r="U18" s="19"/>
      <c r="V18" s="19">
        <v>5286.9</v>
      </c>
      <c r="W18" s="19"/>
      <c r="X18" s="19">
        <v>5286.9</v>
      </c>
      <c r="Y18" s="19">
        <f t="shared" si="5"/>
        <v>5286.9</v>
      </c>
      <c r="Z18" s="41"/>
      <c r="AA18" s="41"/>
      <c r="AB18" s="42"/>
      <c r="AC18" s="19">
        <f t="shared" si="6"/>
        <v>5286.9</v>
      </c>
      <c r="AD18" s="1"/>
      <c r="AE18" s="1"/>
      <c r="AF18" s="1"/>
      <c r="AG18" s="36"/>
      <c r="AH18" s="36"/>
      <c r="AI18" s="1"/>
    </row>
    <row r="19" spans="1:36" s="2" customFormat="1" ht="17.100000000000001" customHeight="1">
      <c r="A19" s="7" t="s">
        <v>17</v>
      </c>
      <c r="B19" s="9"/>
      <c r="C19" s="9"/>
      <c r="D19" s="18"/>
      <c r="E19" s="18"/>
      <c r="F19" s="52"/>
      <c r="G19" s="9"/>
      <c r="H19" s="9"/>
      <c r="I19" s="9"/>
      <c r="J19" s="9"/>
      <c r="K19" s="9"/>
      <c r="L19" s="9"/>
      <c r="M19" s="9"/>
      <c r="N19" s="9"/>
      <c r="O19" s="9"/>
      <c r="P19" s="10"/>
      <c r="Q19" s="45">
        <f t="shared" ref="Q19:Y19" si="7">SUM(Q20:Q46)</f>
        <v>1420708</v>
      </c>
      <c r="R19" s="18">
        <f t="shared" si="7"/>
        <v>387465.79999999993</v>
      </c>
      <c r="S19" s="18">
        <f t="shared" si="7"/>
        <v>387465.79999999993</v>
      </c>
      <c r="T19" s="18">
        <f t="shared" si="7"/>
        <v>0</v>
      </c>
      <c r="U19" s="18">
        <f t="shared" si="7"/>
        <v>7282.6</v>
      </c>
      <c r="V19" s="18">
        <f t="shared" si="7"/>
        <v>125631.70000000003</v>
      </c>
      <c r="W19" s="18">
        <f t="shared" si="7"/>
        <v>12100</v>
      </c>
      <c r="X19" s="18">
        <f t="shared" si="7"/>
        <v>119978.09999999999</v>
      </c>
      <c r="Y19" s="18">
        <f t="shared" si="7"/>
        <v>122473.40000000001</v>
      </c>
      <c r="Z19" s="18"/>
      <c r="AA19" s="18"/>
      <c r="AB19" s="18"/>
      <c r="AC19" s="18">
        <f>SUM(AC20:AC46)</f>
        <v>123267.1</v>
      </c>
      <c r="AD19" s="1"/>
      <c r="AE19" s="1"/>
      <c r="AF19" s="1"/>
      <c r="AG19" s="36"/>
      <c r="AH19" s="36"/>
      <c r="AI19" s="1"/>
      <c r="AJ19" s="1"/>
    </row>
    <row r="20" spans="1:36" s="2" customFormat="1" ht="17.100000000000001" customHeight="1">
      <c r="A20" s="6" t="s">
        <v>0</v>
      </c>
      <c r="B20" s="4">
        <v>1</v>
      </c>
      <c r="C20" s="4">
        <v>10</v>
      </c>
      <c r="D20" s="4" t="s">
        <v>73</v>
      </c>
      <c r="E20" s="4" t="s">
        <v>73</v>
      </c>
      <c r="F20" s="4" t="s">
        <v>73</v>
      </c>
      <c r="G20" s="4">
        <v>10</v>
      </c>
      <c r="H20" s="4" t="s">
        <v>73</v>
      </c>
      <c r="I20" s="4" t="s">
        <v>73</v>
      </c>
      <c r="J20" s="4" t="s">
        <v>73</v>
      </c>
      <c r="K20" s="4">
        <v>15</v>
      </c>
      <c r="L20" s="4" t="s">
        <v>73</v>
      </c>
      <c r="M20" s="4" t="s">
        <v>73</v>
      </c>
      <c r="N20" s="4" t="s">
        <v>73</v>
      </c>
      <c r="O20" s="4">
        <v>5</v>
      </c>
      <c r="P20" s="24">
        <f t="shared" si="1"/>
        <v>1</v>
      </c>
      <c r="Q20" s="48">
        <v>33106</v>
      </c>
      <c r="R20" s="19">
        <f t="shared" si="2"/>
        <v>9028.9</v>
      </c>
      <c r="S20" s="19">
        <f t="shared" si="3"/>
        <v>9028.9</v>
      </c>
      <c r="T20" s="19">
        <f t="shared" si="4"/>
        <v>0</v>
      </c>
      <c r="U20" s="19"/>
      <c r="V20" s="19">
        <v>3009.6</v>
      </c>
      <c r="W20" s="19"/>
      <c r="X20" s="19">
        <v>3009.7</v>
      </c>
      <c r="Y20" s="19">
        <f t="shared" si="5"/>
        <v>3009.6</v>
      </c>
      <c r="Z20" s="42"/>
      <c r="AA20" s="41"/>
      <c r="AB20" s="42"/>
      <c r="AC20" s="19">
        <f t="shared" si="6"/>
        <v>3009.6</v>
      </c>
      <c r="AD20" s="1"/>
      <c r="AE20" s="1"/>
      <c r="AF20" s="1"/>
      <c r="AG20" s="36"/>
      <c r="AH20" s="36"/>
      <c r="AI20" s="1"/>
      <c r="AJ20" s="1"/>
    </row>
    <row r="21" spans="1:36" s="2" customFormat="1" ht="17.100000000000001" customHeight="1">
      <c r="A21" s="6" t="s">
        <v>18</v>
      </c>
      <c r="B21" s="4">
        <v>1</v>
      </c>
      <c r="C21" s="4">
        <v>10</v>
      </c>
      <c r="D21" s="4" t="s">
        <v>73</v>
      </c>
      <c r="E21" s="4" t="s">
        <v>73</v>
      </c>
      <c r="F21" s="4" t="s">
        <v>73</v>
      </c>
      <c r="G21" s="4">
        <v>10</v>
      </c>
      <c r="H21" s="4" t="s">
        <v>73</v>
      </c>
      <c r="I21" s="4" t="s">
        <v>73</v>
      </c>
      <c r="J21" s="4" t="s">
        <v>73</v>
      </c>
      <c r="K21" s="4">
        <v>15</v>
      </c>
      <c r="L21" s="4" t="s">
        <v>73</v>
      </c>
      <c r="M21" s="4" t="s">
        <v>73</v>
      </c>
      <c r="N21" s="4" t="s">
        <v>73</v>
      </c>
      <c r="O21" s="4">
        <v>5</v>
      </c>
      <c r="P21" s="24">
        <f t="shared" si="1"/>
        <v>1</v>
      </c>
      <c r="Q21" s="48">
        <v>61751</v>
      </c>
      <c r="R21" s="19">
        <f t="shared" si="2"/>
        <v>16841.2</v>
      </c>
      <c r="S21" s="19">
        <f t="shared" si="3"/>
        <v>16841.2</v>
      </c>
      <c r="T21" s="19">
        <f t="shared" si="4"/>
        <v>0</v>
      </c>
      <c r="U21" s="19"/>
      <c r="V21" s="19">
        <v>5613.7</v>
      </c>
      <c r="W21" s="19"/>
      <c r="X21" s="19">
        <v>5613.8</v>
      </c>
      <c r="Y21" s="19">
        <f t="shared" si="5"/>
        <v>5613.7</v>
      </c>
      <c r="Z21" s="41"/>
      <c r="AA21" s="41"/>
      <c r="AB21" s="42"/>
      <c r="AC21" s="19">
        <f t="shared" si="6"/>
        <v>5613.7</v>
      </c>
      <c r="AD21" s="1"/>
      <c r="AE21" s="1"/>
      <c r="AF21" s="1"/>
      <c r="AG21" s="36"/>
      <c r="AH21" s="36"/>
      <c r="AI21" s="1"/>
      <c r="AJ21" s="1"/>
    </row>
    <row r="22" spans="1:36" s="2" customFormat="1" ht="17.100000000000001" customHeight="1">
      <c r="A22" s="6" t="s">
        <v>19</v>
      </c>
      <c r="B22" s="4">
        <v>1</v>
      </c>
      <c r="C22" s="4">
        <v>10</v>
      </c>
      <c r="D22" s="4" t="s">
        <v>73</v>
      </c>
      <c r="E22" s="4" t="s">
        <v>73</v>
      </c>
      <c r="F22" s="4" t="s">
        <v>73</v>
      </c>
      <c r="G22" s="4">
        <v>10</v>
      </c>
      <c r="H22" s="4" t="s">
        <v>73</v>
      </c>
      <c r="I22" s="4" t="s">
        <v>73</v>
      </c>
      <c r="J22" s="4" t="s">
        <v>73</v>
      </c>
      <c r="K22" s="4">
        <v>15</v>
      </c>
      <c r="L22" s="4" t="s">
        <v>73</v>
      </c>
      <c r="M22" s="4" t="s">
        <v>73</v>
      </c>
      <c r="N22" s="4" t="s">
        <v>73</v>
      </c>
      <c r="O22" s="4">
        <v>5</v>
      </c>
      <c r="P22" s="24">
        <f t="shared" si="1"/>
        <v>1</v>
      </c>
      <c r="Q22" s="48">
        <v>40986</v>
      </c>
      <c r="R22" s="19">
        <f t="shared" si="2"/>
        <v>11178</v>
      </c>
      <c r="S22" s="19">
        <f t="shared" si="3"/>
        <v>11178</v>
      </c>
      <c r="T22" s="19">
        <f t="shared" si="4"/>
        <v>0</v>
      </c>
      <c r="U22" s="19"/>
      <c r="V22" s="19">
        <v>3726</v>
      </c>
      <c r="W22" s="19"/>
      <c r="X22" s="19">
        <v>3726</v>
      </c>
      <c r="Y22" s="19">
        <f t="shared" si="5"/>
        <v>3726</v>
      </c>
      <c r="Z22" s="41"/>
      <c r="AA22" s="41"/>
      <c r="AB22" s="42"/>
      <c r="AC22" s="19">
        <f t="shared" si="6"/>
        <v>3726</v>
      </c>
      <c r="AD22" s="1"/>
      <c r="AE22" s="1"/>
      <c r="AF22" s="1"/>
      <c r="AG22" s="36"/>
      <c r="AH22" s="36"/>
      <c r="AI22" s="1"/>
      <c r="AJ22" s="1"/>
    </row>
    <row r="23" spans="1:36" s="2" customFormat="1" ht="17.100000000000001" customHeight="1">
      <c r="A23" s="6" t="s">
        <v>20</v>
      </c>
      <c r="B23" s="4">
        <v>1</v>
      </c>
      <c r="C23" s="4">
        <v>10</v>
      </c>
      <c r="D23" s="4" t="s">
        <v>73</v>
      </c>
      <c r="E23" s="4" t="s">
        <v>73</v>
      </c>
      <c r="F23" s="4" t="s">
        <v>73</v>
      </c>
      <c r="G23" s="4">
        <v>10</v>
      </c>
      <c r="H23" s="4" t="s">
        <v>73</v>
      </c>
      <c r="I23" s="4" t="s">
        <v>73</v>
      </c>
      <c r="J23" s="4" t="s">
        <v>73</v>
      </c>
      <c r="K23" s="4">
        <v>15</v>
      </c>
      <c r="L23" s="4" t="s">
        <v>73</v>
      </c>
      <c r="M23" s="4" t="s">
        <v>73</v>
      </c>
      <c r="N23" s="4" t="s">
        <v>73</v>
      </c>
      <c r="O23" s="4">
        <v>5</v>
      </c>
      <c r="P23" s="24">
        <f t="shared" si="1"/>
        <v>1</v>
      </c>
      <c r="Q23" s="48">
        <v>45530</v>
      </c>
      <c r="R23" s="19">
        <f t="shared" si="2"/>
        <v>12417.3</v>
      </c>
      <c r="S23" s="19">
        <f t="shared" si="3"/>
        <v>12417.3</v>
      </c>
      <c r="T23" s="19">
        <f t="shared" si="4"/>
        <v>0</v>
      </c>
      <c r="U23" s="19"/>
      <c r="V23" s="19">
        <v>4139.1000000000004</v>
      </c>
      <c r="W23" s="19"/>
      <c r="X23" s="19">
        <v>4139.1000000000004</v>
      </c>
      <c r="Y23" s="19">
        <f t="shared" si="5"/>
        <v>4139.1000000000004</v>
      </c>
      <c r="Z23" s="41"/>
      <c r="AA23" s="41"/>
      <c r="AB23" s="42"/>
      <c r="AC23" s="19">
        <f t="shared" si="6"/>
        <v>4139.1000000000004</v>
      </c>
      <c r="AD23" s="1"/>
      <c r="AE23" s="1"/>
      <c r="AF23" s="1"/>
      <c r="AG23" s="36"/>
      <c r="AH23" s="36"/>
      <c r="AI23" s="1"/>
      <c r="AJ23" s="1"/>
    </row>
    <row r="24" spans="1:36" s="2" customFormat="1" ht="17.100000000000001" customHeight="1">
      <c r="A24" s="6" t="s">
        <v>21</v>
      </c>
      <c r="B24" s="4">
        <v>1</v>
      </c>
      <c r="C24" s="4">
        <v>10</v>
      </c>
      <c r="D24" s="4" t="s">
        <v>73</v>
      </c>
      <c r="E24" s="4" t="s">
        <v>73</v>
      </c>
      <c r="F24" s="4" t="s">
        <v>73</v>
      </c>
      <c r="G24" s="4">
        <v>10</v>
      </c>
      <c r="H24" s="4" t="s">
        <v>73</v>
      </c>
      <c r="I24" s="4" t="s">
        <v>73</v>
      </c>
      <c r="J24" s="4" t="s">
        <v>73</v>
      </c>
      <c r="K24" s="4">
        <v>15</v>
      </c>
      <c r="L24" s="4" t="s">
        <v>73</v>
      </c>
      <c r="M24" s="4" t="s">
        <v>73</v>
      </c>
      <c r="N24" s="4" t="s">
        <v>73</v>
      </c>
      <c r="O24" s="4">
        <v>5</v>
      </c>
      <c r="P24" s="24">
        <f t="shared" si="1"/>
        <v>1</v>
      </c>
      <c r="Q24" s="48">
        <v>44779</v>
      </c>
      <c r="R24" s="19">
        <f t="shared" si="2"/>
        <v>12212.5</v>
      </c>
      <c r="S24" s="19">
        <f t="shared" si="3"/>
        <v>12212.5</v>
      </c>
      <c r="T24" s="19">
        <f t="shared" si="4"/>
        <v>0</v>
      </c>
      <c r="U24" s="19"/>
      <c r="V24" s="19">
        <v>4070.8</v>
      </c>
      <c r="W24" s="19"/>
      <c r="X24" s="19">
        <v>4070.8</v>
      </c>
      <c r="Y24" s="19">
        <f t="shared" si="5"/>
        <v>4070.9</v>
      </c>
      <c r="Z24" s="41"/>
      <c r="AA24" s="41"/>
      <c r="AB24" s="42"/>
      <c r="AC24" s="19">
        <f t="shared" si="6"/>
        <v>4070.9</v>
      </c>
      <c r="AD24" s="1"/>
      <c r="AE24" s="1"/>
      <c r="AF24" s="1"/>
      <c r="AG24" s="36"/>
      <c r="AH24" s="36"/>
      <c r="AI24" s="1"/>
      <c r="AJ24" s="1"/>
    </row>
    <row r="25" spans="1:36" s="2" customFormat="1" ht="17.100000000000001" customHeight="1">
      <c r="A25" s="6" t="s">
        <v>22</v>
      </c>
      <c r="B25" s="4">
        <v>1</v>
      </c>
      <c r="C25" s="4">
        <v>10</v>
      </c>
      <c r="D25" s="4" t="s">
        <v>73</v>
      </c>
      <c r="E25" s="4" t="s">
        <v>73</v>
      </c>
      <c r="F25" s="4" t="s">
        <v>73</v>
      </c>
      <c r="G25" s="4">
        <v>10</v>
      </c>
      <c r="H25" s="4" t="s">
        <v>73</v>
      </c>
      <c r="I25" s="4" t="s">
        <v>73</v>
      </c>
      <c r="J25" s="4" t="s">
        <v>73</v>
      </c>
      <c r="K25" s="4">
        <v>15</v>
      </c>
      <c r="L25" s="4" t="s">
        <v>73</v>
      </c>
      <c r="M25" s="4" t="s">
        <v>73</v>
      </c>
      <c r="N25" s="4" t="s">
        <v>73</v>
      </c>
      <c r="O25" s="4">
        <v>5</v>
      </c>
      <c r="P25" s="24">
        <f t="shared" si="1"/>
        <v>1</v>
      </c>
      <c r="Q25" s="48">
        <v>59546</v>
      </c>
      <c r="R25" s="19">
        <f t="shared" si="2"/>
        <v>16239.8</v>
      </c>
      <c r="S25" s="19">
        <f t="shared" si="3"/>
        <v>16239.8</v>
      </c>
      <c r="T25" s="19">
        <f t="shared" si="4"/>
        <v>0</v>
      </c>
      <c r="U25" s="19"/>
      <c r="V25" s="19">
        <v>5413.3</v>
      </c>
      <c r="W25" s="19"/>
      <c r="X25" s="19">
        <v>5413.2</v>
      </c>
      <c r="Y25" s="19">
        <f t="shared" si="5"/>
        <v>5413.3</v>
      </c>
      <c r="Z25" s="42"/>
      <c r="AA25" s="41"/>
      <c r="AB25" s="42"/>
      <c r="AC25" s="19">
        <f t="shared" si="6"/>
        <v>5413.3</v>
      </c>
      <c r="AD25" s="1"/>
      <c r="AE25" s="1"/>
      <c r="AF25" s="1"/>
      <c r="AG25" s="36"/>
      <c r="AH25" s="36"/>
      <c r="AI25" s="1"/>
      <c r="AJ25" s="1"/>
    </row>
    <row r="26" spans="1:36" s="2" customFormat="1" ht="17.100000000000001" customHeight="1">
      <c r="A26" s="6" t="s">
        <v>23</v>
      </c>
      <c r="B26" s="4">
        <v>1</v>
      </c>
      <c r="C26" s="4">
        <v>10</v>
      </c>
      <c r="D26" s="4" t="s">
        <v>73</v>
      </c>
      <c r="E26" s="4" t="s">
        <v>73</v>
      </c>
      <c r="F26" s="4" t="s">
        <v>73</v>
      </c>
      <c r="G26" s="4">
        <v>10</v>
      </c>
      <c r="H26" s="4" t="s">
        <v>73</v>
      </c>
      <c r="I26" s="4" t="s">
        <v>73</v>
      </c>
      <c r="J26" s="4" t="s">
        <v>73</v>
      </c>
      <c r="K26" s="4">
        <v>15</v>
      </c>
      <c r="L26" s="4" t="s">
        <v>73</v>
      </c>
      <c r="M26" s="4" t="s">
        <v>73</v>
      </c>
      <c r="N26" s="4" t="s">
        <v>73</v>
      </c>
      <c r="O26" s="4">
        <v>5</v>
      </c>
      <c r="P26" s="24">
        <f t="shared" si="1"/>
        <v>1</v>
      </c>
      <c r="Q26" s="48">
        <f>93484+2347</f>
        <v>95831</v>
      </c>
      <c r="R26" s="19">
        <f t="shared" si="2"/>
        <v>26135.7</v>
      </c>
      <c r="S26" s="19">
        <f t="shared" si="3"/>
        <v>26135.7</v>
      </c>
      <c r="T26" s="19">
        <f t="shared" si="4"/>
        <v>0</v>
      </c>
      <c r="U26" s="19"/>
      <c r="V26" s="19">
        <v>8498.5</v>
      </c>
      <c r="W26" s="19"/>
      <c r="X26" s="19">
        <v>8498.6</v>
      </c>
      <c r="Y26" s="19">
        <f t="shared" si="5"/>
        <v>9138.6</v>
      </c>
      <c r="Z26" s="41"/>
      <c r="AA26" s="41"/>
      <c r="AB26" s="42"/>
      <c r="AC26" s="19">
        <f t="shared" si="6"/>
        <v>9138.6</v>
      </c>
      <c r="AD26" s="1"/>
      <c r="AE26" s="1"/>
      <c r="AF26" s="1"/>
      <c r="AG26" s="36"/>
      <c r="AH26" s="36"/>
      <c r="AI26" s="1"/>
      <c r="AJ26" s="1"/>
    </row>
    <row r="27" spans="1:36" s="2" customFormat="1" ht="16.5" customHeight="1">
      <c r="A27" s="6" t="s">
        <v>24</v>
      </c>
      <c r="B27" s="4">
        <v>1</v>
      </c>
      <c r="C27" s="4">
        <v>10</v>
      </c>
      <c r="D27" s="4" t="s">
        <v>73</v>
      </c>
      <c r="E27" s="4" t="s">
        <v>73</v>
      </c>
      <c r="F27" s="4" t="s">
        <v>73</v>
      </c>
      <c r="G27" s="4">
        <v>10</v>
      </c>
      <c r="H27" s="4" t="s">
        <v>73</v>
      </c>
      <c r="I27" s="4" t="s">
        <v>73</v>
      </c>
      <c r="J27" s="4" t="s">
        <v>73</v>
      </c>
      <c r="K27" s="4">
        <v>15</v>
      </c>
      <c r="L27" s="4" t="s">
        <v>73</v>
      </c>
      <c r="M27" s="4" t="s">
        <v>73</v>
      </c>
      <c r="N27" s="4" t="s">
        <v>73</v>
      </c>
      <c r="O27" s="4">
        <v>5</v>
      </c>
      <c r="P27" s="24">
        <f t="shared" si="1"/>
        <v>1</v>
      </c>
      <c r="Q27" s="48">
        <v>24800</v>
      </c>
      <c r="R27" s="19">
        <f t="shared" si="2"/>
        <v>6763.6</v>
      </c>
      <c r="S27" s="19">
        <f t="shared" si="3"/>
        <v>6763.6</v>
      </c>
      <c r="T27" s="19">
        <f t="shared" si="4"/>
        <v>0</v>
      </c>
      <c r="U27" s="19"/>
      <c r="V27" s="19">
        <v>2254.5</v>
      </c>
      <c r="W27" s="19"/>
      <c r="X27" s="19">
        <v>2254.6</v>
      </c>
      <c r="Y27" s="19">
        <f t="shared" si="5"/>
        <v>2254.5</v>
      </c>
      <c r="Z27" s="41"/>
      <c r="AA27" s="41"/>
      <c r="AB27" s="42"/>
      <c r="AC27" s="19">
        <f t="shared" si="6"/>
        <v>2254.5</v>
      </c>
      <c r="AD27" s="1"/>
      <c r="AE27" s="1"/>
      <c r="AF27" s="1"/>
      <c r="AG27" s="36"/>
      <c r="AH27" s="36"/>
      <c r="AI27" s="1"/>
      <c r="AJ27" s="1"/>
    </row>
    <row r="28" spans="1:36" s="2" customFormat="1" ht="17.100000000000001" customHeight="1">
      <c r="A28" s="6" t="s">
        <v>25</v>
      </c>
      <c r="B28" s="4">
        <v>1</v>
      </c>
      <c r="C28" s="4">
        <v>10</v>
      </c>
      <c r="D28" s="4" t="s">
        <v>73</v>
      </c>
      <c r="E28" s="4" t="s">
        <v>73</v>
      </c>
      <c r="F28" s="4" t="s">
        <v>73</v>
      </c>
      <c r="G28" s="4">
        <v>10</v>
      </c>
      <c r="H28" s="4" t="s">
        <v>73</v>
      </c>
      <c r="I28" s="4" t="s">
        <v>73</v>
      </c>
      <c r="J28" s="4" t="s">
        <v>73</v>
      </c>
      <c r="K28" s="4">
        <v>15</v>
      </c>
      <c r="L28" s="4" t="s">
        <v>73</v>
      </c>
      <c r="M28" s="4" t="s">
        <v>73</v>
      </c>
      <c r="N28" s="4" t="s">
        <v>73</v>
      </c>
      <c r="O28" s="4">
        <v>5</v>
      </c>
      <c r="P28" s="24">
        <f t="shared" si="1"/>
        <v>1</v>
      </c>
      <c r="Q28" s="48">
        <v>46312</v>
      </c>
      <c r="R28" s="19">
        <f t="shared" si="2"/>
        <v>12630.5</v>
      </c>
      <c r="S28" s="19">
        <f t="shared" si="3"/>
        <v>12630.5</v>
      </c>
      <c r="T28" s="19">
        <f t="shared" si="4"/>
        <v>0</v>
      </c>
      <c r="U28" s="19"/>
      <c r="V28" s="19">
        <v>4210.2</v>
      </c>
      <c r="W28" s="19"/>
      <c r="X28" s="19">
        <v>4210.2</v>
      </c>
      <c r="Y28" s="19">
        <f t="shared" si="5"/>
        <v>4210.1000000000004</v>
      </c>
      <c r="Z28" s="41"/>
      <c r="AA28" s="41"/>
      <c r="AB28" s="42"/>
      <c r="AC28" s="19">
        <f t="shared" si="6"/>
        <v>4210.1000000000004</v>
      </c>
      <c r="AD28" s="1"/>
      <c r="AE28" s="1"/>
      <c r="AF28" s="1"/>
      <c r="AG28" s="36"/>
      <c r="AH28" s="36"/>
      <c r="AI28" s="1"/>
      <c r="AJ28" s="1"/>
    </row>
    <row r="29" spans="1:36" s="2" customFormat="1" ht="17.100000000000001" customHeight="1">
      <c r="A29" s="6" t="s">
        <v>26</v>
      </c>
      <c r="B29" s="4">
        <v>1</v>
      </c>
      <c r="C29" s="4">
        <v>10</v>
      </c>
      <c r="D29" s="4" t="s">
        <v>73</v>
      </c>
      <c r="E29" s="4" t="s">
        <v>73</v>
      </c>
      <c r="F29" s="4" t="s">
        <v>73</v>
      </c>
      <c r="G29" s="4">
        <v>10</v>
      </c>
      <c r="H29" s="4" t="s">
        <v>73</v>
      </c>
      <c r="I29" s="4" t="s">
        <v>73</v>
      </c>
      <c r="J29" s="4" t="s">
        <v>73</v>
      </c>
      <c r="K29" s="4">
        <v>15</v>
      </c>
      <c r="L29" s="4" t="s">
        <v>73</v>
      </c>
      <c r="M29" s="4" t="s">
        <v>73</v>
      </c>
      <c r="N29" s="4" t="s">
        <v>73</v>
      </c>
      <c r="O29" s="4">
        <v>5</v>
      </c>
      <c r="P29" s="24">
        <f t="shared" si="1"/>
        <v>1</v>
      </c>
      <c r="Q29" s="48">
        <v>31914</v>
      </c>
      <c r="R29" s="19">
        <f t="shared" si="2"/>
        <v>8703.7999999999993</v>
      </c>
      <c r="S29" s="19">
        <f t="shared" si="3"/>
        <v>8703.7999999999993</v>
      </c>
      <c r="T29" s="19">
        <f t="shared" si="4"/>
        <v>0</v>
      </c>
      <c r="U29" s="19"/>
      <c r="V29" s="19">
        <v>2901.3</v>
      </c>
      <c r="W29" s="19"/>
      <c r="X29" s="19">
        <v>2901.2</v>
      </c>
      <c r="Y29" s="19">
        <f t="shared" si="5"/>
        <v>2901.3</v>
      </c>
      <c r="Z29" s="42"/>
      <c r="AA29" s="41"/>
      <c r="AB29" s="42"/>
      <c r="AC29" s="19">
        <f t="shared" si="6"/>
        <v>2901.3</v>
      </c>
      <c r="AD29" s="1"/>
      <c r="AE29" s="1"/>
      <c r="AF29" s="1"/>
      <c r="AG29" s="36"/>
      <c r="AH29" s="36"/>
      <c r="AI29" s="1"/>
      <c r="AJ29" s="1"/>
    </row>
    <row r="30" spans="1:36" s="2" customFormat="1" ht="17.100000000000001" customHeight="1">
      <c r="A30" s="6" t="s">
        <v>27</v>
      </c>
      <c r="B30" s="4">
        <v>1</v>
      </c>
      <c r="C30" s="4">
        <v>10</v>
      </c>
      <c r="D30" s="4" t="s">
        <v>73</v>
      </c>
      <c r="E30" s="4" t="s">
        <v>73</v>
      </c>
      <c r="F30" s="4" t="s">
        <v>73</v>
      </c>
      <c r="G30" s="4">
        <v>10</v>
      </c>
      <c r="H30" s="4" t="s">
        <v>73</v>
      </c>
      <c r="I30" s="4" t="s">
        <v>73</v>
      </c>
      <c r="J30" s="4" t="s">
        <v>73</v>
      </c>
      <c r="K30" s="4">
        <v>15</v>
      </c>
      <c r="L30" s="4" t="s">
        <v>73</v>
      </c>
      <c r="M30" s="4" t="s">
        <v>73</v>
      </c>
      <c r="N30" s="4" t="s">
        <v>73</v>
      </c>
      <c r="O30" s="4">
        <v>5</v>
      </c>
      <c r="P30" s="24">
        <f t="shared" si="1"/>
        <v>1</v>
      </c>
      <c r="Q30" s="48">
        <v>35651</v>
      </c>
      <c r="R30" s="19">
        <f t="shared" si="2"/>
        <v>9723</v>
      </c>
      <c r="S30" s="19">
        <f t="shared" si="3"/>
        <v>9723</v>
      </c>
      <c r="T30" s="19">
        <f t="shared" si="4"/>
        <v>0</v>
      </c>
      <c r="U30" s="19"/>
      <c r="V30" s="19">
        <v>3241</v>
      </c>
      <c r="W30" s="19"/>
      <c r="X30" s="19">
        <v>3241</v>
      </c>
      <c r="Y30" s="19">
        <f t="shared" si="5"/>
        <v>3241</v>
      </c>
      <c r="Z30" s="41"/>
      <c r="AA30" s="41"/>
      <c r="AB30" s="42"/>
      <c r="AC30" s="19">
        <f t="shared" si="6"/>
        <v>3241</v>
      </c>
      <c r="AD30" s="1"/>
      <c r="AE30" s="1"/>
      <c r="AF30" s="1"/>
      <c r="AG30" s="36"/>
      <c r="AH30" s="36"/>
      <c r="AI30" s="1"/>
      <c r="AJ30" s="1"/>
    </row>
    <row r="31" spans="1:36" s="2" customFormat="1" ht="16.5" customHeight="1">
      <c r="A31" s="6" t="s">
        <v>28</v>
      </c>
      <c r="B31" s="4">
        <v>1</v>
      </c>
      <c r="C31" s="4">
        <v>10</v>
      </c>
      <c r="D31" s="4" t="s">
        <v>73</v>
      </c>
      <c r="E31" s="4" t="s">
        <v>73</v>
      </c>
      <c r="F31" s="4" t="s">
        <v>73</v>
      </c>
      <c r="G31" s="4">
        <v>10</v>
      </c>
      <c r="H31" s="4" t="s">
        <v>73</v>
      </c>
      <c r="I31" s="4" t="s">
        <v>73</v>
      </c>
      <c r="J31" s="4" t="s">
        <v>73</v>
      </c>
      <c r="K31" s="4">
        <v>15</v>
      </c>
      <c r="L31" s="4" t="s">
        <v>73</v>
      </c>
      <c r="M31" s="4" t="s">
        <v>73</v>
      </c>
      <c r="N31" s="4" t="s">
        <v>73</v>
      </c>
      <c r="O31" s="4">
        <v>5</v>
      </c>
      <c r="P31" s="24">
        <f t="shared" si="1"/>
        <v>1</v>
      </c>
      <c r="Q31" s="48">
        <v>79940</v>
      </c>
      <c r="R31" s="19">
        <f t="shared" si="2"/>
        <v>21801.8</v>
      </c>
      <c r="S31" s="19">
        <f t="shared" si="3"/>
        <v>21801.8</v>
      </c>
      <c r="T31" s="19">
        <f t="shared" si="4"/>
        <v>0</v>
      </c>
      <c r="U31" s="19"/>
      <c r="V31" s="19">
        <v>7267.3</v>
      </c>
      <c r="W31" s="19"/>
      <c r="X31" s="19">
        <v>7267.2</v>
      </c>
      <c r="Y31" s="19">
        <f t="shared" si="5"/>
        <v>7267.3</v>
      </c>
      <c r="Z31" s="42"/>
      <c r="AA31" s="41"/>
      <c r="AB31" s="42"/>
      <c r="AC31" s="19">
        <f t="shared" si="6"/>
        <v>7267.3</v>
      </c>
      <c r="AD31" s="1"/>
      <c r="AE31" s="1"/>
      <c r="AF31" s="1"/>
      <c r="AG31" s="36"/>
      <c r="AH31" s="36"/>
      <c r="AI31" s="1"/>
      <c r="AJ31" s="1"/>
    </row>
    <row r="32" spans="1:36" s="2" customFormat="1" ht="17.100000000000001" customHeight="1">
      <c r="A32" s="6" t="s">
        <v>29</v>
      </c>
      <c r="B32" s="4">
        <v>1</v>
      </c>
      <c r="C32" s="4">
        <v>10</v>
      </c>
      <c r="D32" s="4" t="s">
        <v>73</v>
      </c>
      <c r="E32" s="4" t="s">
        <v>73</v>
      </c>
      <c r="F32" s="4" t="s">
        <v>73</v>
      </c>
      <c r="G32" s="4">
        <v>10</v>
      </c>
      <c r="H32" s="4" t="s">
        <v>73</v>
      </c>
      <c r="I32" s="4" t="s">
        <v>73</v>
      </c>
      <c r="J32" s="4" t="s">
        <v>73</v>
      </c>
      <c r="K32" s="4">
        <v>15</v>
      </c>
      <c r="L32" s="4" t="s">
        <v>73</v>
      </c>
      <c r="M32" s="4" t="s">
        <v>73</v>
      </c>
      <c r="N32" s="4" t="s">
        <v>73</v>
      </c>
      <c r="O32" s="4">
        <v>5</v>
      </c>
      <c r="P32" s="24">
        <f t="shared" si="1"/>
        <v>1</v>
      </c>
      <c r="Q32" s="48">
        <v>36413</v>
      </c>
      <c r="R32" s="19">
        <f t="shared" si="2"/>
        <v>9930.7999999999993</v>
      </c>
      <c r="S32" s="19">
        <f t="shared" si="3"/>
        <v>9930.7999999999993</v>
      </c>
      <c r="T32" s="19">
        <f t="shared" si="4"/>
        <v>0</v>
      </c>
      <c r="U32" s="19">
        <v>7282.6</v>
      </c>
      <c r="V32" s="19">
        <v>0</v>
      </c>
      <c r="W32" s="19"/>
      <c r="X32" s="19">
        <v>0</v>
      </c>
      <c r="Y32" s="19">
        <f t="shared" si="5"/>
        <v>2648.2</v>
      </c>
      <c r="Z32" s="42"/>
      <c r="AA32" s="41"/>
      <c r="AB32" s="42"/>
      <c r="AC32" s="19">
        <f t="shared" si="6"/>
        <v>2648.2</v>
      </c>
      <c r="AD32" s="1"/>
      <c r="AE32" s="1"/>
      <c r="AF32" s="1"/>
      <c r="AG32" s="36"/>
      <c r="AH32" s="36"/>
    </row>
    <row r="33" spans="1:36" s="2" customFormat="1" ht="17.100000000000001" customHeight="1">
      <c r="A33" s="6" t="s">
        <v>30</v>
      </c>
      <c r="B33" s="4">
        <v>1</v>
      </c>
      <c r="C33" s="4">
        <v>10</v>
      </c>
      <c r="D33" s="4" t="s">
        <v>73</v>
      </c>
      <c r="E33" s="4" t="s">
        <v>73</v>
      </c>
      <c r="F33" s="4" t="s">
        <v>73</v>
      </c>
      <c r="G33" s="4">
        <v>10</v>
      </c>
      <c r="H33" s="4" t="s">
        <v>73</v>
      </c>
      <c r="I33" s="4" t="s">
        <v>73</v>
      </c>
      <c r="J33" s="4" t="s">
        <v>73</v>
      </c>
      <c r="K33" s="4">
        <v>15</v>
      </c>
      <c r="L33" s="4" t="s">
        <v>73</v>
      </c>
      <c r="M33" s="4" t="s">
        <v>73</v>
      </c>
      <c r="N33" s="4" t="s">
        <v>73</v>
      </c>
      <c r="O33" s="4">
        <v>5</v>
      </c>
      <c r="P33" s="24">
        <f t="shared" si="1"/>
        <v>1</v>
      </c>
      <c r="Q33" s="48">
        <v>52869</v>
      </c>
      <c r="R33" s="19">
        <f t="shared" si="2"/>
        <v>14418.8</v>
      </c>
      <c r="S33" s="19">
        <f t="shared" si="3"/>
        <v>14418.8</v>
      </c>
      <c r="T33" s="19">
        <f t="shared" si="4"/>
        <v>0</v>
      </c>
      <c r="U33" s="19"/>
      <c r="V33" s="19">
        <v>4806.3</v>
      </c>
      <c r="W33" s="19"/>
      <c r="X33" s="19">
        <v>4806.2</v>
      </c>
      <c r="Y33" s="19">
        <f t="shared" si="5"/>
        <v>4806.3</v>
      </c>
      <c r="Z33" s="41"/>
      <c r="AA33" s="41"/>
      <c r="AB33" s="42"/>
      <c r="AC33" s="19">
        <f t="shared" si="6"/>
        <v>4806.3</v>
      </c>
      <c r="AD33" s="1"/>
      <c r="AE33" s="1"/>
      <c r="AF33" s="1"/>
      <c r="AG33" s="36"/>
      <c r="AH33" s="36"/>
      <c r="AI33" s="1"/>
      <c r="AJ33" s="1"/>
    </row>
    <row r="34" spans="1:36" s="2" customFormat="1" ht="17.100000000000001" customHeight="1">
      <c r="A34" s="6" t="s">
        <v>31</v>
      </c>
      <c r="B34" s="4">
        <v>1</v>
      </c>
      <c r="C34" s="4">
        <v>10</v>
      </c>
      <c r="D34" s="4" t="s">
        <v>73</v>
      </c>
      <c r="E34" s="4" t="s">
        <v>73</v>
      </c>
      <c r="F34" s="4" t="s">
        <v>73</v>
      </c>
      <c r="G34" s="4">
        <v>10</v>
      </c>
      <c r="H34" s="4" t="s">
        <v>73</v>
      </c>
      <c r="I34" s="4" t="s">
        <v>73</v>
      </c>
      <c r="J34" s="4" t="s">
        <v>73</v>
      </c>
      <c r="K34" s="4">
        <v>15</v>
      </c>
      <c r="L34" s="4" t="s">
        <v>73</v>
      </c>
      <c r="M34" s="4" t="s">
        <v>73</v>
      </c>
      <c r="N34" s="4" t="s">
        <v>73</v>
      </c>
      <c r="O34" s="4">
        <v>5</v>
      </c>
      <c r="P34" s="24">
        <f t="shared" si="1"/>
        <v>1</v>
      </c>
      <c r="Q34" s="48">
        <v>48805</v>
      </c>
      <c r="R34" s="19">
        <f t="shared" si="2"/>
        <v>13310.5</v>
      </c>
      <c r="S34" s="19">
        <f t="shared" si="3"/>
        <v>13310.5</v>
      </c>
      <c r="T34" s="19">
        <f t="shared" si="4"/>
        <v>0</v>
      </c>
      <c r="U34" s="19"/>
      <c r="V34" s="19">
        <v>4436.8</v>
      </c>
      <c r="W34" s="19"/>
      <c r="X34" s="19">
        <v>4436.8</v>
      </c>
      <c r="Y34" s="19">
        <f t="shared" si="5"/>
        <v>4436.8999999999996</v>
      </c>
      <c r="Z34" s="41"/>
      <c r="AA34" s="41"/>
      <c r="AB34" s="42"/>
      <c r="AC34" s="19">
        <f t="shared" si="6"/>
        <v>4436.8999999999996</v>
      </c>
      <c r="AD34" s="1"/>
      <c r="AE34" s="1"/>
      <c r="AF34" s="1"/>
      <c r="AG34" s="36"/>
      <c r="AH34" s="36"/>
    </row>
    <row r="35" spans="1:36" s="2" customFormat="1" ht="17.100000000000001" customHeight="1">
      <c r="A35" s="6" t="s">
        <v>1</v>
      </c>
      <c r="B35" s="4">
        <v>1</v>
      </c>
      <c r="C35" s="4">
        <v>10</v>
      </c>
      <c r="D35" s="4" t="s">
        <v>73</v>
      </c>
      <c r="E35" s="4" t="s">
        <v>73</v>
      </c>
      <c r="F35" s="4" t="s">
        <v>73</v>
      </c>
      <c r="G35" s="4">
        <v>10</v>
      </c>
      <c r="H35" s="4" t="s">
        <v>73</v>
      </c>
      <c r="I35" s="4" t="s">
        <v>73</v>
      </c>
      <c r="J35" s="4" t="s">
        <v>73</v>
      </c>
      <c r="K35" s="4">
        <v>15</v>
      </c>
      <c r="L35" s="4" t="s">
        <v>73</v>
      </c>
      <c r="M35" s="4" t="s">
        <v>73</v>
      </c>
      <c r="N35" s="4" t="s">
        <v>73</v>
      </c>
      <c r="O35" s="4">
        <v>5</v>
      </c>
      <c r="P35" s="24">
        <f t="shared" si="1"/>
        <v>1</v>
      </c>
      <c r="Q35" s="48">
        <v>65004</v>
      </c>
      <c r="R35" s="19">
        <f t="shared" si="2"/>
        <v>17728.400000000001</v>
      </c>
      <c r="S35" s="19">
        <f t="shared" si="3"/>
        <v>17728.400000000001</v>
      </c>
      <c r="T35" s="19">
        <f t="shared" si="4"/>
        <v>0</v>
      </c>
      <c r="U35" s="19"/>
      <c r="V35" s="19">
        <v>5909.5</v>
      </c>
      <c r="W35" s="19"/>
      <c r="X35" s="19">
        <v>5909.4</v>
      </c>
      <c r="Y35" s="19">
        <f t="shared" si="5"/>
        <v>5909.5</v>
      </c>
      <c r="Z35" s="41"/>
      <c r="AA35" s="41"/>
      <c r="AB35" s="42"/>
      <c r="AC35" s="19">
        <f t="shared" si="6"/>
        <v>5909.5</v>
      </c>
      <c r="AD35" s="1"/>
      <c r="AE35" s="1"/>
      <c r="AF35" s="1"/>
      <c r="AG35" s="36"/>
      <c r="AH35" s="36"/>
      <c r="AI35" s="1"/>
      <c r="AJ35" s="1"/>
    </row>
    <row r="36" spans="1:36" s="2" customFormat="1" ht="17.100000000000001" customHeight="1">
      <c r="A36" s="6" t="s">
        <v>32</v>
      </c>
      <c r="B36" s="4">
        <v>1</v>
      </c>
      <c r="C36" s="4">
        <v>10</v>
      </c>
      <c r="D36" s="4" t="s">
        <v>73</v>
      </c>
      <c r="E36" s="4" t="s">
        <v>73</v>
      </c>
      <c r="F36" s="4" t="s">
        <v>73</v>
      </c>
      <c r="G36" s="4">
        <v>10</v>
      </c>
      <c r="H36" s="4" t="s">
        <v>73</v>
      </c>
      <c r="I36" s="4" t="s">
        <v>73</v>
      </c>
      <c r="J36" s="4" t="s">
        <v>73</v>
      </c>
      <c r="K36" s="4">
        <v>15</v>
      </c>
      <c r="L36" s="4" t="s">
        <v>73</v>
      </c>
      <c r="M36" s="4" t="s">
        <v>73</v>
      </c>
      <c r="N36" s="4" t="s">
        <v>73</v>
      </c>
      <c r="O36" s="4">
        <v>5</v>
      </c>
      <c r="P36" s="24">
        <f t="shared" si="1"/>
        <v>1</v>
      </c>
      <c r="Q36" s="48">
        <v>56653</v>
      </c>
      <c r="R36" s="19">
        <f t="shared" si="2"/>
        <v>15450.8</v>
      </c>
      <c r="S36" s="19">
        <f t="shared" si="3"/>
        <v>15450.8</v>
      </c>
      <c r="T36" s="19">
        <f t="shared" si="4"/>
        <v>0</v>
      </c>
      <c r="U36" s="19"/>
      <c r="V36" s="19">
        <v>5150.3</v>
      </c>
      <c r="W36" s="19"/>
      <c r="X36" s="19">
        <v>5150.2</v>
      </c>
      <c r="Y36" s="19">
        <f t="shared" si="5"/>
        <v>5150.3</v>
      </c>
      <c r="Z36" s="41"/>
      <c r="AA36" s="41"/>
      <c r="AB36" s="42"/>
      <c r="AC36" s="19">
        <f t="shared" si="6"/>
        <v>5150.3</v>
      </c>
      <c r="AD36" s="1"/>
      <c r="AE36" s="1"/>
      <c r="AF36" s="1"/>
      <c r="AG36" s="36"/>
      <c r="AH36" s="36"/>
      <c r="AI36" s="1"/>
      <c r="AJ36" s="1"/>
    </row>
    <row r="37" spans="1:36" s="2" customFormat="1" ht="17.100000000000001" customHeight="1">
      <c r="A37" s="6" t="s">
        <v>33</v>
      </c>
      <c r="B37" s="4">
        <v>1</v>
      </c>
      <c r="C37" s="4">
        <v>10</v>
      </c>
      <c r="D37" s="4" t="s">
        <v>73</v>
      </c>
      <c r="E37" s="4" t="s">
        <v>73</v>
      </c>
      <c r="F37" s="4" t="s">
        <v>73</v>
      </c>
      <c r="G37" s="4">
        <v>10</v>
      </c>
      <c r="H37" s="4" t="s">
        <v>73</v>
      </c>
      <c r="I37" s="4" t="s">
        <v>73</v>
      </c>
      <c r="J37" s="4" t="s">
        <v>73</v>
      </c>
      <c r="K37" s="4">
        <v>15</v>
      </c>
      <c r="L37" s="4" t="s">
        <v>73</v>
      </c>
      <c r="M37" s="4" t="s">
        <v>73</v>
      </c>
      <c r="N37" s="4" t="s">
        <v>73</v>
      </c>
      <c r="O37" s="4">
        <v>5</v>
      </c>
      <c r="P37" s="24">
        <f t="shared" si="1"/>
        <v>1</v>
      </c>
      <c r="Q37" s="48">
        <v>31485</v>
      </c>
      <c r="R37" s="19">
        <f t="shared" si="2"/>
        <v>8586.7999999999993</v>
      </c>
      <c r="S37" s="19">
        <f t="shared" si="3"/>
        <v>8586.7999999999993</v>
      </c>
      <c r="T37" s="19">
        <f t="shared" si="4"/>
        <v>0</v>
      </c>
      <c r="U37" s="19"/>
      <c r="V37" s="19">
        <v>2862.3</v>
      </c>
      <c r="W37" s="19"/>
      <c r="X37" s="19">
        <v>2862.2</v>
      </c>
      <c r="Y37" s="19">
        <f t="shared" si="5"/>
        <v>2862.3</v>
      </c>
      <c r="Z37" s="41"/>
      <c r="AA37" s="41"/>
      <c r="AB37" s="42"/>
      <c r="AC37" s="19">
        <f t="shared" si="6"/>
        <v>2862.3</v>
      </c>
      <c r="AD37" s="1"/>
      <c r="AE37" s="1"/>
      <c r="AF37" s="1"/>
      <c r="AG37" s="36"/>
      <c r="AH37" s="36"/>
      <c r="AI37" s="1"/>
      <c r="AJ37" s="1"/>
    </row>
    <row r="38" spans="1:36" s="2" customFormat="1" ht="17.100000000000001" customHeight="1">
      <c r="A38" s="6" t="s">
        <v>34</v>
      </c>
      <c r="B38" s="4">
        <v>1</v>
      </c>
      <c r="C38" s="4">
        <v>10</v>
      </c>
      <c r="D38" s="4" t="s">
        <v>73</v>
      </c>
      <c r="E38" s="4" t="s">
        <v>73</v>
      </c>
      <c r="F38" s="4" t="s">
        <v>73</v>
      </c>
      <c r="G38" s="4">
        <v>10</v>
      </c>
      <c r="H38" s="4" t="s">
        <v>73</v>
      </c>
      <c r="I38" s="4" t="s">
        <v>73</v>
      </c>
      <c r="J38" s="4" t="s">
        <v>73</v>
      </c>
      <c r="K38" s="4">
        <v>15</v>
      </c>
      <c r="L38" s="4" t="s">
        <v>73</v>
      </c>
      <c r="M38" s="4" t="s">
        <v>73</v>
      </c>
      <c r="N38" s="4" t="s">
        <v>73</v>
      </c>
      <c r="O38" s="4">
        <v>5</v>
      </c>
      <c r="P38" s="24">
        <f t="shared" si="1"/>
        <v>1</v>
      </c>
      <c r="Q38" s="48">
        <v>73745</v>
      </c>
      <c r="R38" s="19">
        <f t="shared" si="2"/>
        <v>20112.3</v>
      </c>
      <c r="S38" s="19">
        <f t="shared" si="3"/>
        <v>20112.3</v>
      </c>
      <c r="T38" s="19">
        <f t="shared" si="4"/>
        <v>0</v>
      </c>
      <c r="U38" s="19"/>
      <c r="V38" s="19">
        <v>6704.1</v>
      </c>
      <c r="W38" s="19"/>
      <c r="X38" s="19">
        <v>6704.1</v>
      </c>
      <c r="Y38" s="19">
        <f t="shared" si="5"/>
        <v>6704.1</v>
      </c>
      <c r="Z38" s="42"/>
      <c r="AA38" s="41"/>
      <c r="AB38" s="42"/>
      <c r="AC38" s="19">
        <f t="shared" si="6"/>
        <v>6704.1</v>
      </c>
      <c r="AD38" s="1"/>
      <c r="AE38" s="1"/>
      <c r="AF38" s="1"/>
      <c r="AG38" s="36"/>
      <c r="AH38" s="36"/>
      <c r="AI38" s="1"/>
      <c r="AJ38" s="1"/>
    </row>
    <row r="39" spans="1:36" s="2" customFormat="1" ht="17.100000000000001" customHeight="1">
      <c r="A39" s="6" t="s">
        <v>35</v>
      </c>
      <c r="B39" s="4">
        <v>1</v>
      </c>
      <c r="C39" s="4">
        <v>10</v>
      </c>
      <c r="D39" s="4" t="s">
        <v>73</v>
      </c>
      <c r="E39" s="4" t="s">
        <v>73</v>
      </c>
      <c r="F39" s="4" t="s">
        <v>73</v>
      </c>
      <c r="G39" s="4">
        <v>10</v>
      </c>
      <c r="H39" s="4" t="s">
        <v>73</v>
      </c>
      <c r="I39" s="4" t="s">
        <v>73</v>
      </c>
      <c r="J39" s="4" t="s">
        <v>73</v>
      </c>
      <c r="K39" s="4">
        <v>15</v>
      </c>
      <c r="L39" s="4" t="s">
        <v>73</v>
      </c>
      <c r="M39" s="4" t="s">
        <v>73</v>
      </c>
      <c r="N39" s="4" t="s">
        <v>73</v>
      </c>
      <c r="O39" s="4">
        <v>5</v>
      </c>
      <c r="P39" s="24">
        <f t="shared" si="1"/>
        <v>1</v>
      </c>
      <c r="Q39" s="48">
        <v>58006</v>
      </c>
      <c r="R39" s="19">
        <f t="shared" si="2"/>
        <v>15819.8</v>
      </c>
      <c r="S39" s="19">
        <f t="shared" si="3"/>
        <v>15819.8</v>
      </c>
      <c r="T39" s="19">
        <f t="shared" si="4"/>
        <v>0</v>
      </c>
      <c r="U39" s="19"/>
      <c r="V39" s="19">
        <v>5273.3</v>
      </c>
      <c r="W39" s="19"/>
      <c r="X39" s="19">
        <v>5273.2</v>
      </c>
      <c r="Y39" s="19">
        <f t="shared" si="5"/>
        <v>5273.3</v>
      </c>
      <c r="Z39" s="41"/>
      <c r="AA39" s="41"/>
      <c r="AB39" s="42"/>
      <c r="AC39" s="19">
        <f t="shared" si="6"/>
        <v>5273.3</v>
      </c>
      <c r="AD39" s="1"/>
      <c r="AE39" s="1"/>
      <c r="AF39" s="1"/>
      <c r="AG39" s="36"/>
      <c r="AH39" s="36"/>
      <c r="AI39" s="1"/>
      <c r="AJ39" s="1"/>
    </row>
    <row r="40" spans="1:36" s="2" customFormat="1" ht="17.100000000000001" customHeight="1">
      <c r="A40" s="6" t="s">
        <v>36</v>
      </c>
      <c r="B40" s="4">
        <v>1</v>
      </c>
      <c r="C40" s="4">
        <v>10</v>
      </c>
      <c r="D40" s="4" t="s">
        <v>73</v>
      </c>
      <c r="E40" s="4" t="s">
        <v>73</v>
      </c>
      <c r="F40" s="4" t="s">
        <v>73</v>
      </c>
      <c r="G40" s="4">
        <v>10</v>
      </c>
      <c r="H40" s="4" t="s">
        <v>73</v>
      </c>
      <c r="I40" s="4" t="s">
        <v>73</v>
      </c>
      <c r="J40" s="4" t="s">
        <v>73</v>
      </c>
      <c r="K40" s="4">
        <v>15</v>
      </c>
      <c r="L40" s="4" t="s">
        <v>73</v>
      </c>
      <c r="M40" s="4" t="s">
        <v>73</v>
      </c>
      <c r="N40" s="4" t="s">
        <v>73</v>
      </c>
      <c r="O40" s="4">
        <v>5</v>
      </c>
      <c r="P40" s="24">
        <f t="shared" si="1"/>
        <v>1</v>
      </c>
      <c r="Q40" s="48">
        <v>62185</v>
      </c>
      <c r="R40" s="19">
        <f t="shared" si="2"/>
        <v>16959.5</v>
      </c>
      <c r="S40" s="19">
        <f t="shared" si="3"/>
        <v>16959.5</v>
      </c>
      <c r="T40" s="19">
        <f t="shared" si="4"/>
        <v>0</v>
      </c>
      <c r="U40" s="19"/>
      <c r="V40" s="19">
        <v>5653.2</v>
      </c>
      <c r="W40" s="19">
        <v>12100</v>
      </c>
      <c r="X40" s="19">
        <v>0</v>
      </c>
      <c r="Y40" s="19">
        <f t="shared" si="5"/>
        <v>-793.7</v>
      </c>
      <c r="Z40" s="41"/>
      <c r="AA40" s="41"/>
      <c r="AB40" s="42"/>
      <c r="AC40" s="19">
        <f t="shared" si="6"/>
        <v>0</v>
      </c>
      <c r="AD40" s="1"/>
      <c r="AE40" s="1"/>
      <c r="AF40" s="1"/>
      <c r="AG40" s="36"/>
      <c r="AH40" s="36"/>
      <c r="AI40" s="1"/>
      <c r="AJ40" s="1"/>
    </row>
    <row r="41" spans="1:36" s="2" customFormat="1" ht="17.100000000000001" customHeight="1">
      <c r="A41" s="6" t="s">
        <v>37</v>
      </c>
      <c r="B41" s="4">
        <v>1</v>
      </c>
      <c r="C41" s="4">
        <v>10</v>
      </c>
      <c r="D41" s="4" t="s">
        <v>73</v>
      </c>
      <c r="E41" s="4" t="s">
        <v>73</v>
      </c>
      <c r="F41" s="4" t="s">
        <v>73</v>
      </c>
      <c r="G41" s="4">
        <v>10</v>
      </c>
      <c r="H41" s="4" t="s">
        <v>73</v>
      </c>
      <c r="I41" s="4" t="s">
        <v>73</v>
      </c>
      <c r="J41" s="4" t="s">
        <v>73</v>
      </c>
      <c r="K41" s="4">
        <v>15</v>
      </c>
      <c r="L41" s="4" t="s">
        <v>73</v>
      </c>
      <c r="M41" s="4" t="s">
        <v>73</v>
      </c>
      <c r="N41" s="4" t="s">
        <v>73</v>
      </c>
      <c r="O41" s="4">
        <v>5</v>
      </c>
      <c r="P41" s="24">
        <f t="shared" si="1"/>
        <v>1</v>
      </c>
      <c r="Q41" s="48">
        <v>90369</v>
      </c>
      <c r="R41" s="19">
        <f t="shared" si="2"/>
        <v>24646.1</v>
      </c>
      <c r="S41" s="19">
        <f t="shared" si="3"/>
        <v>24646.1</v>
      </c>
      <c r="T41" s="19">
        <f t="shared" si="4"/>
        <v>0</v>
      </c>
      <c r="U41" s="19"/>
      <c r="V41" s="19">
        <v>8215.4</v>
      </c>
      <c r="W41" s="19"/>
      <c r="X41" s="19">
        <v>8215.2999999999993</v>
      </c>
      <c r="Y41" s="19">
        <f t="shared" si="5"/>
        <v>8215.4</v>
      </c>
      <c r="Z41" s="41"/>
      <c r="AA41" s="41"/>
      <c r="AB41" s="42"/>
      <c r="AC41" s="19">
        <f t="shared" si="6"/>
        <v>8215.4</v>
      </c>
      <c r="AD41" s="1"/>
      <c r="AE41" s="1"/>
      <c r="AF41" s="1"/>
      <c r="AG41" s="36"/>
      <c r="AH41" s="36"/>
      <c r="AI41" s="1"/>
      <c r="AJ41" s="1"/>
    </row>
    <row r="42" spans="1:36" s="2" customFormat="1" ht="17.100000000000001" customHeight="1">
      <c r="A42" s="6" t="s">
        <v>38</v>
      </c>
      <c r="B42" s="4">
        <v>1</v>
      </c>
      <c r="C42" s="4">
        <v>10</v>
      </c>
      <c r="D42" s="4" t="s">
        <v>73</v>
      </c>
      <c r="E42" s="4" t="s">
        <v>73</v>
      </c>
      <c r="F42" s="4" t="s">
        <v>73</v>
      </c>
      <c r="G42" s="4">
        <v>10</v>
      </c>
      <c r="H42" s="4" t="s">
        <v>73</v>
      </c>
      <c r="I42" s="4" t="s">
        <v>73</v>
      </c>
      <c r="J42" s="4" t="s">
        <v>73</v>
      </c>
      <c r="K42" s="4">
        <v>15</v>
      </c>
      <c r="L42" s="4" t="s">
        <v>73</v>
      </c>
      <c r="M42" s="4" t="s">
        <v>73</v>
      </c>
      <c r="N42" s="4" t="s">
        <v>73</v>
      </c>
      <c r="O42" s="4">
        <v>5</v>
      </c>
      <c r="P42" s="24">
        <f t="shared" si="1"/>
        <v>1</v>
      </c>
      <c r="Q42" s="48">
        <v>48981</v>
      </c>
      <c r="R42" s="19">
        <f t="shared" si="2"/>
        <v>13358.5</v>
      </c>
      <c r="S42" s="19">
        <f t="shared" si="3"/>
        <v>13358.5</v>
      </c>
      <c r="T42" s="19">
        <f t="shared" si="4"/>
        <v>0</v>
      </c>
      <c r="U42" s="19"/>
      <c r="V42" s="19">
        <v>4452.8</v>
      </c>
      <c r="W42" s="19"/>
      <c r="X42" s="19">
        <v>4452.8</v>
      </c>
      <c r="Y42" s="19">
        <f t="shared" si="5"/>
        <v>4452.8999999999996</v>
      </c>
      <c r="Z42" s="42"/>
      <c r="AA42" s="41"/>
      <c r="AB42" s="42"/>
      <c r="AC42" s="19">
        <f t="shared" si="6"/>
        <v>4452.8999999999996</v>
      </c>
      <c r="AD42" s="1"/>
      <c r="AE42" s="1"/>
      <c r="AF42" s="1"/>
      <c r="AG42" s="36"/>
      <c r="AH42" s="36"/>
      <c r="AI42" s="1"/>
      <c r="AJ42" s="1"/>
    </row>
    <row r="43" spans="1:36" s="2" customFormat="1" ht="17.100000000000001" customHeight="1">
      <c r="A43" s="6" t="s">
        <v>2</v>
      </c>
      <c r="B43" s="4">
        <v>1</v>
      </c>
      <c r="C43" s="4">
        <v>10</v>
      </c>
      <c r="D43" s="4" t="s">
        <v>73</v>
      </c>
      <c r="E43" s="4" t="s">
        <v>73</v>
      </c>
      <c r="F43" s="4" t="s">
        <v>73</v>
      </c>
      <c r="G43" s="4">
        <v>10</v>
      </c>
      <c r="H43" s="4" t="s">
        <v>73</v>
      </c>
      <c r="I43" s="4" t="s">
        <v>73</v>
      </c>
      <c r="J43" s="4" t="s">
        <v>73</v>
      </c>
      <c r="K43" s="4">
        <v>15</v>
      </c>
      <c r="L43" s="4" t="s">
        <v>73</v>
      </c>
      <c r="M43" s="4" t="s">
        <v>73</v>
      </c>
      <c r="N43" s="4" t="s">
        <v>73</v>
      </c>
      <c r="O43" s="4">
        <v>5</v>
      </c>
      <c r="P43" s="24">
        <f t="shared" si="1"/>
        <v>1</v>
      </c>
      <c r="Q43" s="48">
        <v>48297</v>
      </c>
      <c r="R43" s="19">
        <f t="shared" si="2"/>
        <v>13171.9</v>
      </c>
      <c r="S43" s="19">
        <f t="shared" si="3"/>
        <v>13171.9</v>
      </c>
      <c r="T43" s="19">
        <f t="shared" si="4"/>
        <v>0</v>
      </c>
      <c r="U43" s="19"/>
      <c r="V43" s="19">
        <v>4390.6000000000004</v>
      </c>
      <c r="W43" s="19"/>
      <c r="X43" s="19">
        <v>4390.7</v>
      </c>
      <c r="Y43" s="19">
        <f t="shared" si="5"/>
        <v>4390.6000000000004</v>
      </c>
      <c r="Z43" s="42"/>
      <c r="AA43" s="41"/>
      <c r="AB43" s="42"/>
      <c r="AC43" s="19">
        <f t="shared" si="6"/>
        <v>4390.6000000000004</v>
      </c>
      <c r="AD43" s="1"/>
      <c r="AE43" s="1"/>
      <c r="AF43" s="1"/>
      <c r="AG43" s="36"/>
      <c r="AH43" s="36"/>
      <c r="AI43" s="1"/>
      <c r="AJ43" s="1"/>
    </row>
    <row r="44" spans="1:36" s="2" customFormat="1" ht="17.100000000000001" customHeight="1">
      <c r="A44" s="6" t="s">
        <v>39</v>
      </c>
      <c r="B44" s="4">
        <v>1</v>
      </c>
      <c r="C44" s="4">
        <v>10</v>
      </c>
      <c r="D44" s="4" t="s">
        <v>73</v>
      </c>
      <c r="E44" s="4" t="s">
        <v>73</v>
      </c>
      <c r="F44" s="4" t="s">
        <v>73</v>
      </c>
      <c r="G44" s="4">
        <v>10</v>
      </c>
      <c r="H44" s="4" t="s">
        <v>73</v>
      </c>
      <c r="I44" s="4" t="s">
        <v>73</v>
      </c>
      <c r="J44" s="4" t="s">
        <v>73</v>
      </c>
      <c r="K44" s="4">
        <v>15</v>
      </c>
      <c r="L44" s="4" t="s">
        <v>73</v>
      </c>
      <c r="M44" s="4" t="s">
        <v>73</v>
      </c>
      <c r="N44" s="4" t="s">
        <v>73</v>
      </c>
      <c r="O44" s="4">
        <v>5</v>
      </c>
      <c r="P44" s="24">
        <f t="shared" si="1"/>
        <v>1</v>
      </c>
      <c r="Q44" s="48">
        <v>39783</v>
      </c>
      <c r="R44" s="19">
        <f t="shared" si="2"/>
        <v>10849.9</v>
      </c>
      <c r="S44" s="19">
        <f t="shared" si="3"/>
        <v>10849.9</v>
      </c>
      <c r="T44" s="19">
        <f t="shared" si="4"/>
        <v>0</v>
      </c>
      <c r="U44" s="19"/>
      <c r="V44" s="19">
        <v>3616.6</v>
      </c>
      <c r="W44" s="19"/>
      <c r="X44" s="19">
        <v>3616.7</v>
      </c>
      <c r="Y44" s="19">
        <f t="shared" si="5"/>
        <v>3616.6</v>
      </c>
      <c r="Z44" s="42"/>
      <c r="AA44" s="41"/>
      <c r="AB44" s="42"/>
      <c r="AC44" s="19">
        <f t="shared" si="6"/>
        <v>3616.6</v>
      </c>
      <c r="AD44" s="1"/>
      <c r="AE44" s="1"/>
      <c r="AF44" s="1"/>
      <c r="AG44" s="36"/>
      <c r="AH44" s="36"/>
      <c r="AI44" s="1"/>
      <c r="AJ44" s="1"/>
    </row>
    <row r="45" spans="1:36" s="2" customFormat="1" ht="17.100000000000001" customHeight="1">
      <c r="A45" s="6" t="s">
        <v>3</v>
      </c>
      <c r="B45" s="4">
        <v>1</v>
      </c>
      <c r="C45" s="4">
        <v>10</v>
      </c>
      <c r="D45" s="4" t="s">
        <v>73</v>
      </c>
      <c r="E45" s="4" t="s">
        <v>73</v>
      </c>
      <c r="F45" s="4" t="s">
        <v>73</v>
      </c>
      <c r="G45" s="4">
        <v>10</v>
      </c>
      <c r="H45" s="4" t="s">
        <v>73</v>
      </c>
      <c r="I45" s="4" t="s">
        <v>73</v>
      </c>
      <c r="J45" s="4" t="s">
        <v>73</v>
      </c>
      <c r="K45" s="4">
        <v>15</v>
      </c>
      <c r="L45" s="4" t="s">
        <v>73</v>
      </c>
      <c r="M45" s="4" t="s">
        <v>73</v>
      </c>
      <c r="N45" s="4" t="s">
        <v>73</v>
      </c>
      <c r="O45" s="4">
        <v>5</v>
      </c>
      <c r="P45" s="24">
        <f t="shared" si="1"/>
        <v>1</v>
      </c>
      <c r="Q45" s="48">
        <v>40330</v>
      </c>
      <c r="R45" s="19">
        <f t="shared" si="2"/>
        <v>10999.1</v>
      </c>
      <c r="S45" s="19">
        <f t="shared" si="3"/>
        <v>10999.1</v>
      </c>
      <c r="T45" s="19">
        <f t="shared" si="4"/>
        <v>0</v>
      </c>
      <c r="U45" s="19"/>
      <c r="V45" s="19">
        <v>3666.4</v>
      </c>
      <c r="W45" s="19"/>
      <c r="X45" s="19">
        <v>3666.3</v>
      </c>
      <c r="Y45" s="19">
        <f t="shared" si="5"/>
        <v>3666.4</v>
      </c>
      <c r="Z45" s="42"/>
      <c r="AA45" s="41"/>
      <c r="AB45" s="42"/>
      <c r="AC45" s="19">
        <f t="shared" si="6"/>
        <v>3666.4</v>
      </c>
      <c r="AD45" s="1"/>
      <c r="AE45" s="1"/>
      <c r="AF45" s="1"/>
      <c r="AG45" s="36"/>
      <c r="AH45" s="36"/>
      <c r="AI45" s="1"/>
      <c r="AJ45" s="1"/>
    </row>
    <row r="46" spans="1:36" s="2" customFormat="1" ht="17.100000000000001" customHeight="1">
      <c r="A46" s="6" t="s">
        <v>40</v>
      </c>
      <c r="B46" s="4">
        <v>1</v>
      </c>
      <c r="C46" s="4">
        <v>10</v>
      </c>
      <c r="D46" s="4" t="s">
        <v>73</v>
      </c>
      <c r="E46" s="4" t="s">
        <v>73</v>
      </c>
      <c r="F46" s="4" t="s">
        <v>73</v>
      </c>
      <c r="G46" s="4">
        <v>10</v>
      </c>
      <c r="H46" s="4" t="s">
        <v>73</v>
      </c>
      <c r="I46" s="4" t="s">
        <v>73</v>
      </c>
      <c r="J46" s="4" t="s">
        <v>73</v>
      </c>
      <c r="K46" s="4">
        <v>15</v>
      </c>
      <c r="L46" s="4" t="s">
        <v>73</v>
      </c>
      <c r="M46" s="4" t="s">
        <v>73</v>
      </c>
      <c r="N46" s="4" t="s">
        <v>73</v>
      </c>
      <c r="O46" s="4">
        <v>5</v>
      </c>
      <c r="P46" s="24">
        <f t="shared" si="1"/>
        <v>1</v>
      </c>
      <c r="Q46" s="48">
        <v>67637</v>
      </c>
      <c r="R46" s="19">
        <f>ROUND(Q46/11*3,1)</f>
        <v>18446.5</v>
      </c>
      <c r="S46" s="19">
        <f>ROUND(P46*R46,1)</f>
        <v>18446.5</v>
      </c>
      <c r="T46" s="19">
        <f>S46-R46</f>
        <v>0</v>
      </c>
      <c r="U46" s="19"/>
      <c r="V46" s="19">
        <v>6148.8</v>
      </c>
      <c r="W46" s="19"/>
      <c r="X46" s="19">
        <v>6148.8</v>
      </c>
      <c r="Y46" s="19">
        <f t="shared" si="5"/>
        <v>6148.9</v>
      </c>
      <c r="Z46" s="41"/>
      <c r="AA46" s="41"/>
      <c r="AB46" s="42"/>
      <c r="AC46" s="19">
        <f t="shared" si="6"/>
        <v>6148.9</v>
      </c>
      <c r="AD46" s="1"/>
      <c r="AE46" s="1"/>
      <c r="AG46" s="36"/>
      <c r="AH46" s="36"/>
      <c r="AI46" s="1"/>
      <c r="AJ46" s="1"/>
    </row>
    <row r="47" spans="1:36" s="22" customFormat="1" ht="17.100000000000001" customHeight="1">
      <c r="A47" s="21" t="s">
        <v>45</v>
      </c>
      <c r="B47" s="21"/>
      <c r="C47" s="21"/>
      <c r="D47" s="23"/>
      <c r="E47" s="23"/>
      <c r="F47" s="53"/>
      <c r="G47" s="21"/>
      <c r="H47" s="21"/>
      <c r="I47" s="21"/>
      <c r="J47" s="21"/>
      <c r="K47" s="21"/>
      <c r="L47" s="21"/>
      <c r="M47" s="21"/>
      <c r="N47" s="21"/>
      <c r="O47" s="21"/>
      <c r="P47" s="47">
        <f>S47/R47</f>
        <v>1</v>
      </c>
      <c r="Q47" s="46">
        <f>Q8+Q19</f>
        <v>3329728</v>
      </c>
      <c r="R47" s="23">
        <f t="shared" ref="R47" si="8">R8+R19</f>
        <v>908107.5</v>
      </c>
      <c r="S47" s="23">
        <f>S8+S19</f>
        <v>908107.5</v>
      </c>
      <c r="T47" s="23">
        <f>T8+T19</f>
        <v>0</v>
      </c>
      <c r="U47" s="23">
        <f>U8+U19</f>
        <v>7282.6</v>
      </c>
      <c r="V47" s="23">
        <f t="shared" ref="V47:X47" si="9">V8+V19</f>
        <v>298790</v>
      </c>
      <c r="W47" s="23">
        <f t="shared" si="9"/>
        <v>12100</v>
      </c>
      <c r="X47" s="23">
        <f t="shared" si="9"/>
        <v>293136.5</v>
      </c>
      <c r="Y47" s="23">
        <f>Y8+Y19</f>
        <v>296798.40000000002</v>
      </c>
      <c r="Z47" s="37">
        <f>COUNTIF(Z9:Z46,"+")</f>
        <v>0</v>
      </c>
      <c r="AA47" s="37">
        <f>COUNTIF(AA9:AA46,"+")</f>
        <v>0</v>
      </c>
      <c r="AB47" s="37">
        <f>COUNTIF(AB9:AB46,"+")</f>
        <v>0</v>
      </c>
      <c r="AC47" s="23">
        <f>AC8+AC19</f>
        <v>297592.09999999998</v>
      </c>
      <c r="AD47" s="1"/>
      <c r="AE47" s="1"/>
      <c r="AG47" s="1"/>
      <c r="AH47" s="1"/>
      <c r="AI47" s="1"/>
      <c r="AJ47" s="1"/>
    </row>
    <row r="48" spans="1:36" ht="21" customHeight="1"/>
    <row r="49" spans="1:29" ht="17.25" customHeight="1">
      <c r="A49" s="39" t="s">
        <v>50</v>
      </c>
      <c r="B49" s="38"/>
      <c r="C49" s="59" t="s">
        <v>52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44"/>
      <c r="AC49" s="44"/>
    </row>
    <row r="50" spans="1:29" ht="17.25" customHeight="1">
      <c r="B50" s="40" t="s">
        <v>51</v>
      </c>
      <c r="C50" s="59" t="s">
        <v>55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44"/>
      <c r="AC50" s="44"/>
    </row>
    <row r="52" spans="1:29" ht="15" customHeight="1"/>
  </sheetData>
  <mergeCells count="25">
    <mergeCell ref="AC3:AC6"/>
    <mergeCell ref="A3:A6"/>
    <mergeCell ref="Q3:Q6"/>
    <mergeCell ref="T3:T6"/>
    <mergeCell ref="S3:S6"/>
    <mergeCell ref="P3:P6"/>
    <mergeCell ref="R3:R6"/>
    <mergeCell ref="Z3:AB3"/>
    <mergeCell ref="Z4:AA4"/>
    <mergeCell ref="AB4:AB6"/>
    <mergeCell ref="B3:C5"/>
    <mergeCell ref="Y3:Y6"/>
    <mergeCell ref="W5:W6"/>
    <mergeCell ref="V5:V6"/>
    <mergeCell ref="B1:Q1"/>
    <mergeCell ref="C49:AA49"/>
    <mergeCell ref="C50:AA50"/>
    <mergeCell ref="Z5:Z6"/>
    <mergeCell ref="AA5:AA6"/>
    <mergeCell ref="D3:G5"/>
    <mergeCell ref="H3:K5"/>
    <mergeCell ref="L3:O5"/>
    <mergeCell ref="X5:X6"/>
    <mergeCell ref="U3:X4"/>
    <mergeCell ref="U5:U6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55" fitToHeight="0" pageOrder="overThenDown" orientation="landscape" r:id="rId1"/>
  <headerFooter differentFirst="1"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5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O1"/>
    </sheetView>
  </sheetViews>
  <sheetFormatPr defaultColWidth="9.140625" defaultRowHeight="12.75"/>
  <cols>
    <col min="1" max="1" width="25" style="11" customWidth="1"/>
    <col min="2" max="2" width="11.7109375" style="11" customWidth="1"/>
    <col min="3" max="3" width="10.7109375" style="11" customWidth="1"/>
    <col min="4" max="4" width="11.7109375" style="11" customWidth="1"/>
    <col min="5" max="5" width="15.28515625" style="11" customWidth="1"/>
    <col min="6" max="6" width="10.7109375" style="11" customWidth="1"/>
    <col min="7" max="7" width="11.7109375" style="11" customWidth="1"/>
    <col min="8" max="8" width="15.28515625" style="11" customWidth="1"/>
    <col min="9" max="9" width="10.7109375" style="11" customWidth="1"/>
    <col min="10" max="10" width="11.7109375" style="11" customWidth="1"/>
    <col min="11" max="11" width="15.28515625" style="11" customWidth="1"/>
    <col min="12" max="12" width="10.7109375" style="11" customWidth="1"/>
    <col min="13" max="13" width="11.7109375" style="11" customWidth="1"/>
    <col min="14" max="14" width="16.85546875" style="11" customWidth="1"/>
    <col min="15" max="15" width="12.140625" style="11" customWidth="1"/>
    <col min="16" max="16" width="63.7109375" style="11" customWidth="1"/>
    <col min="17" max="16384" width="9.140625" style="11"/>
  </cols>
  <sheetData>
    <row r="1" spans="1:15" ht="15.75">
      <c r="A1" s="77" t="s">
        <v>93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5.6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8" t="s">
        <v>46</v>
      </c>
    </row>
    <row r="3" spans="1:15" ht="192" customHeight="1">
      <c r="A3" s="78" t="s">
        <v>15</v>
      </c>
      <c r="B3" s="79" t="s">
        <v>41</v>
      </c>
      <c r="C3" s="81" t="s">
        <v>54</v>
      </c>
      <c r="D3" s="81"/>
      <c r="E3" s="81"/>
      <c r="F3" s="82" t="s">
        <v>86</v>
      </c>
      <c r="G3" s="83"/>
      <c r="H3" s="83"/>
      <c r="I3" s="82" t="s">
        <v>87</v>
      </c>
      <c r="J3" s="83"/>
      <c r="K3" s="83"/>
      <c r="L3" s="82" t="s">
        <v>88</v>
      </c>
      <c r="M3" s="83"/>
      <c r="N3" s="83"/>
      <c r="O3" s="80" t="s">
        <v>44</v>
      </c>
    </row>
    <row r="4" spans="1:15" ht="32.1" customHeight="1">
      <c r="A4" s="78"/>
      <c r="B4" s="79"/>
      <c r="C4" s="12" t="s">
        <v>42</v>
      </c>
      <c r="D4" s="12" t="s">
        <v>43</v>
      </c>
      <c r="E4" s="50" t="s">
        <v>89</v>
      </c>
      <c r="F4" s="12" t="s">
        <v>42</v>
      </c>
      <c r="G4" s="12" t="s">
        <v>43</v>
      </c>
      <c r="H4" s="54" t="s">
        <v>90</v>
      </c>
      <c r="I4" s="12" t="s">
        <v>42</v>
      </c>
      <c r="J4" s="12" t="s">
        <v>43</v>
      </c>
      <c r="K4" s="54" t="s">
        <v>91</v>
      </c>
      <c r="L4" s="12" t="s">
        <v>42</v>
      </c>
      <c r="M4" s="12" t="s">
        <v>43</v>
      </c>
      <c r="N4" s="54" t="s">
        <v>92</v>
      </c>
      <c r="O4" s="80"/>
    </row>
    <row r="5" spans="1:15">
      <c r="A5" s="1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</row>
    <row r="6" spans="1:15" ht="15" customHeight="1">
      <c r="A6" s="14" t="s">
        <v>4</v>
      </c>
      <c r="B6" s="28">
        <f>SUM(B7:B16)</f>
        <v>0</v>
      </c>
      <c r="C6" s="28"/>
      <c r="D6" s="28"/>
      <c r="E6" s="28" t="e">
        <f>SUM(E7:E16)</f>
        <v>#DIV/0!</v>
      </c>
      <c r="F6" s="28"/>
      <c r="G6" s="28"/>
      <c r="H6" s="28">
        <f>SUM(H7:H16)</f>
        <v>0</v>
      </c>
      <c r="I6" s="28"/>
      <c r="J6" s="28"/>
      <c r="K6" s="28">
        <f>SUM(K7:K16)</f>
        <v>0</v>
      </c>
      <c r="L6" s="28"/>
      <c r="M6" s="28"/>
      <c r="N6" s="28">
        <f>SUM(N7:N16)</f>
        <v>0</v>
      </c>
      <c r="O6" s="28"/>
    </row>
    <row r="7" spans="1:15" ht="15" customHeight="1">
      <c r="A7" s="15" t="s">
        <v>5</v>
      </c>
      <c r="B7" s="29">
        <f>'Расчет дотаций'!T9</f>
        <v>0</v>
      </c>
      <c r="C7" s="33">
        <f>'Расчет дотаций'!B9-1</f>
        <v>0</v>
      </c>
      <c r="D7" s="33">
        <f>C7*'Расчет дотаций'!C9</f>
        <v>0</v>
      </c>
      <c r="E7" s="32" t="e">
        <f>$B7*D7/$O7</f>
        <v>#DIV/0!</v>
      </c>
      <c r="F7" s="4" t="s">
        <v>73</v>
      </c>
      <c r="G7" s="4" t="s">
        <v>73</v>
      </c>
      <c r="H7" s="56" t="s">
        <v>73</v>
      </c>
      <c r="I7" s="4" t="s">
        <v>73</v>
      </c>
      <c r="J7" s="4" t="s">
        <v>73</v>
      </c>
      <c r="K7" s="56" t="s">
        <v>73</v>
      </c>
      <c r="L7" s="4" t="s">
        <v>73</v>
      </c>
      <c r="M7" s="4" t="s">
        <v>73</v>
      </c>
      <c r="N7" s="56" t="s">
        <v>73</v>
      </c>
      <c r="O7" s="31">
        <f>D7</f>
        <v>0</v>
      </c>
    </row>
    <row r="8" spans="1:15" ht="15" customHeight="1">
      <c r="A8" s="15" t="s">
        <v>6</v>
      </c>
      <c r="B8" s="29">
        <f>'Расчет дотаций'!T10</f>
        <v>0</v>
      </c>
      <c r="C8" s="33">
        <f>'Расчет дотаций'!B10-1</f>
        <v>0</v>
      </c>
      <c r="D8" s="33">
        <f>C8*'Расчет дотаций'!C10</f>
        <v>0</v>
      </c>
      <c r="E8" s="32" t="e">
        <f t="shared" ref="E8:E44" si="0">$B8*D8/$O8</f>
        <v>#DIV/0!</v>
      </c>
      <c r="F8" s="4" t="s">
        <v>73</v>
      </c>
      <c r="G8" s="4" t="s">
        <v>73</v>
      </c>
      <c r="H8" s="56" t="s">
        <v>73</v>
      </c>
      <c r="I8" s="4" t="s">
        <v>73</v>
      </c>
      <c r="J8" s="4" t="s">
        <v>73</v>
      </c>
      <c r="K8" s="56" t="s">
        <v>73</v>
      </c>
      <c r="L8" s="4" t="s">
        <v>73</v>
      </c>
      <c r="M8" s="4" t="s">
        <v>73</v>
      </c>
      <c r="N8" s="56" t="s">
        <v>73</v>
      </c>
      <c r="O8" s="31">
        <f t="shared" ref="O8:O44" si="1">D8</f>
        <v>0</v>
      </c>
    </row>
    <row r="9" spans="1:15" ht="15" customHeight="1">
      <c r="A9" s="15" t="s">
        <v>7</v>
      </c>
      <c r="B9" s="29">
        <f>'Расчет дотаций'!T11</f>
        <v>0</v>
      </c>
      <c r="C9" s="33">
        <f>'Расчет дотаций'!B11-1</f>
        <v>0</v>
      </c>
      <c r="D9" s="33">
        <f>C9*'Расчет дотаций'!C11</f>
        <v>0</v>
      </c>
      <c r="E9" s="32" t="e">
        <f t="shared" si="0"/>
        <v>#DIV/0!</v>
      </c>
      <c r="F9" s="4" t="s">
        <v>73</v>
      </c>
      <c r="G9" s="4" t="s">
        <v>73</v>
      </c>
      <c r="H9" s="56" t="s">
        <v>73</v>
      </c>
      <c r="I9" s="4" t="s">
        <v>73</v>
      </c>
      <c r="J9" s="4" t="s">
        <v>73</v>
      </c>
      <c r="K9" s="56" t="s">
        <v>73</v>
      </c>
      <c r="L9" s="4" t="s">
        <v>73</v>
      </c>
      <c r="M9" s="4" t="s">
        <v>73</v>
      </c>
      <c r="N9" s="56" t="s">
        <v>73</v>
      </c>
      <c r="O9" s="31">
        <f t="shared" si="1"/>
        <v>0</v>
      </c>
    </row>
    <row r="10" spans="1:15" ht="15" customHeight="1">
      <c r="A10" s="15" t="s">
        <v>8</v>
      </c>
      <c r="B10" s="29">
        <f>'Расчет дотаций'!T12</f>
        <v>0</v>
      </c>
      <c r="C10" s="33">
        <f>'Расчет дотаций'!B12-1</f>
        <v>0</v>
      </c>
      <c r="D10" s="33">
        <f>C10*'Расчет дотаций'!C12</f>
        <v>0</v>
      </c>
      <c r="E10" s="32" t="e">
        <f t="shared" si="0"/>
        <v>#DIV/0!</v>
      </c>
      <c r="F10" s="4" t="s">
        <v>73</v>
      </c>
      <c r="G10" s="4" t="s">
        <v>73</v>
      </c>
      <c r="H10" s="56" t="s">
        <v>73</v>
      </c>
      <c r="I10" s="4" t="s">
        <v>73</v>
      </c>
      <c r="J10" s="4" t="s">
        <v>73</v>
      </c>
      <c r="K10" s="56" t="s">
        <v>73</v>
      </c>
      <c r="L10" s="4" t="s">
        <v>73</v>
      </c>
      <c r="M10" s="4" t="s">
        <v>73</v>
      </c>
      <c r="N10" s="56" t="s">
        <v>73</v>
      </c>
      <c r="O10" s="31">
        <f t="shared" si="1"/>
        <v>0</v>
      </c>
    </row>
    <row r="11" spans="1:15" ht="15" customHeight="1">
      <c r="A11" s="15" t="s">
        <v>9</v>
      </c>
      <c r="B11" s="29">
        <f>'Расчет дотаций'!T13</f>
        <v>0</v>
      </c>
      <c r="C11" s="33">
        <f>'Расчет дотаций'!B13-1</f>
        <v>0</v>
      </c>
      <c r="D11" s="33">
        <f>C11*'Расчет дотаций'!C13</f>
        <v>0</v>
      </c>
      <c r="E11" s="32" t="e">
        <f t="shared" si="0"/>
        <v>#DIV/0!</v>
      </c>
      <c r="F11" s="4" t="s">
        <v>73</v>
      </c>
      <c r="G11" s="4" t="s">
        <v>73</v>
      </c>
      <c r="H11" s="56" t="s">
        <v>73</v>
      </c>
      <c r="I11" s="4" t="s">
        <v>73</v>
      </c>
      <c r="J11" s="4" t="s">
        <v>73</v>
      </c>
      <c r="K11" s="56" t="s">
        <v>73</v>
      </c>
      <c r="L11" s="4" t="s">
        <v>73</v>
      </c>
      <c r="M11" s="4" t="s">
        <v>73</v>
      </c>
      <c r="N11" s="56" t="s">
        <v>73</v>
      </c>
      <c r="O11" s="31">
        <f t="shared" si="1"/>
        <v>0</v>
      </c>
    </row>
    <row r="12" spans="1:15" ht="15" customHeight="1">
      <c r="A12" s="15" t="s">
        <v>10</v>
      </c>
      <c r="B12" s="29">
        <f>'Расчет дотаций'!T14</f>
        <v>0</v>
      </c>
      <c r="C12" s="33">
        <f>'Расчет дотаций'!B14-1</f>
        <v>0</v>
      </c>
      <c r="D12" s="33">
        <f>C12*'Расчет дотаций'!C14</f>
        <v>0</v>
      </c>
      <c r="E12" s="32" t="e">
        <f t="shared" si="0"/>
        <v>#DIV/0!</v>
      </c>
      <c r="F12" s="4" t="s">
        <v>73</v>
      </c>
      <c r="G12" s="4" t="s">
        <v>73</v>
      </c>
      <c r="H12" s="56" t="s">
        <v>73</v>
      </c>
      <c r="I12" s="4" t="s">
        <v>73</v>
      </c>
      <c r="J12" s="4" t="s">
        <v>73</v>
      </c>
      <c r="K12" s="56" t="s">
        <v>73</v>
      </c>
      <c r="L12" s="4" t="s">
        <v>73</v>
      </c>
      <c r="M12" s="4" t="s">
        <v>73</v>
      </c>
      <c r="N12" s="56" t="s">
        <v>73</v>
      </c>
      <c r="O12" s="31">
        <f t="shared" si="1"/>
        <v>0</v>
      </c>
    </row>
    <row r="13" spans="1:15" ht="15" customHeight="1">
      <c r="A13" s="15" t="s">
        <v>11</v>
      </c>
      <c r="B13" s="29">
        <f>'Расчет дотаций'!T15</f>
        <v>0</v>
      </c>
      <c r="C13" s="33">
        <f>'Расчет дотаций'!B15-1</f>
        <v>0</v>
      </c>
      <c r="D13" s="33">
        <f>C13*'Расчет дотаций'!C15</f>
        <v>0</v>
      </c>
      <c r="E13" s="32" t="e">
        <f t="shared" si="0"/>
        <v>#DIV/0!</v>
      </c>
      <c r="F13" s="4" t="s">
        <v>73</v>
      </c>
      <c r="G13" s="4" t="s">
        <v>73</v>
      </c>
      <c r="H13" s="56" t="s">
        <v>73</v>
      </c>
      <c r="I13" s="4" t="s">
        <v>73</v>
      </c>
      <c r="J13" s="4" t="s">
        <v>73</v>
      </c>
      <c r="K13" s="56" t="s">
        <v>73</v>
      </c>
      <c r="L13" s="4" t="s">
        <v>73</v>
      </c>
      <c r="M13" s="4" t="s">
        <v>73</v>
      </c>
      <c r="N13" s="56" t="s">
        <v>73</v>
      </c>
      <c r="O13" s="31">
        <f t="shared" si="1"/>
        <v>0</v>
      </c>
    </row>
    <row r="14" spans="1:15" ht="15" customHeight="1">
      <c r="A14" s="15" t="s">
        <v>12</v>
      </c>
      <c r="B14" s="29">
        <f>'Расчет дотаций'!T16</f>
        <v>0</v>
      </c>
      <c r="C14" s="33">
        <f>'Расчет дотаций'!B16-1</f>
        <v>0</v>
      </c>
      <c r="D14" s="33">
        <f>C14*'Расчет дотаций'!C16</f>
        <v>0</v>
      </c>
      <c r="E14" s="32" t="e">
        <f t="shared" si="0"/>
        <v>#DIV/0!</v>
      </c>
      <c r="F14" s="4" t="s">
        <v>73</v>
      </c>
      <c r="G14" s="4" t="s">
        <v>73</v>
      </c>
      <c r="H14" s="56" t="s">
        <v>73</v>
      </c>
      <c r="I14" s="4" t="s">
        <v>73</v>
      </c>
      <c r="J14" s="4" t="s">
        <v>73</v>
      </c>
      <c r="K14" s="56" t="s">
        <v>73</v>
      </c>
      <c r="L14" s="4" t="s">
        <v>73</v>
      </c>
      <c r="M14" s="4" t="s">
        <v>73</v>
      </c>
      <c r="N14" s="56" t="s">
        <v>73</v>
      </c>
      <c r="O14" s="31">
        <f t="shared" si="1"/>
        <v>0</v>
      </c>
    </row>
    <row r="15" spans="1:15" ht="15" customHeight="1">
      <c r="A15" s="15" t="s">
        <v>13</v>
      </c>
      <c r="B15" s="29">
        <f>'Расчет дотаций'!T17</f>
        <v>0</v>
      </c>
      <c r="C15" s="33">
        <f>'Расчет дотаций'!B17-1</f>
        <v>0</v>
      </c>
      <c r="D15" s="33">
        <f>C15*'Расчет дотаций'!C17</f>
        <v>0</v>
      </c>
      <c r="E15" s="32" t="e">
        <f t="shared" si="0"/>
        <v>#DIV/0!</v>
      </c>
      <c r="F15" s="4" t="s">
        <v>73</v>
      </c>
      <c r="G15" s="4" t="s">
        <v>73</v>
      </c>
      <c r="H15" s="56" t="s">
        <v>73</v>
      </c>
      <c r="I15" s="4" t="s">
        <v>73</v>
      </c>
      <c r="J15" s="4" t="s">
        <v>73</v>
      </c>
      <c r="K15" s="56" t="s">
        <v>73</v>
      </c>
      <c r="L15" s="4" t="s">
        <v>73</v>
      </c>
      <c r="M15" s="4" t="s">
        <v>73</v>
      </c>
      <c r="N15" s="56" t="s">
        <v>73</v>
      </c>
      <c r="O15" s="31">
        <f t="shared" si="1"/>
        <v>0</v>
      </c>
    </row>
    <row r="16" spans="1:15" ht="15" customHeight="1">
      <c r="A16" s="15" t="s">
        <v>14</v>
      </c>
      <c r="B16" s="29">
        <f>'Расчет дотаций'!T18</f>
        <v>0</v>
      </c>
      <c r="C16" s="33">
        <f>'Расчет дотаций'!B18-1</f>
        <v>0</v>
      </c>
      <c r="D16" s="33">
        <f>C16*'Расчет дотаций'!C18</f>
        <v>0</v>
      </c>
      <c r="E16" s="32" t="e">
        <f t="shared" si="0"/>
        <v>#DIV/0!</v>
      </c>
      <c r="F16" s="4" t="s">
        <v>73</v>
      </c>
      <c r="G16" s="4" t="s">
        <v>73</v>
      </c>
      <c r="H16" s="56" t="s">
        <v>73</v>
      </c>
      <c r="I16" s="4" t="s">
        <v>73</v>
      </c>
      <c r="J16" s="4" t="s">
        <v>73</v>
      </c>
      <c r="K16" s="56" t="s">
        <v>73</v>
      </c>
      <c r="L16" s="4" t="s">
        <v>73</v>
      </c>
      <c r="M16" s="4" t="s">
        <v>73</v>
      </c>
      <c r="N16" s="56" t="s">
        <v>73</v>
      </c>
      <c r="O16" s="31">
        <f t="shared" si="1"/>
        <v>0</v>
      </c>
    </row>
    <row r="17" spans="1:15" ht="15" customHeight="1">
      <c r="A17" s="16" t="s">
        <v>17</v>
      </c>
      <c r="B17" s="28">
        <f>SUM(B18:B44)</f>
        <v>0</v>
      </c>
      <c r="C17" s="28"/>
      <c r="D17" s="28"/>
      <c r="E17" s="28" t="e">
        <f>SUM(E18:E44)</f>
        <v>#DIV/0!</v>
      </c>
      <c r="F17" s="28"/>
      <c r="G17" s="28"/>
      <c r="H17" s="28">
        <f>SUM(H18:H44)</f>
        <v>0</v>
      </c>
      <c r="I17" s="28"/>
      <c r="J17" s="28"/>
      <c r="K17" s="57">
        <f>SUM(K18:K44)</f>
        <v>0</v>
      </c>
      <c r="L17" s="57"/>
      <c r="M17" s="57"/>
      <c r="N17" s="57">
        <f>SUM(N18:N44)</f>
        <v>0</v>
      </c>
      <c r="O17" s="28"/>
    </row>
    <row r="18" spans="1:15" ht="15" customHeight="1">
      <c r="A18" s="17" t="s">
        <v>0</v>
      </c>
      <c r="B18" s="29">
        <f>'Расчет дотаций'!T20</f>
        <v>0</v>
      </c>
      <c r="C18" s="33">
        <f>'Расчет дотаций'!B20-1</f>
        <v>0</v>
      </c>
      <c r="D18" s="33">
        <f>C18*'Расчет дотаций'!C20</f>
        <v>0</v>
      </c>
      <c r="E18" s="32" t="e">
        <f t="shared" si="0"/>
        <v>#DIV/0!</v>
      </c>
      <c r="F18" s="4" t="s">
        <v>73</v>
      </c>
      <c r="G18" s="4" t="s">
        <v>73</v>
      </c>
      <c r="H18" s="56" t="s">
        <v>73</v>
      </c>
      <c r="I18" s="4" t="s">
        <v>73</v>
      </c>
      <c r="J18" s="4" t="s">
        <v>73</v>
      </c>
      <c r="K18" s="56" t="s">
        <v>73</v>
      </c>
      <c r="L18" s="4" t="s">
        <v>73</v>
      </c>
      <c r="M18" s="4" t="s">
        <v>73</v>
      </c>
      <c r="N18" s="56" t="s">
        <v>73</v>
      </c>
      <c r="O18" s="31">
        <f t="shared" si="1"/>
        <v>0</v>
      </c>
    </row>
    <row r="19" spans="1:15" ht="15" customHeight="1">
      <c r="A19" s="17" t="s">
        <v>18</v>
      </c>
      <c r="B19" s="29">
        <f>'Расчет дотаций'!T21</f>
        <v>0</v>
      </c>
      <c r="C19" s="33">
        <f>'Расчет дотаций'!B21-1</f>
        <v>0</v>
      </c>
      <c r="D19" s="33">
        <f>C19*'Расчет дотаций'!C21</f>
        <v>0</v>
      </c>
      <c r="E19" s="32" t="e">
        <f t="shared" si="0"/>
        <v>#DIV/0!</v>
      </c>
      <c r="F19" s="4" t="s">
        <v>73</v>
      </c>
      <c r="G19" s="4" t="s">
        <v>73</v>
      </c>
      <c r="H19" s="56" t="s">
        <v>73</v>
      </c>
      <c r="I19" s="4" t="s">
        <v>73</v>
      </c>
      <c r="J19" s="4" t="s">
        <v>73</v>
      </c>
      <c r="K19" s="56" t="s">
        <v>73</v>
      </c>
      <c r="L19" s="4" t="s">
        <v>73</v>
      </c>
      <c r="M19" s="4" t="s">
        <v>73</v>
      </c>
      <c r="N19" s="56" t="s">
        <v>73</v>
      </c>
      <c r="O19" s="31">
        <f t="shared" si="1"/>
        <v>0</v>
      </c>
    </row>
    <row r="20" spans="1:15" ht="15" customHeight="1">
      <c r="A20" s="17" t="s">
        <v>19</v>
      </c>
      <c r="B20" s="29">
        <f>'Расчет дотаций'!T22</f>
        <v>0</v>
      </c>
      <c r="C20" s="33">
        <f>'Расчет дотаций'!B22-1</f>
        <v>0</v>
      </c>
      <c r="D20" s="33">
        <f>C20*'Расчет дотаций'!C22</f>
        <v>0</v>
      </c>
      <c r="E20" s="32" t="e">
        <f t="shared" si="0"/>
        <v>#DIV/0!</v>
      </c>
      <c r="F20" s="4" t="s">
        <v>73</v>
      </c>
      <c r="G20" s="4" t="s">
        <v>73</v>
      </c>
      <c r="H20" s="56" t="s">
        <v>73</v>
      </c>
      <c r="I20" s="4" t="s">
        <v>73</v>
      </c>
      <c r="J20" s="4" t="s">
        <v>73</v>
      </c>
      <c r="K20" s="56" t="s">
        <v>73</v>
      </c>
      <c r="L20" s="4" t="s">
        <v>73</v>
      </c>
      <c r="M20" s="4" t="s">
        <v>73</v>
      </c>
      <c r="N20" s="56" t="s">
        <v>73</v>
      </c>
      <c r="O20" s="31">
        <f t="shared" si="1"/>
        <v>0</v>
      </c>
    </row>
    <row r="21" spans="1:15" ht="15" customHeight="1">
      <c r="A21" s="17" t="s">
        <v>20</v>
      </c>
      <c r="B21" s="29">
        <f>'Расчет дотаций'!T23</f>
        <v>0</v>
      </c>
      <c r="C21" s="33">
        <f>'Расчет дотаций'!B23-1</f>
        <v>0</v>
      </c>
      <c r="D21" s="33">
        <f>C21*'Расчет дотаций'!C23</f>
        <v>0</v>
      </c>
      <c r="E21" s="32" t="e">
        <f t="shared" si="0"/>
        <v>#DIV/0!</v>
      </c>
      <c r="F21" s="4" t="s">
        <v>73</v>
      </c>
      <c r="G21" s="4" t="s">
        <v>73</v>
      </c>
      <c r="H21" s="56" t="s">
        <v>73</v>
      </c>
      <c r="I21" s="4" t="s">
        <v>73</v>
      </c>
      <c r="J21" s="4" t="s">
        <v>73</v>
      </c>
      <c r="K21" s="56" t="s">
        <v>73</v>
      </c>
      <c r="L21" s="4" t="s">
        <v>73</v>
      </c>
      <c r="M21" s="4" t="s">
        <v>73</v>
      </c>
      <c r="N21" s="56" t="s">
        <v>73</v>
      </c>
      <c r="O21" s="31">
        <f t="shared" si="1"/>
        <v>0</v>
      </c>
    </row>
    <row r="22" spans="1:15" ht="15" customHeight="1">
      <c r="A22" s="17" t="s">
        <v>21</v>
      </c>
      <c r="B22" s="29">
        <f>'Расчет дотаций'!T24</f>
        <v>0</v>
      </c>
      <c r="C22" s="33">
        <f>'Расчет дотаций'!B24-1</f>
        <v>0</v>
      </c>
      <c r="D22" s="33">
        <f>C22*'Расчет дотаций'!C24</f>
        <v>0</v>
      </c>
      <c r="E22" s="32" t="e">
        <f t="shared" si="0"/>
        <v>#DIV/0!</v>
      </c>
      <c r="F22" s="4" t="s">
        <v>73</v>
      </c>
      <c r="G22" s="4" t="s">
        <v>73</v>
      </c>
      <c r="H22" s="56" t="s">
        <v>73</v>
      </c>
      <c r="I22" s="4" t="s">
        <v>73</v>
      </c>
      <c r="J22" s="4" t="s">
        <v>73</v>
      </c>
      <c r="K22" s="56" t="s">
        <v>73</v>
      </c>
      <c r="L22" s="4" t="s">
        <v>73</v>
      </c>
      <c r="M22" s="4" t="s">
        <v>73</v>
      </c>
      <c r="N22" s="56" t="s">
        <v>73</v>
      </c>
      <c r="O22" s="31">
        <f t="shared" si="1"/>
        <v>0</v>
      </c>
    </row>
    <row r="23" spans="1:15" ht="15" customHeight="1">
      <c r="A23" s="17" t="s">
        <v>22</v>
      </c>
      <c r="B23" s="29">
        <f>'Расчет дотаций'!T25</f>
        <v>0</v>
      </c>
      <c r="C23" s="33">
        <f>'Расчет дотаций'!B25-1</f>
        <v>0</v>
      </c>
      <c r="D23" s="33">
        <f>C23*'Расчет дотаций'!C25</f>
        <v>0</v>
      </c>
      <c r="E23" s="32" t="e">
        <f t="shared" si="0"/>
        <v>#DIV/0!</v>
      </c>
      <c r="F23" s="4" t="s">
        <v>73</v>
      </c>
      <c r="G23" s="4" t="s">
        <v>73</v>
      </c>
      <c r="H23" s="56" t="s">
        <v>73</v>
      </c>
      <c r="I23" s="4" t="s">
        <v>73</v>
      </c>
      <c r="J23" s="4" t="s">
        <v>73</v>
      </c>
      <c r="K23" s="56" t="s">
        <v>73</v>
      </c>
      <c r="L23" s="4" t="s">
        <v>73</v>
      </c>
      <c r="M23" s="4" t="s">
        <v>73</v>
      </c>
      <c r="N23" s="56" t="s">
        <v>73</v>
      </c>
      <c r="O23" s="31">
        <f t="shared" si="1"/>
        <v>0</v>
      </c>
    </row>
    <row r="24" spans="1:15" ht="15" customHeight="1">
      <c r="A24" s="17" t="s">
        <v>23</v>
      </c>
      <c r="B24" s="29">
        <f>'Расчет дотаций'!T26</f>
        <v>0</v>
      </c>
      <c r="C24" s="33">
        <f>'Расчет дотаций'!B26-1</f>
        <v>0</v>
      </c>
      <c r="D24" s="33">
        <f>C24*'Расчет дотаций'!C26</f>
        <v>0</v>
      </c>
      <c r="E24" s="32" t="e">
        <f t="shared" si="0"/>
        <v>#DIV/0!</v>
      </c>
      <c r="F24" s="4" t="s">
        <v>73</v>
      </c>
      <c r="G24" s="4" t="s">
        <v>73</v>
      </c>
      <c r="H24" s="56" t="s">
        <v>73</v>
      </c>
      <c r="I24" s="4" t="s">
        <v>73</v>
      </c>
      <c r="J24" s="4" t="s">
        <v>73</v>
      </c>
      <c r="K24" s="56" t="s">
        <v>73</v>
      </c>
      <c r="L24" s="4" t="s">
        <v>73</v>
      </c>
      <c r="M24" s="4" t="s">
        <v>73</v>
      </c>
      <c r="N24" s="56" t="s">
        <v>73</v>
      </c>
      <c r="O24" s="31">
        <f t="shared" si="1"/>
        <v>0</v>
      </c>
    </row>
    <row r="25" spans="1:15" ht="15" customHeight="1">
      <c r="A25" s="17" t="s">
        <v>24</v>
      </c>
      <c r="B25" s="29">
        <f>'Расчет дотаций'!T27</f>
        <v>0</v>
      </c>
      <c r="C25" s="33">
        <f>'Расчет дотаций'!B27-1</f>
        <v>0</v>
      </c>
      <c r="D25" s="33">
        <f>C25*'Расчет дотаций'!C27</f>
        <v>0</v>
      </c>
      <c r="E25" s="32" t="e">
        <f t="shared" si="0"/>
        <v>#DIV/0!</v>
      </c>
      <c r="F25" s="4" t="s">
        <v>73</v>
      </c>
      <c r="G25" s="4" t="s">
        <v>73</v>
      </c>
      <c r="H25" s="56" t="s">
        <v>73</v>
      </c>
      <c r="I25" s="4" t="s">
        <v>73</v>
      </c>
      <c r="J25" s="4" t="s">
        <v>73</v>
      </c>
      <c r="K25" s="56" t="s">
        <v>73</v>
      </c>
      <c r="L25" s="4" t="s">
        <v>73</v>
      </c>
      <c r="M25" s="4" t="s">
        <v>73</v>
      </c>
      <c r="N25" s="56" t="s">
        <v>73</v>
      </c>
      <c r="O25" s="31">
        <f t="shared" si="1"/>
        <v>0</v>
      </c>
    </row>
    <row r="26" spans="1:15" ht="15" customHeight="1">
      <c r="A26" s="17" t="s">
        <v>25</v>
      </c>
      <c r="B26" s="29">
        <f>'Расчет дотаций'!T28</f>
        <v>0</v>
      </c>
      <c r="C26" s="33">
        <f>'Расчет дотаций'!B28-1</f>
        <v>0</v>
      </c>
      <c r="D26" s="33">
        <f>C26*'Расчет дотаций'!C28</f>
        <v>0</v>
      </c>
      <c r="E26" s="32" t="e">
        <f t="shared" si="0"/>
        <v>#DIV/0!</v>
      </c>
      <c r="F26" s="4" t="s">
        <v>73</v>
      </c>
      <c r="G26" s="4" t="s">
        <v>73</v>
      </c>
      <c r="H26" s="56" t="s">
        <v>73</v>
      </c>
      <c r="I26" s="4" t="s">
        <v>73</v>
      </c>
      <c r="J26" s="4" t="s">
        <v>73</v>
      </c>
      <c r="K26" s="56" t="s">
        <v>73</v>
      </c>
      <c r="L26" s="4" t="s">
        <v>73</v>
      </c>
      <c r="M26" s="4" t="s">
        <v>73</v>
      </c>
      <c r="N26" s="56" t="s">
        <v>73</v>
      </c>
      <c r="O26" s="31">
        <f t="shared" si="1"/>
        <v>0</v>
      </c>
    </row>
    <row r="27" spans="1:15" ht="15" customHeight="1">
      <c r="A27" s="17" t="s">
        <v>26</v>
      </c>
      <c r="B27" s="29">
        <f>'Расчет дотаций'!T29</f>
        <v>0</v>
      </c>
      <c r="C27" s="33">
        <f>'Расчет дотаций'!B29-1</f>
        <v>0</v>
      </c>
      <c r="D27" s="33">
        <f>C27*'Расчет дотаций'!C29</f>
        <v>0</v>
      </c>
      <c r="E27" s="32" t="e">
        <f t="shared" si="0"/>
        <v>#DIV/0!</v>
      </c>
      <c r="F27" s="4" t="s">
        <v>73</v>
      </c>
      <c r="G27" s="4" t="s">
        <v>73</v>
      </c>
      <c r="H27" s="56" t="s">
        <v>73</v>
      </c>
      <c r="I27" s="4" t="s">
        <v>73</v>
      </c>
      <c r="J27" s="4" t="s">
        <v>73</v>
      </c>
      <c r="K27" s="56" t="s">
        <v>73</v>
      </c>
      <c r="L27" s="4" t="s">
        <v>73</v>
      </c>
      <c r="M27" s="4" t="s">
        <v>73</v>
      </c>
      <c r="N27" s="56" t="s">
        <v>73</v>
      </c>
      <c r="O27" s="31">
        <f t="shared" si="1"/>
        <v>0</v>
      </c>
    </row>
    <row r="28" spans="1:15" ht="15" customHeight="1">
      <c r="A28" s="17" t="s">
        <v>27</v>
      </c>
      <c r="B28" s="29">
        <f>'Расчет дотаций'!T30</f>
        <v>0</v>
      </c>
      <c r="C28" s="33">
        <f>'Расчет дотаций'!B30-1</f>
        <v>0</v>
      </c>
      <c r="D28" s="33">
        <f>C28*'Расчет дотаций'!C30</f>
        <v>0</v>
      </c>
      <c r="E28" s="32" t="e">
        <f t="shared" si="0"/>
        <v>#DIV/0!</v>
      </c>
      <c r="F28" s="4" t="s">
        <v>73</v>
      </c>
      <c r="G28" s="4" t="s">
        <v>73</v>
      </c>
      <c r="H28" s="56" t="s">
        <v>73</v>
      </c>
      <c r="I28" s="4" t="s">
        <v>73</v>
      </c>
      <c r="J28" s="4" t="s">
        <v>73</v>
      </c>
      <c r="K28" s="56" t="s">
        <v>73</v>
      </c>
      <c r="L28" s="4" t="s">
        <v>73</v>
      </c>
      <c r="M28" s="4" t="s">
        <v>73</v>
      </c>
      <c r="N28" s="56" t="s">
        <v>73</v>
      </c>
      <c r="O28" s="31">
        <f t="shared" si="1"/>
        <v>0</v>
      </c>
    </row>
    <row r="29" spans="1:15" ht="15" customHeight="1">
      <c r="A29" s="17" t="s">
        <v>28</v>
      </c>
      <c r="B29" s="29">
        <f>'Расчет дотаций'!T31</f>
        <v>0</v>
      </c>
      <c r="C29" s="33">
        <f>'Расчет дотаций'!B31-1</f>
        <v>0</v>
      </c>
      <c r="D29" s="33">
        <f>C29*'Расчет дотаций'!C31</f>
        <v>0</v>
      </c>
      <c r="E29" s="32" t="e">
        <f t="shared" si="0"/>
        <v>#DIV/0!</v>
      </c>
      <c r="F29" s="4" t="s">
        <v>73</v>
      </c>
      <c r="G29" s="4" t="s">
        <v>73</v>
      </c>
      <c r="H29" s="56" t="s">
        <v>73</v>
      </c>
      <c r="I29" s="4" t="s">
        <v>73</v>
      </c>
      <c r="J29" s="4" t="s">
        <v>73</v>
      </c>
      <c r="K29" s="56" t="s">
        <v>73</v>
      </c>
      <c r="L29" s="4" t="s">
        <v>73</v>
      </c>
      <c r="M29" s="4" t="s">
        <v>73</v>
      </c>
      <c r="N29" s="56" t="s">
        <v>73</v>
      </c>
      <c r="O29" s="31">
        <f t="shared" si="1"/>
        <v>0</v>
      </c>
    </row>
    <row r="30" spans="1:15" ht="15" customHeight="1">
      <c r="A30" s="17" t="s">
        <v>29</v>
      </c>
      <c r="B30" s="29">
        <f>'Расчет дотаций'!T32</f>
        <v>0</v>
      </c>
      <c r="C30" s="33">
        <f>'Расчет дотаций'!B32-1</f>
        <v>0</v>
      </c>
      <c r="D30" s="33">
        <f>C30*'Расчет дотаций'!C32</f>
        <v>0</v>
      </c>
      <c r="E30" s="32" t="e">
        <f t="shared" si="0"/>
        <v>#DIV/0!</v>
      </c>
      <c r="F30" s="4" t="s">
        <v>73</v>
      </c>
      <c r="G30" s="4" t="s">
        <v>73</v>
      </c>
      <c r="H30" s="56" t="s">
        <v>73</v>
      </c>
      <c r="I30" s="4" t="s">
        <v>73</v>
      </c>
      <c r="J30" s="4" t="s">
        <v>73</v>
      </c>
      <c r="K30" s="56" t="s">
        <v>73</v>
      </c>
      <c r="L30" s="4" t="s">
        <v>73</v>
      </c>
      <c r="M30" s="4" t="s">
        <v>73</v>
      </c>
      <c r="N30" s="56" t="s">
        <v>73</v>
      </c>
      <c r="O30" s="31">
        <f t="shared" si="1"/>
        <v>0</v>
      </c>
    </row>
    <row r="31" spans="1:15" ht="15" customHeight="1">
      <c r="A31" s="17" t="s">
        <v>30</v>
      </c>
      <c r="B31" s="29">
        <f>'Расчет дотаций'!T33</f>
        <v>0</v>
      </c>
      <c r="C31" s="33">
        <f>'Расчет дотаций'!B33-1</f>
        <v>0</v>
      </c>
      <c r="D31" s="33">
        <f>C31*'Расчет дотаций'!C33</f>
        <v>0</v>
      </c>
      <c r="E31" s="32" t="e">
        <f t="shared" si="0"/>
        <v>#DIV/0!</v>
      </c>
      <c r="F31" s="4" t="s">
        <v>73</v>
      </c>
      <c r="G31" s="4" t="s">
        <v>73</v>
      </c>
      <c r="H31" s="56" t="s">
        <v>73</v>
      </c>
      <c r="I31" s="4" t="s">
        <v>73</v>
      </c>
      <c r="J31" s="4" t="s">
        <v>73</v>
      </c>
      <c r="K31" s="56" t="s">
        <v>73</v>
      </c>
      <c r="L31" s="4" t="s">
        <v>73</v>
      </c>
      <c r="M31" s="4" t="s">
        <v>73</v>
      </c>
      <c r="N31" s="56" t="s">
        <v>73</v>
      </c>
      <c r="O31" s="31">
        <f t="shared" si="1"/>
        <v>0</v>
      </c>
    </row>
    <row r="32" spans="1:15" ht="15" customHeight="1">
      <c r="A32" s="17" t="s">
        <v>31</v>
      </c>
      <c r="B32" s="29">
        <f>'Расчет дотаций'!T34</f>
        <v>0</v>
      </c>
      <c r="C32" s="33">
        <f>'Расчет дотаций'!B34-1</f>
        <v>0</v>
      </c>
      <c r="D32" s="33">
        <f>C32*'Расчет дотаций'!C34</f>
        <v>0</v>
      </c>
      <c r="E32" s="32" t="e">
        <f t="shared" si="0"/>
        <v>#DIV/0!</v>
      </c>
      <c r="F32" s="4" t="s">
        <v>73</v>
      </c>
      <c r="G32" s="4" t="s">
        <v>73</v>
      </c>
      <c r="H32" s="56" t="s">
        <v>73</v>
      </c>
      <c r="I32" s="4" t="s">
        <v>73</v>
      </c>
      <c r="J32" s="4" t="s">
        <v>73</v>
      </c>
      <c r="K32" s="56" t="s">
        <v>73</v>
      </c>
      <c r="L32" s="4" t="s">
        <v>73</v>
      </c>
      <c r="M32" s="4" t="s">
        <v>73</v>
      </c>
      <c r="N32" s="56" t="s">
        <v>73</v>
      </c>
      <c r="O32" s="31">
        <f t="shared" si="1"/>
        <v>0</v>
      </c>
    </row>
    <row r="33" spans="1:16" ht="15" customHeight="1">
      <c r="A33" s="17" t="s">
        <v>1</v>
      </c>
      <c r="B33" s="29">
        <f>'Расчет дотаций'!T35</f>
        <v>0</v>
      </c>
      <c r="C33" s="33">
        <f>'Расчет дотаций'!B35-1</f>
        <v>0</v>
      </c>
      <c r="D33" s="33">
        <f>C33*'Расчет дотаций'!C35</f>
        <v>0</v>
      </c>
      <c r="E33" s="32" t="e">
        <f t="shared" si="0"/>
        <v>#DIV/0!</v>
      </c>
      <c r="F33" s="4" t="s">
        <v>73</v>
      </c>
      <c r="G33" s="4" t="s">
        <v>73</v>
      </c>
      <c r="H33" s="56" t="s">
        <v>73</v>
      </c>
      <c r="I33" s="4" t="s">
        <v>73</v>
      </c>
      <c r="J33" s="4" t="s">
        <v>73</v>
      </c>
      <c r="K33" s="56" t="s">
        <v>73</v>
      </c>
      <c r="L33" s="4" t="s">
        <v>73</v>
      </c>
      <c r="M33" s="4" t="s">
        <v>73</v>
      </c>
      <c r="N33" s="56" t="s">
        <v>73</v>
      </c>
      <c r="O33" s="31">
        <f t="shared" si="1"/>
        <v>0</v>
      </c>
    </row>
    <row r="34" spans="1:16" ht="15" customHeight="1">
      <c r="A34" s="17" t="s">
        <v>32</v>
      </c>
      <c r="B34" s="29">
        <f>'Расчет дотаций'!T36</f>
        <v>0</v>
      </c>
      <c r="C34" s="33">
        <f>'Расчет дотаций'!B36-1</f>
        <v>0</v>
      </c>
      <c r="D34" s="33">
        <f>C34*'Расчет дотаций'!C36</f>
        <v>0</v>
      </c>
      <c r="E34" s="32" t="e">
        <f t="shared" si="0"/>
        <v>#DIV/0!</v>
      </c>
      <c r="F34" s="4" t="s">
        <v>73</v>
      </c>
      <c r="G34" s="4" t="s">
        <v>73</v>
      </c>
      <c r="H34" s="56" t="s">
        <v>73</v>
      </c>
      <c r="I34" s="4" t="s">
        <v>73</v>
      </c>
      <c r="J34" s="4" t="s">
        <v>73</v>
      </c>
      <c r="K34" s="56" t="s">
        <v>73</v>
      </c>
      <c r="L34" s="4" t="s">
        <v>73</v>
      </c>
      <c r="M34" s="4" t="s">
        <v>73</v>
      </c>
      <c r="N34" s="56" t="s">
        <v>73</v>
      </c>
      <c r="O34" s="31">
        <f t="shared" si="1"/>
        <v>0</v>
      </c>
    </row>
    <row r="35" spans="1:16" ht="15" customHeight="1">
      <c r="A35" s="17" t="s">
        <v>33</v>
      </c>
      <c r="B35" s="29">
        <f>'Расчет дотаций'!T37</f>
        <v>0</v>
      </c>
      <c r="C35" s="33">
        <f>'Расчет дотаций'!B37-1</f>
        <v>0</v>
      </c>
      <c r="D35" s="33">
        <f>C35*'Расчет дотаций'!C37</f>
        <v>0</v>
      </c>
      <c r="E35" s="32" t="e">
        <f t="shared" si="0"/>
        <v>#DIV/0!</v>
      </c>
      <c r="F35" s="4" t="s">
        <v>73</v>
      </c>
      <c r="G35" s="4" t="s">
        <v>73</v>
      </c>
      <c r="H35" s="56" t="s">
        <v>73</v>
      </c>
      <c r="I35" s="4" t="s">
        <v>73</v>
      </c>
      <c r="J35" s="4" t="s">
        <v>73</v>
      </c>
      <c r="K35" s="56" t="s">
        <v>73</v>
      </c>
      <c r="L35" s="4" t="s">
        <v>73</v>
      </c>
      <c r="M35" s="4" t="s">
        <v>73</v>
      </c>
      <c r="N35" s="56" t="s">
        <v>73</v>
      </c>
      <c r="O35" s="31">
        <f t="shared" si="1"/>
        <v>0</v>
      </c>
    </row>
    <row r="36" spans="1:16" ht="15" customHeight="1">
      <c r="A36" s="17" t="s">
        <v>34</v>
      </c>
      <c r="B36" s="29">
        <f>'Расчет дотаций'!T38</f>
        <v>0</v>
      </c>
      <c r="C36" s="33">
        <f>'Расчет дотаций'!B38-1</f>
        <v>0</v>
      </c>
      <c r="D36" s="33">
        <f>C36*'Расчет дотаций'!C38</f>
        <v>0</v>
      </c>
      <c r="E36" s="32" t="e">
        <f t="shared" si="0"/>
        <v>#DIV/0!</v>
      </c>
      <c r="F36" s="4" t="s">
        <v>73</v>
      </c>
      <c r="G36" s="4" t="s">
        <v>73</v>
      </c>
      <c r="H36" s="56" t="s">
        <v>73</v>
      </c>
      <c r="I36" s="4" t="s">
        <v>73</v>
      </c>
      <c r="J36" s="4" t="s">
        <v>73</v>
      </c>
      <c r="K36" s="56" t="s">
        <v>73</v>
      </c>
      <c r="L36" s="4" t="s">
        <v>73</v>
      </c>
      <c r="M36" s="4" t="s">
        <v>73</v>
      </c>
      <c r="N36" s="56" t="s">
        <v>73</v>
      </c>
      <c r="O36" s="31">
        <f t="shared" si="1"/>
        <v>0</v>
      </c>
    </row>
    <row r="37" spans="1:16" ht="15" customHeight="1">
      <c r="A37" s="17" t="s">
        <v>35</v>
      </c>
      <c r="B37" s="29">
        <f>'Расчет дотаций'!T39</f>
        <v>0</v>
      </c>
      <c r="C37" s="33">
        <f>'Расчет дотаций'!B39-1</f>
        <v>0</v>
      </c>
      <c r="D37" s="33">
        <f>C37*'Расчет дотаций'!C39</f>
        <v>0</v>
      </c>
      <c r="E37" s="32" t="e">
        <f t="shared" si="0"/>
        <v>#DIV/0!</v>
      </c>
      <c r="F37" s="4" t="s">
        <v>73</v>
      </c>
      <c r="G37" s="4" t="s">
        <v>73</v>
      </c>
      <c r="H37" s="56" t="s">
        <v>73</v>
      </c>
      <c r="I37" s="4" t="s">
        <v>73</v>
      </c>
      <c r="J37" s="4" t="s">
        <v>73</v>
      </c>
      <c r="K37" s="56" t="s">
        <v>73</v>
      </c>
      <c r="L37" s="4" t="s">
        <v>73</v>
      </c>
      <c r="M37" s="4" t="s">
        <v>73</v>
      </c>
      <c r="N37" s="56" t="s">
        <v>73</v>
      </c>
      <c r="O37" s="31">
        <f t="shared" si="1"/>
        <v>0</v>
      </c>
    </row>
    <row r="38" spans="1:16" ht="15" customHeight="1">
      <c r="A38" s="17" t="s">
        <v>36</v>
      </c>
      <c r="B38" s="29">
        <f>'Расчет дотаций'!T40</f>
        <v>0</v>
      </c>
      <c r="C38" s="33">
        <f>'Расчет дотаций'!B40-1</f>
        <v>0</v>
      </c>
      <c r="D38" s="33">
        <f>C38*'Расчет дотаций'!C40</f>
        <v>0</v>
      </c>
      <c r="E38" s="32" t="e">
        <f t="shared" si="0"/>
        <v>#DIV/0!</v>
      </c>
      <c r="F38" s="4" t="s">
        <v>73</v>
      </c>
      <c r="G38" s="4" t="s">
        <v>73</v>
      </c>
      <c r="H38" s="56" t="s">
        <v>73</v>
      </c>
      <c r="I38" s="4" t="s">
        <v>73</v>
      </c>
      <c r="J38" s="4" t="s">
        <v>73</v>
      </c>
      <c r="K38" s="56" t="s">
        <v>73</v>
      </c>
      <c r="L38" s="4" t="s">
        <v>73</v>
      </c>
      <c r="M38" s="4" t="s">
        <v>73</v>
      </c>
      <c r="N38" s="56" t="s">
        <v>73</v>
      </c>
      <c r="O38" s="31">
        <f t="shared" si="1"/>
        <v>0</v>
      </c>
    </row>
    <row r="39" spans="1:16" ht="15" customHeight="1">
      <c r="A39" s="17" t="s">
        <v>37</v>
      </c>
      <c r="B39" s="29">
        <f>'Расчет дотаций'!T41</f>
        <v>0</v>
      </c>
      <c r="C39" s="33">
        <f>'Расчет дотаций'!B41-1</f>
        <v>0</v>
      </c>
      <c r="D39" s="33">
        <f>C39*'Расчет дотаций'!C41</f>
        <v>0</v>
      </c>
      <c r="E39" s="32" t="e">
        <f t="shared" si="0"/>
        <v>#DIV/0!</v>
      </c>
      <c r="F39" s="4" t="s">
        <v>73</v>
      </c>
      <c r="G39" s="4" t="s">
        <v>73</v>
      </c>
      <c r="H39" s="56" t="s">
        <v>73</v>
      </c>
      <c r="I39" s="4" t="s">
        <v>73</v>
      </c>
      <c r="J39" s="4" t="s">
        <v>73</v>
      </c>
      <c r="K39" s="56" t="s">
        <v>73</v>
      </c>
      <c r="L39" s="4" t="s">
        <v>73</v>
      </c>
      <c r="M39" s="4" t="s">
        <v>73</v>
      </c>
      <c r="N39" s="56" t="s">
        <v>73</v>
      </c>
      <c r="O39" s="31">
        <f t="shared" si="1"/>
        <v>0</v>
      </c>
    </row>
    <row r="40" spans="1:16" ht="15" customHeight="1">
      <c r="A40" s="17" t="s">
        <v>38</v>
      </c>
      <c r="B40" s="29">
        <f>'Расчет дотаций'!T42</f>
        <v>0</v>
      </c>
      <c r="C40" s="33">
        <f>'Расчет дотаций'!B42-1</f>
        <v>0</v>
      </c>
      <c r="D40" s="33">
        <f>C40*'Расчет дотаций'!C42</f>
        <v>0</v>
      </c>
      <c r="E40" s="32" t="e">
        <f t="shared" si="0"/>
        <v>#DIV/0!</v>
      </c>
      <c r="F40" s="4" t="s">
        <v>73</v>
      </c>
      <c r="G40" s="4" t="s">
        <v>73</v>
      </c>
      <c r="H40" s="56" t="s">
        <v>73</v>
      </c>
      <c r="I40" s="4" t="s">
        <v>73</v>
      </c>
      <c r="J40" s="4" t="s">
        <v>73</v>
      </c>
      <c r="K40" s="56" t="s">
        <v>73</v>
      </c>
      <c r="L40" s="4" t="s">
        <v>73</v>
      </c>
      <c r="M40" s="4" t="s">
        <v>73</v>
      </c>
      <c r="N40" s="56" t="s">
        <v>73</v>
      </c>
      <c r="O40" s="31">
        <f t="shared" si="1"/>
        <v>0</v>
      </c>
    </row>
    <row r="41" spans="1:16" ht="15" customHeight="1">
      <c r="A41" s="17" t="s">
        <v>2</v>
      </c>
      <c r="B41" s="29">
        <f>'Расчет дотаций'!T43</f>
        <v>0</v>
      </c>
      <c r="C41" s="33">
        <f>'Расчет дотаций'!B43-1</f>
        <v>0</v>
      </c>
      <c r="D41" s="33">
        <f>C41*'Расчет дотаций'!C43</f>
        <v>0</v>
      </c>
      <c r="E41" s="32" t="e">
        <f t="shared" si="0"/>
        <v>#DIV/0!</v>
      </c>
      <c r="F41" s="4" t="s">
        <v>73</v>
      </c>
      <c r="G41" s="4" t="s">
        <v>73</v>
      </c>
      <c r="H41" s="56" t="s">
        <v>73</v>
      </c>
      <c r="I41" s="4" t="s">
        <v>73</v>
      </c>
      <c r="J41" s="4" t="s">
        <v>73</v>
      </c>
      <c r="K41" s="56" t="s">
        <v>73</v>
      </c>
      <c r="L41" s="4" t="s">
        <v>73</v>
      </c>
      <c r="M41" s="4" t="s">
        <v>73</v>
      </c>
      <c r="N41" s="56" t="s">
        <v>73</v>
      </c>
      <c r="O41" s="31">
        <f t="shared" si="1"/>
        <v>0</v>
      </c>
    </row>
    <row r="42" spans="1:16" ht="15" customHeight="1">
      <c r="A42" s="17" t="s">
        <v>39</v>
      </c>
      <c r="B42" s="29">
        <f>'Расчет дотаций'!T44</f>
        <v>0</v>
      </c>
      <c r="C42" s="33">
        <f>'Расчет дотаций'!B44-1</f>
        <v>0</v>
      </c>
      <c r="D42" s="33">
        <f>C42*'Расчет дотаций'!C44</f>
        <v>0</v>
      </c>
      <c r="E42" s="32" t="e">
        <f t="shared" si="0"/>
        <v>#DIV/0!</v>
      </c>
      <c r="F42" s="4" t="s">
        <v>73</v>
      </c>
      <c r="G42" s="4" t="s">
        <v>73</v>
      </c>
      <c r="H42" s="56" t="s">
        <v>73</v>
      </c>
      <c r="I42" s="4" t="s">
        <v>73</v>
      </c>
      <c r="J42" s="4" t="s">
        <v>73</v>
      </c>
      <c r="K42" s="56" t="s">
        <v>73</v>
      </c>
      <c r="L42" s="4" t="s">
        <v>73</v>
      </c>
      <c r="M42" s="4" t="s">
        <v>73</v>
      </c>
      <c r="N42" s="56" t="s">
        <v>73</v>
      </c>
      <c r="O42" s="31">
        <f t="shared" si="1"/>
        <v>0</v>
      </c>
    </row>
    <row r="43" spans="1:16" ht="15" customHeight="1">
      <c r="A43" s="17" t="s">
        <v>3</v>
      </c>
      <c r="B43" s="29">
        <f>'Расчет дотаций'!T45</f>
        <v>0</v>
      </c>
      <c r="C43" s="33">
        <f>'Расчет дотаций'!B45-1</f>
        <v>0</v>
      </c>
      <c r="D43" s="33">
        <f>C43*'Расчет дотаций'!C45</f>
        <v>0</v>
      </c>
      <c r="E43" s="32" t="e">
        <f t="shared" si="0"/>
        <v>#DIV/0!</v>
      </c>
      <c r="F43" s="4" t="s">
        <v>73</v>
      </c>
      <c r="G43" s="4" t="s">
        <v>73</v>
      </c>
      <c r="H43" s="56" t="s">
        <v>73</v>
      </c>
      <c r="I43" s="4" t="s">
        <v>73</v>
      </c>
      <c r="J43" s="4" t="s">
        <v>73</v>
      </c>
      <c r="K43" s="56" t="s">
        <v>73</v>
      </c>
      <c r="L43" s="4" t="s">
        <v>73</v>
      </c>
      <c r="M43" s="4" t="s">
        <v>73</v>
      </c>
      <c r="N43" s="56" t="s">
        <v>73</v>
      </c>
      <c r="O43" s="31">
        <f t="shared" si="1"/>
        <v>0</v>
      </c>
    </row>
    <row r="44" spans="1:16" ht="15" customHeight="1">
      <c r="A44" s="17" t="s">
        <v>40</v>
      </c>
      <c r="B44" s="29">
        <f>'Расчет дотаций'!T46</f>
        <v>0</v>
      </c>
      <c r="C44" s="33">
        <f>'Расчет дотаций'!B46-1</f>
        <v>0</v>
      </c>
      <c r="D44" s="33">
        <f>C44*'Расчет дотаций'!C46</f>
        <v>0</v>
      </c>
      <c r="E44" s="32" t="e">
        <f t="shared" si="0"/>
        <v>#DIV/0!</v>
      </c>
      <c r="F44" s="4" t="s">
        <v>73</v>
      </c>
      <c r="G44" s="4" t="s">
        <v>73</v>
      </c>
      <c r="H44" s="56" t="s">
        <v>73</v>
      </c>
      <c r="I44" s="4" t="s">
        <v>73</v>
      </c>
      <c r="J44" s="4" t="s">
        <v>73</v>
      </c>
      <c r="K44" s="56" t="s">
        <v>73</v>
      </c>
      <c r="L44" s="4" t="s">
        <v>73</v>
      </c>
      <c r="M44" s="4" t="s">
        <v>73</v>
      </c>
      <c r="N44" s="56" t="s">
        <v>73</v>
      </c>
      <c r="O44" s="31">
        <f t="shared" si="1"/>
        <v>0</v>
      </c>
    </row>
    <row r="45" spans="1:16" s="27" customFormat="1" ht="15" customHeight="1">
      <c r="A45" s="26" t="s">
        <v>45</v>
      </c>
      <c r="B45" s="30">
        <f>B6+B17</f>
        <v>0</v>
      </c>
      <c r="C45" s="30"/>
      <c r="D45" s="30"/>
      <c r="E45" s="30" t="e">
        <f>E6+E17</f>
        <v>#DIV/0!</v>
      </c>
      <c r="F45" s="30"/>
      <c r="G45" s="30"/>
      <c r="H45" s="30">
        <f>H6+H17</f>
        <v>0</v>
      </c>
      <c r="I45" s="30"/>
      <c r="J45" s="30"/>
      <c r="K45" s="30">
        <f>K6+K17</f>
        <v>0</v>
      </c>
      <c r="L45" s="30"/>
      <c r="M45" s="30"/>
      <c r="N45" s="30">
        <f>N6+N17</f>
        <v>0</v>
      </c>
      <c r="O45" s="30"/>
      <c r="P45" s="11"/>
    </row>
  </sheetData>
  <mergeCells count="8">
    <mergeCell ref="A1:O1"/>
    <mergeCell ref="A3:A4"/>
    <mergeCell ref="B3:B4"/>
    <mergeCell ref="O3:O4"/>
    <mergeCell ref="C3:E3"/>
    <mergeCell ref="F3:H3"/>
    <mergeCell ref="I3:K3"/>
    <mergeCell ref="L3:N3"/>
  </mergeCells>
  <printOptions horizontalCentered="1"/>
  <pageMargins left="0.19685039370078741" right="0.19685039370078741" top="0.31496062992125984" bottom="0.15748031496062992" header="0.15748031496062992" footer="0.15748031496062992"/>
  <pageSetup paperSize="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дотаций</vt:lpstr>
      <vt:lpstr>Плюсы и минусы</vt:lpstr>
      <vt:lpstr>'Плюсы и минусы'!Заголовки_для_печати</vt:lpstr>
      <vt:lpstr>'Расчет дотаций'!Заголовки_для_печати</vt:lpstr>
      <vt:lpstr>'Расчет дотаций'!Область_печати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Радченко</cp:lastModifiedBy>
  <cp:lastPrinted>2024-04-17T10:26:53Z</cp:lastPrinted>
  <dcterms:created xsi:type="dcterms:W3CDTF">2010-02-05T14:48:49Z</dcterms:created>
  <dcterms:modified xsi:type="dcterms:W3CDTF">2024-04-17T10:26:59Z</dcterms:modified>
</cp:coreProperties>
</file>