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-30" yWindow="315" windowWidth="13020" windowHeight="8280"/>
  </bookViews>
  <sheets>
    <sheet name="Расчет дотаций" sheetId="7" r:id="rId1"/>
    <sheet name="Плюсы и минусы" sheetId="8" r:id="rId2"/>
  </sheets>
  <definedNames>
    <definedName name="_xlnm._FilterDatabase" localSheetId="0" hidden="1">'Расчет дотаций'!$A$1:$A$46</definedName>
    <definedName name="_xlnm.Print_Titles" localSheetId="1">'Плюсы и минусы'!$3:$4</definedName>
    <definedName name="_xlnm.Print_Titles" localSheetId="0">'Расчет дотаций'!$A:$A,'Расчет дотаций'!$3:$7</definedName>
    <definedName name="_xlnm.Print_Area" localSheetId="0">'Расчет дотаций'!$A$1:$L$50</definedName>
  </definedNames>
  <calcPr calcId="125725"/>
</workbook>
</file>

<file path=xl/calcChain.xml><?xml version="1.0" encoding="utf-8"?>
<calcChain xmlns="http://schemas.openxmlformats.org/spreadsheetml/2006/main">
  <c r="L46" i="7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0"/>
  <c r="L11"/>
  <c r="L12"/>
  <c r="L13"/>
  <c r="L14"/>
  <c r="L15"/>
  <c r="L16"/>
  <c r="L17"/>
  <c r="L18"/>
  <c r="L9"/>
  <c r="G9" l="1"/>
  <c r="F46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20"/>
  <c r="F10"/>
  <c r="F11"/>
  <c r="F12"/>
  <c r="F13"/>
  <c r="F14"/>
  <c r="F15"/>
  <c r="F16"/>
  <c r="F17"/>
  <c r="F18"/>
  <c r="F9"/>
  <c r="E8"/>
  <c r="E19"/>
  <c r="H9"/>
  <c r="D42"/>
  <c r="D46"/>
  <c r="D45"/>
  <c r="D44"/>
  <c r="D43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0"/>
  <c r="D11"/>
  <c r="D12"/>
  <c r="D13"/>
  <c r="D14"/>
  <c r="D15"/>
  <c r="D16"/>
  <c r="D17"/>
  <c r="D18"/>
  <c r="D9"/>
  <c r="E47" l="1"/>
  <c r="F19"/>
  <c r="F8"/>
  <c r="I47"/>
  <c r="J47"/>
  <c r="G46"/>
  <c r="G42"/>
  <c r="G38"/>
  <c r="G30"/>
  <c r="G22"/>
  <c r="G15"/>
  <c r="G34"/>
  <c r="G26"/>
  <c r="G11"/>
  <c r="K47"/>
  <c r="F47" l="1"/>
  <c r="G21"/>
  <c r="G37"/>
  <c r="G12"/>
  <c r="G25"/>
  <c r="G29"/>
  <c r="G33"/>
  <c r="G41"/>
  <c r="G45"/>
  <c r="G13"/>
  <c r="G24"/>
  <c r="G32"/>
  <c r="G44"/>
  <c r="G17"/>
  <c r="G20"/>
  <c r="G28"/>
  <c r="G36"/>
  <c r="G40"/>
  <c r="G18"/>
  <c r="G14"/>
  <c r="G10"/>
  <c r="G23"/>
  <c r="G27"/>
  <c r="G31"/>
  <c r="G35"/>
  <c r="G39"/>
  <c r="G43"/>
  <c r="H15"/>
  <c r="H11"/>
  <c r="H22"/>
  <c r="H26"/>
  <c r="H30"/>
  <c r="H34"/>
  <c r="H38"/>
  <c r="H42"/>
  <c r="H46"/>
  <c r="G16"/>
  <c r="H40" l="1"/>
  <c r="H31"/>
  <c r="H28"/>
  <c r="H36"/>
  <c r="H25"/>
  <c r="H39"/>
  <c r="H33"/>
  <c r="H41"/>
  <c r="H14"/>
  <c r="H17"/>
  <c r="H37"/>
  <c r="H43"/>
  <c r="H20"/>
  <c r="G19"/>
  <c r="G8"/>
  <c r="H45"/>
  <c r="H29"/>
  <c r="H12"/>
  <c r="H44"/>
  <c r="H32"/>
  <c r="H21"/>
  <c r="H13"/>
  <c r="H24"/>
  <c r="H35"/>
  <c r="H10"/>
  <c r="H16"/>
  <c r="H23"/>
  <c r="H18"/>
  <c r="H27"/>
  <c r="L19" l="1"/>
  <c r="G47"/>
  <c r="L8"/>
  <c r="H19"/>
  <c r="H8"/>
  <c r="H47" s="1"/>
  <c r="C18" i="8"/>
  <c r="D18" s="1"/>
  <c r="F18" s="1"/>
  <c r="C7"/>
  <c r="D7" s="1"/>
  <c r="F7" s="1"/>
  <c r="C19"/>
  <c r="D19" s="1"/>
  <c r="F19" s="1"/>
  <c r="C20"/>
  <c r="D20" s="1"/>
  <c r="F20" s="1"/>
  <c r="C21"/>
  <c r="D21" s="1"/>
  <c r="F21" s="1"/>
  <c r="C22"/>
  <c r="D22" s="1"/>
  <c r="F22" s="1"/>
  <c r="C23"/>
  <c r="D23" s="1"/>
  <c r="F23" s="1"/>
  <c r="C24"/>
  <c r="D24" s="1"/>
  <c r="F24" s="1"/>
  <c r="C25"/>
  <c r="D25" s="1"/>
  <c r="F25" s="1"/>
  <c r="C26"/>
  <c r="D26" s="1"/>
  <c r="F26" s="1"/>
  <c r="C27"/>
  <c r="D27" s="1"/>
  <c r="F27" s="1"/>
  <c r="C28"/>
  <c r="D28" s="1"/>
  <c r="F28" s="1"/>
  <c r="C29"/>
  <c r="D29" s="1"/>
  <c r="F29" s="1"/>
  <c r="C30"/>
  <c r="D30" s="1"/>
  <c r="F30" s="1"/>
  <c r="C31"/>
  <c r="D31" s="1"/>
  <c r="F31" s="1"/>
  <c r="C32"/>
  <c r="D32" s="1"/>
  <c r="F32" s="1"/>
  <c r="C33"/>
  <c r="D33" s="1"/>
  <c r="F33" s="1"/>
  <c r="C34"/>
  <c r="D34" s="1"/>
  <c r="F34" s="1"/>
  <c r="C35"/>
  <c r="D35" s="1"/>
  <c r="F35" s="1"/>
  <c r="C36"/>
  <c r="D36" s="1"/>
  <c r="F36" s="1"/>
  <c r="C37"/>
  <c r="D37" s="1"/>
  <c r="F37" s="1"/>
  <c r="C38"/>
  <c r="D38" s="1"/>
  <c r="F38" s="1"/>
  <c r="C39"/>
  <c r="D39" s="1"/>
  <c r="F39" s="1"/>
  <c r="C40"/>
  <c r="D40" s="1"/>
  <c r="F40" s="1"/>
  <c r="C41"/>
  <c r="D41" s="1"/>
  <c r="F41" s="1"/>
  <c r="C42"/>
  <c r="D42" s="1"/>
  <c r="F42" s="1"/>
  <c r="C43"/>
  <c r="D43" s="1"/>
  <c r="F43" s="1"/>
  <c r="C44"/>
  <c r="D44" s="1"/>
  <c r="F44" s="1"/>
  <c r="C8"/>
  <c r="D8" s="1"/>
  <c r="F8" s="1"/>
  <c r="C9"/>
  <c r="D9" s="1"/>
  <c r="F9" s="1"/>
  <c r="C10"/>
  <c r="D10" s="1"/>
  <c r="F10" s="1"/>
  <c r="C11"/>
  <c r="D11" s="1"/>
  <c r="F11" s="1"/>
  <c r="C12"/>
  <c r="D12" s="1"/>
  <c r="F12" s="1"/>
  <c r="C13"/>
  <c r="D13" s="1"/>
  <c r="F13" s="1"/>
  <c r="C14"/>
  <c r="D14" s="1"/>
  <c r="F14" s="1"/>
  <c r="C15"/>
  <c r="D15" s="1"/>
  <c r="F15" s="1"/>
  <c r="C16"/>
  <c r="D16" s="1"/>
  <c r="F16" s="1"/>
  <c r="L47" i="7" l="1"/>
  <c r="B43" i="8"/>
  <c r="B19"/>
  <c r="B40"/>
  <c r="B32"/>
  <c r="B38"/>
  <c r="B33"/>
  <c r="B25"/>
  <c r="B21"/>
  <c r="B14"/>
  <c r="B11"/>
  <c r="B15"/>
  <c r="B13"/>
  <c r="B9"/>
  <c r="B29"/>
  <c r="B37"/>
  <c r="B41"/>
  <c r="B10"/>
  <c r="B8"/>
  <c r="B20"/>
  <c r="B24"/>
  <c r="B28"/>
  <c r="B36"/>
  <c r="B44"/>
  <c r="B22"/>
  <c r="B26"/>
  <c r="B30"/>
  <c r="B34"/>
  <c r="B42"/>
  <c r="B23"/>
  <c r="B27"/>
  <c r="B31"/>
  <c r="B35"/>
  <c r="B39"/>
  <c r="B12"/>
  <c r="B16"/>
  <c r="E43" l="1"/>
  <c r="E39"/>
  <c r="E37"/>
  <c r="E35"/>
  <c r="E33"/>
  <c r="E31"/>
  <c r="E29"/>
  <c r="E27"/>
  <c r="E25"/>
  <c r="E23"/>
  <c r="E21"/>
  <c r="E19"/>
  <c r="B18"/>
  <c r="B17" s="1"/>
  <c r="E41"/>
  <c r="E44"/>
  <c r="E42"/>
  <c r="E40"/>
  <c r="E38"/>
  <c r="E36"/>
  <c r="E34"/>
  <c r="E32"/>
  <c r="E30"/>
  <c r="E28"/>
  <c r="E26"/>
  <c r="E24"/>
  <c r="E22"/>
  <c r="E20"/>
  <c r="E10"/>
  <c r="E12"/>
  <c r="E14"/>
  <c r="E16"/>
  <c r="E8"/>
  <c r="B7"/>
  <c r="E9"/>
  <c r="E11"/>
  <c r="E13"/>
  <c r="E15"/>
  <c r="B6" l="1"/>
  <c r="B45" s="1"/>
  <c r="E7"/>
  <c r="E6" s="1"/>
  <c r="E18"/>
  <c r="E17" s="1"/>
  <c r="E45" l="1"/>
</calcChain>
</file>

<file path=xl/sharedStrings.xml><?xml version="1.0" encoding="utf-8"?>
<sst xmlns="http://schemas.openxmlformats.org/spreadsheetml/2006/main" count="113" uniqueCount="72">
  <si>
    <t>Алексеевский</t>
  </si>
  <si>
    <t>Красноярский</t>
  </si>
  <si>
    <t>Хворостянский</t>
  </si>
  <si>
    <t>Шенталинский</t>
  </si>
  <si>
    <t>Городские округа</t>
  </si>
  <si>
    <t>Самара</t>
  </si>
  <si>
    <t>Тольятти</t>
  </si>
  <si>
    <t>Сызрань</t>
  </si>
  <si>
    <t>Новокуйбышевск</t>
  </si>
  <si>
    <t>Чапаевск</t>
  </si>
  <si>
    <t>Отрадный</t>
  </si>
  <si>
    <t>Жигулевск</t>
  </si>
  <si>
    <t>Октябрьск</t>
  </si>
  <si>
    <t>Кинель</t>
  </si>
  <si>
    <t>Похвистнево</t>
  </si>
  <si>
    <t>Наименование муниципального образования</t>
  </si>
  <si>
    <t>Вес</t>
  </si>
  <si>
    <t>Муниципальные районы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</si>
  <si>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</si>
  <si>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</si>
  <si>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</si>
  <si>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</si>
  <si>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</si>
  <si>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Волжский</t>
  </si>
  <si>
    <t>Елховский</t>
  </si>
  <si>
    <t>Исаклинский</t>
  </si>
  <si>
    <t>Камышлинский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</si>
  <si>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</si>
  <si>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</si>
  <si>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</si>
  <si>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</si>
  <si>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</si>
  <si>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</si>
  <si>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</si>
  <si>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</si>
  <si>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</si>
  <si>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</si>
  <si>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</si>
  <si>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</si>
  <si>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Челно-Вершинский</t>
  </si>
  <si>
    <t>Шигонский</t>
  </si>
  <si>
    <t xml:space="preserve"> +/- по итогам отчётного периода</t>
  </si>
  <si>
    <t>Отклонение от прогноза</t>
  </si>
  <si>
    <t>Вес влияния на результат</t>
  </si>
  <si>
    <t>Общая сумма весов влияния</t>
  </si>
  <si>
    <t>Отклонение от планируемого распределения</t>
  </si>
  <si>
    <t>ИТОГО</t>
  </si>
  <si>
    <t>Годовое значение</t>
  </si>
  <si>
    <t>План распределения за период</t>
  </si>
  <si>
    <t>тыс. рублей</t>
  </si>
  <si>
    <t>Сводная оценка выполнения социально-экономических показателей</t>
  </si>
  <si>
    <t>Распределение за отчетный период</t>
  </si>
  <si>
    <t>Исполнение</t>
  </si>
  <si>
    <t>Городские округа (городской округ с внутригородским делением)</t>
  </si>
  <si>
    <t xml:space="preserve">* </t>
  </si>
  <si>
    <t>+</t>
  </si>
  <si>
    <t>- на муниципальное образование распространяется соответствующее ограничение</t>
  </si>
  <si>
    <t>Распределение дотаций местным бюджетам на поддержку мер по обеспечению сбалансированности местных бюджетов</t>
  </si>
  <si>
    <t>Отсутствие просроченной кредиторской задолженности бюджета городского округа, консолидированного бюджета городского округа с внутригородским делением, консолидированного бюджета муниципального района по состоянию на конец отчетного периода</t>
  </si>
  <si>
    <t>- условие предоставления дотации не выполнено</t>
  </si>
  <si>
    <t>6=5/11мес.</t>
  </si>
  <si>
    <r>
      <t>Соблюдение условий предоставления дотаций</t>
    </r>
    <r>
      <rPr>
        <sz val="12"/>
        <rFont val="Arial Narrow"/>
        <family val="2"/>
        <charset val="204"/>
      </rPr>
      <t>*</t>
    </r>
    <r>
      <rPr>
        <sz val="10"/>
        <rFont val="Arial Narrow"/>
        <family val="2"/>
        <charset val="204"/>
      </rPr>
      <t>:</t>
    </r>
  </si>
  <si>
    <t>7=4*6</t>
  </si>
  <si>
    <t>8=7-6</t>
  </si>
  <si>
    <t xml:space="preserve"> + / -
(5)=(2)*(3)/(6)</t>
  </si>
  <si>
    <t>За январь 2021 года</t>
  </si>
  <si>
    <t>Факторный анализ влияния отдельных показателей 
на итоговое распределение за январь 2021 года</t>
  </si>
  <si>
    <t>непривлечение кредитов кредитных организаций в январе 2021 года</t>
  </si>
  <si>
    <t>МО у которых доля дотаций на выравнивание бюджетной обеспеченности в доходах бюджета (без учета субвенций) за 2020 год &gt; 15 %</t>
  </si>
  <si>
    <t>МО, муниципальный долг которых на 01.02.2021 &gt; 90% от утвержденного общего годового объема доходов без учета утвержденного объема безвозмездных поступлений</t>
  </si>
  <si>
    <t>неувеличение объема муниципального долга в части кредитов кредитных организаций в январе 2021 года</t>
  </si>
  <si>
    <t>Распределение дотаций за январь с учетом выполнения условий предоставления дотаций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</si>
</sst>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#,##0_ ;[Red]\-#,##0\ "/>
    <numFmt numFmtId="166" formatCode="#,##0.000_ ;[Red]\-#,##0.000\ "/>
    <numFmt numFmtId="167" formatCode="#,##0.0_ ;[Red]\-#,##0.0\ "/>
    <numFmt numFmtId="168" formatCode="#,##0.00_ ;[Red]\-#,##0.00\ "/>
  </numFmts>
  <fonts count="21">
    <font>
      <sz val="10"/>
      <name val="Arial Cyr"/>
      <charset val="204"/>
    </font>
    <font>
      <sz val="9"/>
      <name val="Arial Narrow"/>
      <family val="2"/>
      <charset val="204"/>
    </font>
    <font>
      <sz val="10"/>
      <name val="Arial Narrow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Narrow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darkDown">
        <fgColor indexed="10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99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5">
    <xf numFmtId="0" fontId="0" fillId="0" borderId="0"/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4" borderId="1" applyNumberFormat="0">
      <alignment horizontal="right" vertical="top"/>
    </xf>
    <xf numFmtId="49" fontId="3" fillId="2" borderId="1">
      <alignment horizontal="left" vertical="top"/>
    </xf>
    <xf numFmtId="49" fontId="6" fillId="0" borderId="1">
      <alignment horizontal="left" vertical="top"/>
    </xf>
    <xf numFmtId="0" fontId="3" fillId="5" borderId="1">
      <alignment horizontal="left" vertical="top" wrapText="1"/>
    </xf>
    <xf numFmtId="0" fontId="6" fillId="0" borderId="1">
      <alignment horizontal="left" vertical="top" wrapText="1"/>
    </xf>
    <xf numFmtId="0" fontId="3" fillId="6" borderId="1">
      <alignment horizontal="left" vertical="top" wrapText="1"/>
    </xf>
    <xf numFmtId="0" fontId="3" fillId="7" borderId="1">
      <alignment horizontal="left" vertical="top" wrapText="1"/>
    </xf>
    <xf numFmtId="0" fontId="3" fillId="8" borderId="1">
      <alignment horizontal="left" vertical="top" wrapText="1"/>
    </xf>
    <xf numFmtId="0" fontId="3" fillId="9" borderId="1">
      <alignment horizontal="left" vertical="top" wrapText="1"/>
    </xf>
    <xf numFmtId="0" fontId="3" fillId="0" borderId="1">
      <alignment horizontal="left" vertical="top" wrapText="1"/>
    </xf>
    <xf numFmtId="0" fontId="7" fillId="0" borderId="0">
      <alignment horizontal="left" vertical="top"/>
    </xf>
    <xf numFmtId="0" fontId="10" fillId="0" borderId="0"/>
    <xf numFmtId="0" fontId="3" fillId="0" borderId="0">
      <alignment vertical="center" wrapText="1"/>
    </xf>
    <xf numFmtId="0" fontId="3" fillId="0" borderId="0">
      <alignment vertical="center" wrapText="1"/>
    </xf>
    <xf numFmtId="0" fontId="5" fillId="0" borderId="0">
      <alignment vertical="top" wrapText="1"/>
    </xf>
    <xf numFmtId="0" fontId="4" fillId="0" borderId="0">
      <alignment vertical="top" wrapText="1"/>
    </xf>
    <xf numFmtId="0" fontId="4" fillId="0" borderId="0">
      <alignment vertical="top" wrapText="1"/>
    </xf>
    <xf numFmtId="0" fontId="4" fillId="0" borderId="0"/>
    <xf numFmtId="0" fontId="3" fillId="0" borderId="0">
      <alignment vertical="center" wrapText="1"/>
    </xf>
    <xf numFmtId="0" fontId="4" fillId="0" borderId="0"/>
    <xf numFmtId="0" fontId="9" fillId="0" borderId="0"/>
    <xf numFmtId="0" fontId="10" fillId="0" borderId="0"/>
    <xf numFmtId="0" fontId="11" fillId="0" borderId="0"/>
    <xf numFmtId="0" fontId="3" fillId="0" borderId="0"/>
    <xf numFmtId="0" fontId="10" fillId="0" borderId="0"/>
    <xf numFmtId="0" fontId="10" fillId="0" borderId="0"/>
    <xf numFmtId="0" fontId="10" fillId="0" borderId="0"/>
    <xf numFmtId="0" fontId="3" fillId="5" borderId="2" applyNumberFormat="0">
      <alignment horizontal="right" vertical="top"/>
    </xf>
    <xf numFmtId="0" fontId="3" fillId="6" borderId="2" applyNumberFormat="0">
      <alignment horizontal="right" vertical="top"/>
    </xf>
    <xf numFmtId="0" fontId="3" fillId="0" borderId="1" applyNumberFormat="0">
      <alignment horizontal="right" vertical="top"/>
    </xf>
    <xf numFmtId="0" fontId="3" fillId="0" borderId="1" applyNumberFormat="0">
      <alignment horizontal="right" vertical="top"/>
    </xf>
    <xf numFmtId="0" fontId="3" fillId="7" borderId="2" applyNumberFormat="0">
      <alignment horizontal="right" vertical="top"/>
    </xf>
    <xf numFmtId="0" fontId="3" fillId="0" borderId="1" applyNumberFormat="0">
      <alignment horizontal="right" vertical="top"/>
    </xf>
    <xf numFmtId="49" fontId="8" fillId="3" borderId="1">
      <alignment horizontal="left" vertical="top" wrapText="1"/>
    </xf>
    <xf numFmtId="49" fontId="3" fillId="0" borderId="1">
      <alignment horizontal="left" vertical="top" wrapText="1"/>
    </xf>
    <xf numFmtId="164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9" borderId="1">
      <alignment horizontal="left" vertical="top" wrapText="1"/>
    </xf>
    <xf numFmtId="0" fontId="3" fillId="0" borderId="1">
      <alignment horizontal="left" vertical="top" wrapText="1"/>
    </xf>
    <xf numFmtId="0" fontId="12" fillId="0" borderId="0"/>
  </cellStyleXfs>
  <cellXfs count="65">
    <xf numFmtId="0" fontId="0" fillId="0" borderId="0" xfId="0"/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3" fontId="13" fillId="0" borderId="3" xfId="0" applyNumberFormat="1" applyFont="1" applyFill="1" applyBorder="1" applyAlignment="1">
      <alignment horizontal="center" vertical="center"/>
    </xf>
    <xf numFmtId="0" fontId="14" fillId="0" borderId="3" xfId="44" applyFont="1" applyBorder="1" applyAlignment="1">
      <alignment vertical="top" wrapText="1"/>
    </xf>
    <xf numFmtId="0" fontId="14" fillId="0" borderId="3" xfId="0" applyFont="1" applyFill="1" applyBorder="1" applyAlignment="1">
      <alignment vertical="top" wrapText="1"/>
    </xf>
    <xf numFmtId="0" fontId="14" fillId="12" borderId="3" xfId="44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center"/>
    </xf>
    <xf numFmtId="0" fontId="17" fillId="12" borderId="3" xfId="44" applyFont="1" applyFill="1" applyBorder="1" applyAlignment="1">
      <alignment horizontal="center" vertical="top" wrapText="1"/>
    </xf>
    <xf numFmtId="0" fontId="15" fillId="12" borderId="3" xfId="0" applyFont="1" applyFill="1" applyBorder="1" applyAlignment="1">
      <alignment vertical="center"/>
    </xf>
    <xf numFmtId="0" fontId="0" fillId="0" borderId="0" xfId="0" applyFont="1"/>
    <xf numFmtId="0" fontId="16" fillId="0" borderId="3" xfId="0" applyFont="1" applyBorder="1" applyAlignment="1">
      <alignment horizontal="center" vertical="center" wrapText="1"/>
    </xf>
    <xf numFmtId="0" fontId="16" fillId="16" borderId="3" xfId="0" applyFont="1" applyFill="1" applyBorder="1" applyAlignment="1">
      <alignment horizontal="center" vertical="center" wrapText="1"/>
    </xf>
    <xf numFmtId="0" fontId="18" fillId="12" borderId="3" xfId="44" applyFont="1" applyFill="1" applyBorder="1" applyAlignment="1">
      <alignment horizontal="left" vertical="top" wrapText="1"/>
    </xf>
    <xf numFmtId="0" fontId="18" fillId="0" borderId="3" xfId="44" applyFont="1" applyBorder="1" applyAlignment="1">
      <alignment vertical="top" wrapText="1"/>
    </xf>
    <xf numFmtId="0" fontId="18" fillId="12" borderId="3" xfId="44" applyFont="1" applyFill="1" applyBorder="1" applyAlignment="1">
      <alignment vertical="top" wrapText="1"/>
    </xf>
    <xf numFmtId="0" fontId="18" fillId="0" borderId="3" xfId="0" applyFont="1" applyFill="1" applyBorder="1" applyAlignment="1">
      <alignment vertical="top" wrapText="1"/>
    </xf>
    <xf numFmtId="167" fontId="15" fillId="12" borderId="3" xfId="0" applyNumberFormat="1" applyFont="1" applyFill="1" applyBorder="1" applyAlignment="1">
      <alignment vertical="center"/>
    </xf>
    <xf numFmtId="167" fontId="13" fillId="0" borderId="3" xfId="0" applyNumberFormat="1" applyFont="1" applyFill="1" applyBorder="1" applyAlignment="1">
      <alignment horizontal="right" vertical="center"/>
    </xf>
    <xf numFmtId="0" fontId="14" fillId="12" borderId="3" xfId="44" applyFont="1" applyFill="1" applyBorder="1" applyAlignment="1">
      <alignment horizontal="left" vertical="top" wrapText="1"/>
    </xf>
    <xf numFmtId="0" fontId="15" fillId="13" borderId="3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67" fontId="15" fillId="13" borderId="3" xfId="0" applyNumberFormat="1" applyFont="1" applyFill="1" applyBorder="1" applyAlignment="1">
      <alignment vertical="center"/>
    </xf>
    <xf numFmtId="166" fontId="13" fillId="0" borderId="3" xfId="0" applyNumberFormat="1" applyFont="1" applyFill="1" applyBorder="1" applyAlignment="1">
      <alignment horizontal="right" vertical="center"/>
    </xf>
    <xf numFmtId="0" fontId="16" fillId="16" borderId="3" xfId="0" applyNumberFormat="1" applyFont="1" applyFill="1" applyBorder="1" applyAlignment="1">
      <alignment horizontal="center" vertical="center" wrapText="1"/>
    </xf>
    <xf numFmtId="0" fontId="19" fillId="14" borderId="3" xfId="0" applyFont="1" applyFill="1" applyBorder="1" applyAlignment="1">
      <alignment vertical="top" wrapText="1"/>
    </xf>
    <xf numFmtId="0" fontId="6" fillId="0" borderId="0" xfId="0" applyFont="1"/>
    <xf numFmtId="167" fontId="19" fillId="12" borderId="3" xfId="0" applyNumberFormat="1" applyFont="1" applyFill="1" applyBorder="1" applyAlignment="1">
      <alignment vertical="center"/>
    </xf>
    <xf numFmtId="167" fontId="16" fillId="0" borderId="3" xfId="0" applyNumberFormat="1" applyFont="1" applyFill="1" applyBorder="1" applyAlignment="1">
      <alignment horizontal="right" vertical="center"/>
    </xf>
    <xf numFmtId="167" fontId="19" fillId="14" borderId="3" xfId="0" applyNumberFormat="1" applyFont="1" applyFill="1" applyBorder="1" applyAlignment="1">
      <alignment vertical="center"/>
    </xf>
    <xf numFmtId="168" fontId="16" fillId="0" borderId="3" xfId="0" applyNumberFormat="1" applyFont="1" applyBorder="1"/>
    <xf numFmtId="167" fontId="16" fillId="15" borderId="3" xfId="0" applyNumberFormat="1" applyFont="1" applyFill="1" applyBorder="1"/>
    <xf numFmtId="168" fontId="16" fillId="0" borderId="3" xfId="0" applyNumberFormat="1" applyFont="1" applyBorder="1" applyAlignment="1">
      <alignment horizontal="center"/>
    </xf>
    <xf numFmtId="0" fontId="14" fillId="0" borderId="3" xfId="44" applyFont="1" applyFill="1" applyBorder="1" applyAlignment="1">
      <alignment vertical="top" wrapText="1"/>
    </xf>
    <xf numFmtId="165" fontId="2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167" fontId="2" fillId="0" borderId="0" xfId="0" applyNumberFormat="1" applyFont="1" applyFill="1" applyBorder="1" applyAlignment="1">
      <alignment vertical="center"/>
    </xf>
    <xf numFmtId="0" fontId="0" fillId="0" borderId="0" xfId="0" applyFont="1" applyFill="1"/>
    <xf numFmtId="3" fontId="15" fillId="13" borderId="3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right"/>
    </xf>
    <xf numFmtId="0" fontId="13" fillId="19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49" fontId="2" fillId="19" borderId="3" xfId="0" applyNumberFormat="1" applyFont="1" applyFill="1" applyBorder="1" applyAlignment="1">
      <alignment horizontal="center" vertical="center"/>
    </xf>
    <xf numFmtId="167" fontId="13" fillId="0" borderId="3" xfId="0" applyNumberFormat="1" applyFont="1" applyFill="1" applyBorder="1" applyAlignment="1">
      <alignment horizontal="center" vertical="center"/>
    </xf>
    <xf numFmtId="167" fontId="13" fillId="19" borderId="3" xfId="0" applyNumberFormat="1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 wrapText="1"/>
    </xf>
    <xf numFmtId="0" fontId="16" fillId="11" borderId="3" xfId="0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vertical="center" wrapText="1"/>
    </xf>
    <xf numFmtId="3" fontId="15" fillId="12" borderId="3" xfId="0" applyNumberFormat="1" applyFont="1" applyFill="1" applyBorder="1" applyAlignment="1">
      <alignment vertical="center"/>
    </xf>
    <xf numFmtId="3" fontId="13" fillId="0" borderId="3" xfId="0" applyNumberFormat="1" applyFont="1" applyFill="1" applyBorder="1" applyAlignment="1">
      <alignment horizontal="right" vertical="center"/>
    </xf>
    <xf numFmtId="3" fontId="15" fillId="13" borderId="3" xfId="0" applyNumberFormat="1" applyFont="1" applyFill="1" applyBorder="1" applyAlignment="1">
      <alignment vertical="center"/>
    </xf>
    <xf numFmtId="49" fontId="13" fillId="0" borderId="4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0" fontId="2" fillId="19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2" fillId="18" borderId="3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2" fillId="17" borderId="3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6" fillId="18" borderId="3" xfId="0" applyFont="1" applyFill="1" applyBorder="1" applyAlignment="1">
      <alignment horizontal="center" vertical="center" wrapText="1"/>
    </xf>
    <xf numFmtId="0" fontId="16" fillId="17" borderId="3" xfId="0" applyNumberFormat="1" applyFont="1" applyFill="1" applyBorder="1" applyAlignment="1">
      <alignment horizontal="center" vertical="center" wrapText="1"/>
    </xf>
    <xf numFmtId="0" fontId="16" fillId="10" borderId="3" xfId="0" applyFont="1" applyFill="1" applyBorder="1" applyAlignment="1">
      <alignment horizontal="center" vertical="center" wrapText="1"/>
    </xf>
    <xf numFmtId="0" fontId="16" fillId="11" borderId="3" xfId="0" applyFont="1" applyFill="1" applyBorder="1" applyAlignment="1">
      <alignment horizontal="center" vertical="center" wrapText="1"/>
    </xf>
  </cellXfs>
  <cellStyles count="45"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ок меры" xfId="6"/>
    <cellStyle name="Заголовок показателя [печать]" xfId="7"/>
    <cellStyle name="Заголовок показателя константы" xfId="8"/>
    <cellStyle name="Заголовок результата расчета" xfId="9"/>
    <cellStyle name="Заголовок свободного показателя" xfId="10"/>
    <cellStyle name="Значение фильтра" xfId="11"/>
    <cellStyle name="Значение фильтра [печать]" xfId="12"/>
    <cellStyle name="Информация о задаче" xfId="13"/>
    <cellStyle name="Обычный" xfId="0" builtinId="0"/>
    <cellStyle name="Обычный 10" xfId="14"/>
    <cellStyle name="Обычный 2" xfId="15"/>
    <cellStyle name="Обычный 2 2" xfId="16"/>
    <cellStyle name="Обычный 2 3" xfId="17"/>
    <cellStyle name="Обычный 2 3 2" xfId="18"/>
    <cellStyle name="Обычный 2 3_доходы поселений" xfId="19"/>
    <cellStyle name="Обычный 2 4" xfId="20"/>
    <cellStyle name="Обычный 2_доходы поселений" xfId="21"/>
    <cellStyle name="Обычный 3" xfId="22"/>
    <cellStyle name="Обычный 3 2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Обычный_Показатели для дотаций_для_мисьма_в_министерства" xfId="44"/>
    <cellStyle name="Отдельная ячейка" xfId="30"/>
    <cellStyle name="Отдельная ячейка - константа" xfId="31"/>
    <cellStyle name="Отдельная ячейка - константа [печать]" xfId="32"/>
    <cellStyle name="Отдельная ячейка [печать]" xfId="33"/>
    <cellStyle name="Отдельная ячейка-результат" xfId="34"/>
    <cellStyle name="Отдельная ячейка-результат [печать]" xfId="35"/>
    <cellStyle name="Свойства элементов измерения" xfId="36"/>
    <cellStyle name="Свойства элементов измерения [печать]" xfId="37"/>
    <cellStyle name="Финансовый 2" xfId="38"/>
    <cellStyle name="Финансовый 2 2" xfId="39"/>
    <cellStyle name="Финансовый 2 2 2" xfId="40"/>
    <cellStyle name="Финансовый 3" xfId="41"/>
    <cellStyle name="Элементы осей" xfId="42"/>
    <cellStyle name="Элементы осей [печать]" xfId="4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7979"/>
      <rgbColor rgb="0000FF00"/>
      <rgbColor rgb="000000FF"/>
      <rgbColor rgb="00FFFF8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FF"/>
      <rgbColor rgb="00D9FFD9"/>
      <rgbColor rgb="00FFFFCD"/>
      <rgbColor rgb="0099CCFF"/>
      <rgbColor rgb="00FFE5F2"/>
      <rgbColor rgb="00EAD5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FF9999"/>
      <color rgb="FFCCFF99"/>
      <color rgb="FF6699FF"/>
      <color rgb="FFCCCCFF"/>
      <color rgb="FF99CCFF"/>
      <color rgb="FFCCECFF"/>
      <color rgb="FFFFFFCC"/>
      <color rgb="FF008A3E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indexed="42"/>
  </sheetPr>
  <dimension ref="A1:S52"/>
  <sheetViews>
    <sheetView tabSelected="1" view="pageBreakPreview" zoomScale="80" zoomScaleNormal="70" zoomScaleSheetLayoutView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sqref="A1:L1"/>
    </sheetView>
  </sheetViews>
  <sheetFormatPr defaultColWidth="9.140625" defaultRowHeight="12.75"/>
  <cols>
    <col min="1" max="1" width="44.7109375" style="1" customWidth="1"/>
    <col min="2" max="2" width="13.7109375" style="1" customWidth="1"/>
    <col min="3" max="3" width="10.140625" style="1" customWidth="1"/>
    <col min="4" max="4" width="13" style="1" customWidth="1"/>
    <col min="5" max="5" width="11.42578125" style="1" customWidth="1"/>
    <col min="6" max="6" width="13.140625" style="1" customWidth="1"/>
    <col min="7" max="7" width="13.5703125" style="1" customWidth="1"/>
    <col min="8" max="8" width="14.28515625" style="1" customWidth="1"/>
    <col min="9" max="9" width="18.42578125" style="1" customWidth="1"/>
    <col min="10" max="10" width="18.85546875" style="1" customWidth="1"/>
    <col min="11" max="11" width="17" style="1" bestFit="1" customWidth="1"/>
    <col min="12" max="12" width="13.42578125" style="1" customWidth="1"/>
    <col min="13" max="13" width="36.28515625" style="1" bestFit="1" customWidth="1"/>
    <col min="14" max="14" width="13.7109375" style="1" bestFit="1" customWidth="1"/>
    <col min="15" max="15" width="12.5703125" style="1" bestFit="1" customWidth="1"/>
    <col min="16" max="16" width="10.5703125" style="1" bestFit="1" customWidth="1"/>
    <col min="17" max="16384" width="9.140625" style="1"/>
  </cols>
  <sheetData>
    <row r="1" spans="1:19" ht="21.75" customHeight="1">
      <c r="A1" s="55" t="s">
        <v>57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9" ht="15.75">
      <c r="A2" s="36" t="s">
        <v>65</v>
      </c>
    </row>
    <row r="3" spans="1:19" ht="25.5" customHeight="1">
      <c r="A3" s="56" t="s">
        <v>15</v>
      </c>
      <c r="B3" s="59" t="s">
        <v>58</v>
      </c>
      <c r="C3" s="59"/>
      <c r="D3" s="58" t="s">
        <v>50</v>
      </c>
      <c r="E3" s="57" t="s">
        <v>47</v>
      </c>
      <c r="F3" s="56" t="s">
        <v>48</v>
      </c>
      <c r="G3" s="56" t="s">
        <v>51</v>
      </c>
      <c r="H3" s="56" t="s">
        <v>45</v>
      </c>
      <c r="I3" s="54" t="s">
        <v>61</v>
      </c>
      <c r="J3" s="54"/>
      <c r="K3" s="54"/>
      <c r="L3" s="56" t="s">
        <v>71</v>
      </c>
    </row>
    <row r="4" spans="1:19" ht="36" customHeight="1">
      <c r="A4" s="56"/>
      <c r="B4" s="59"/>
      <c r="C4" s="59"/>
      <c r="D4" s="58"/>
      <c r="E4" s="57"/>
      <c r="F4" s="56"/>
      <c r="G4" s="56"/>
      <c r="H4" s="56"/>
      <c r="I4" s="54" t="s">
        <v>67</v>
      </c>
      <c r="J4" s="54"/>
      <c r="K4" s="54" t="s">
        <v>70</v>
      </c>
      <c r="L4" s="56"/>
    </row>
    <row r="5" spans="1:19" ht="87" customHeight="1">
      <c r="A5" s="56"/>
      <c r="B5" s="59"/>
      <c r="C5" s="59"/>
      <c r="D5" s="58"/>
      <c r="E5" s="57"/>
      <c r="F5" s="56"/>
      <c r="G5" s="56"/>
      <c r="H5" s="56"/>
      <c r="I5" s="54" t="s">
        <v>68</v>
      </c>
      <c r="J5" s="54" t="s">
        <v>69</v>
      </c>
      <c r="K5" s="54"/>
      <c r="L5" s="56"/>
    </row>
    <row r="6" spans="1:19" ht="31.5" customHeight="1">
      <c r="A6" s="56"/>
      <c r="B6" s="46" t="s">
        <v>52</v>
      </c>
      <c r="C6" s="46" t="s">
        <v>16</v>
      </c>
      <c r="D6" s="58"/>
      <c r="E6" s="57"/>
      <c r="F6" s="56"/>
      <c r="G6" s="56"/>
      <c r="H6" s="56"/>
      <c r="I6" s="54"/>
      <c r="J6" s="54"/>
      <c r="K6" s="54"/>
      <c r="L6" s="56"/>
    </row>
    <row r="7" spans="1:19" s="8" customFormat="1" ht="14.1" customHeight="1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 t="s">
        <v>60</v>
      </c>
      <c r="G7" s="13" t="s">
        <v>62</v>
      </c>
      <c r="H7" s="13" t="s">
        <v>63</v>
      </c>
      <c r="I7" s="13">
        <v>9</v>
      </c>
      <c r="J7" s="13">
        <v>10</v>
      </c>
      <c r="K7" s="13">
        <v>11</v>
      </c>
      <c r="L7" s="13">
        <v>12</v>
      </c>
      <c r="M7" s="1"/>
      <c r="N7" s="1"/>
      <c r="O7" s="1"/>
      <c r="P7" s="1"/>
      <c r="Q7" s="1"/>
      <c r="R7" s="1"/>
      <c r="S7" s="1"/>
    </row>
    <row r="8" spans="1:19" s="3" customFormat="1" ht="32.85" customHeight="1">
      <c r="A8" s="20" t="s">
        <v>53</v>
      </c>
      <c r="B8" s="9"/>
      <c r="C8" s="9"/>
      <c r="D8" s="10"/>
      <c r="E8" s="49">
        <f>SUM(E9:E18)</f>
        <v>1854365</v>
      </c>
      <c r="F8" s="18">
        <f>SUM(F9:F18)</f>
        <v>168578.69999999998</v>
      </c>
      <c r="G8" s="18">
        <f>SUM(G9:G18)</f>
        <v>168578.69999999998</v>
      </c>
      <c r="H8" s="18">
        <f>SUM(H9:H18)</f>
        <v>0</v>
      </c>
      <c r="I8" s="18"/>
      <c r="J8" s="18"/>
      <c r="K8" s="18"/>
      <c r="L8" s="18">
        <f>SUM(L9:L18)</f>
        <v>168578.69999999998</v>
      </c>
      <c r="M8" s="35"/>
      <c r="N8" s="1"/>
      <c r="O8" s="1"/>
      <c r="P8" s="1"/>
      <c r="Q8" s="1"/>
      <c r="R8" s="1"/>
      <c r="S8" s="1"/>
    </row>
    <row r="9" spans="1:19" s="2" customFormat="1" ht="16.5" customHeight="1">
      <c r="A9" s="5" t="s">
        <v>5</v>
      </c>
      <c r="B9" s="4">
        <v>1</v>
      </c>
      <c r="C9" s="4">
        <v>15</v>
      </c>
      <c r="D9" s="24">
        <f>(B9*C9)/C9</f>
        <v>1</v>
      </c>
      <c r="E9" s="50">
        <v>356502</v>
      </c>
      <c r="F9" s="19">
        <f>ROUND(E9/11,1)</f>
        <v>32409.3</v>
      </c>
      <c r="G9" s="19">
        <f>ROUND(D9*F9,1)</f>
        <v>32409.3</v>
      </c>
      <c r="H9" s="19">
        <f>G9-F9</f>
        <v>0</v>
      </c>
      <c r="I9" s="44"/>
      <c r="J9" s="44"/>
      <c r="K9" s="45"/>
      <c r="L9" s="19">
        <f>IF(OR(I9="+",J9="+",K9="+"),0,G9)</f>
        <v>32409.3</v>
      </c>
      <c r="M9" s="35"/>
      <c r="N9" s="35"/>
      <c r="O9" s="1"/>
      <c r="P9" s="37"/>
      <c r="Q9" s="37"/>
      <c r="R9" s="1"/>
      <c r="S9" s="1"/>
    </row>
    <row r="10" spans="1:19" s="2" customFormat="1" ht="17.100000000000001" customHeight="1">
      <c r="A10" s="5" t="s">
        <v>6</v>
      </c>
      <c r="B10" s="4">
        <v>1</v>
      </c>
      <c r="C10" s="4">
        <v>15</v>
      </c>
      <c r="D10" s="24">
        <f t="shared" ref="D10:D46" si="0">(B10*C10)/C10</f>
        <v>1</v>
      </c>
      <c r="E10" s="50">
        <v>731657</v>
      </c>
      <c r="F10" s="19">
        <f t="shared" ref="F10:F18" si="1">ROUND(E10/11,1)</f>
        <v>66514.3</v>
      </c>
      <c r="G10" s="19">
        <f t="shared" ref="G10:G46" si="2">ROUND(D10*F10,1)</f>
        <v>66514.3</v>
      </c>
      <c r="H10" s="19">
        <f t="shared" ref="H10:H46" si="3">G10-F10</f>
        <v>0</v>
      </c>
      <c r="I10" s="44"/>
      <c r="J10" s="44"/>
      <c r="K10" s="45"/>
      <c r="L10" s="19">
        <f t="shared" ref="L10:L45" si="4">IF(OR(I10="+",J10="+",K10="+"),0,G10)</f>
        <v>66514.3</v>
      </c>
      <c r="M10" s="35"/>
      <c r="O10" s="1"/>
      <c r="P10" s="37"/>
      <c r="Q10" s="37"/>
      <c r="R10" s="1"/>
      <c r="S10" s="1"/>
    </row>
    <row r="11" spans="1:19" s="2" customFormat="1" ht="17.100000000000001" customHeight="1">
      <c r="A11" s="5" t="s">
        <v>7</v>
      </c>
      <c r="B11" s="4">
        <v>1</v>
      </c>
      <c r="C11" s="4">
        <v>15</v>
      </c>
      <c r="D11" s="24">
        <f t="shared" si="0"/>
        <v>1</v>
      </c>
      <c r="E11" s="50">
        <v>200148</v>
      </c>
      <c r="F11" s="19">
        <f t="shared" si="1"/>
        <v>18195.3</v>
      </c>
      <c r="G11" s="19">
        <f t="shared" si="2"/>
        <v>18195.3</v>
      </c>
      <c r="H11" s="19">
        <f t="shared" si="3"/>
        <v>0</v>
      </c>
      <c r="I11" s="44"/>
      <c r="J11" s="44"/>
      <c r="K11" s="45"/>
      <c r="L11" s="19">
        <f t="shared" si="4"/>
        <v>18195.3</v>
      </c>
      <c r="M11" s="35"/>
      <c r="O11" s="1"/>
      <c r="P11" s="37"/>
      <c r="Q11" s="37"/>
      <c r="R11" s="1"/>
      <c r="S11" s="1"/>
    </row>
    <row r="12" spans="1:19" s="2" customFormat="1" ht="17.100000000000001" customHeight="1">
      <c r="A12" s="5" t="s">
        <v>8</v>
      </c>
      <c r="B12" s="4">
        <v>1</v>
      </c>
      <c r="C12" s="4">
        <v>15</v>
      </c>
      <c r="D12" s="24">
        <f t="shared" si="0"/>
        <v>1</v>
      </c>
      <c r="E12" s="50">
        <v>81272</v>
      </c>
      <c r="F12" s="19">
        <f t="shared" si="1"/>
        <v>7388.4</v>
      </c>
      <c r="G12" s="19">
        <f t="shared" si="2"/>
        <v>7388.4</v>
      </c>
      <c r="H12" s="19">
        <f t="shared" si="3"/>
        <v>0</v>
      </c>
      <c r="I12" s="44"/>
      <c r="J12" s="44"/>
      <c r="K12" s="45"/>
      <c r="L12" s="19">
        <f t="shared" si="4"/>
        <v>7388.4</v>
      </c>
      <c r="M12" s="35"/>
      <c r="O12" s="1"/>
      <c r="P12" s="37"/>
      <c r="Q12" s="37"/>
      <c r="R12" s="1"/>
      <c r="S12" s="1"/>
    </row>
    <row r="13" spans="1:19" s="2" customFormat="1" ht="17.100000000000001" customHeight="1">
      <c r="A13" s="5" t="s">
        <v>9</v>
      </c>
      <c r="B13" s="4">
        <v>1</v>
      </c>
      <c r="C13" s="4">
        <v>15</v>
      </c>
      <c r="D13" s="24">
        <f t="shared" si="0"/>
        <v>1</v>
      </c>
      <c r="E13" s="50">
        <v>116380</v>
      </c>
      <c r="F13" s="19">
        <f t="shared" si="1"/>
        <v>10580</v>
      </c>
      <c r="G13" s="19">
        <f t="shared" si="2"/>
        <v>10580</v>
      </c>
      <c r="H13" s="19">
        <f t="shared" si="3"/>
        <v>0</v>
      </c>
      <c r="I13" s="44"/>
      <c r="J13" s="44"/>
      <c r="K13" s="45"/>
      <c r="L13" s="19">
        <f t="shared" si="4"/>
        <v>10580</v>
      </c>
      <c r="M13" s="35"/>
      <c r="O13" s="1"/>
      <c r="P13" s="37"/>
      <c r="Q13" s="37"/>
      <c r="R13" s="1"/>
      <c r="S13" s="1"/>
    </row>
    <row r="14" spans="1:19" s="2" customFormat="1" ht="17.100000000000001" customHeight="1">
      <c r="A14" s="5" t="s">
        <v>10</v>
      </c>
      <c r="B14" s="4">
        <v>1</v>
      </c>
      <c r="C14" s="4">
        <v>15</v>
      </c>
      <c r="D14" s="24">
        <f t="shared" si="0"/>
        <v>1</v>
      </c>
      <c r="E14" s="50">
        <v>40170</v>
      </c>
      <c r="F14" s="19">
        <f t="shared" si="1"/>
        <v>3651.8</v>
      </c>
      <c r="G14" s="19">
        <f t="shared" si="2"/>
        <v>3651.8</v>
      </c>
      <c r="H14" s="19">
        <f t="shared" si="3"/>
        <v>0</v>
      </c>
      <c r="I14" s="44"/>
      <c r="J14" s="44"/>
      <c r="K14" s="45"/>
      <c r="L14" s="19">
        <f t="shared" si="4"/>
        <v>3651.8</v>
      </c>
      <c r="M14" s="35"/>
      <c r="O14" s="1"/>
      <c r="P14" s="37"/>
      <c r="Q14" s="37"/>
      <c r="R14" s="1"/>
    </row>
    <row r="15" spans="1:19" s="2" customFormat="1" ht="16.5" customHeight="1">
      <c r="A15" s="5" t="s">
        <v>11</v>
      </c>
      <c r="B15" s="4">
        <v>1</v>
      </c>
      <c r="C15" s="4">
        <v>15</v>
      </c>
      <c r="D15" s="24">
        <f t="shared" si="0"/>
        <v>1</v>
      </c>
      <c r="E15" s="50">
        <v>91993</v>
      </c>
      <c r="F15" s="19">
        <f t="shared" si="1"/>
        <v>8363</v>
      </c>
      <c r="G15" s="19">
        <f t="shared" si="2"/>
        <v>8363</v>
      </c>
      <c r="H15" s="19">
        <f t="shared" si="3"/>
        <v>0</v>
      </c>
      <c r="I15" s="44"/>
      <c r="J15" s="44"/>
      <c r="K15" s="45"/>
      <c r="L15" s="19">
        <f t="shared" si="4"/>
        <v>8363</v>
      </c>
      <c r="M15" s="35"/>
      <c r="O15" s="1"/>
      <c r="P15" s="37"/>
      <c r="Q15" s="37"/>
      <c r="R15" s="1"/>
    </row>
    <row r="16" spans="1:19" s="2" customFormat="1" ht="17.100000000000001" customHeight="1">
      <c r="A16" s="34" t="s">
        <v>12</v>
      </c>
      <c r="B16" s="4">
        <v>1</v>
      </c>
      <c r="C16" s="4">
        <v>15</v>
      </c>
      <c r="D16" s="24">
        <f t="shared" si="0"/>
        <v>1</v>
      </c>
      <c r="E16" s="50">
        <v>72618</v>
      </c>
      <c r="F16" s="19">
        <f t="shared" si="1"/>
        <v>6601.6</v>
      </c>
      <c r="G16" s="19">
        <f t="shared" si="2"/>
        <v>6601.6</v>
      </c>
      <c r="H16" s="19">
        <f t="shared" si="3"/>
        <v>0</v>
      </c>
      <c r="I16" s="44"/>
      <c r="J16" s="44"/>
      <c r="K16" s="45"/>
      <c r="L16" s="19">
        <f t="shared" si="4"/>
        <v>6601.6</v>
      </c>
      <c r="M16" s="35"/>
      <c r="O16" s="1"/>
      <c r="P16" s="37"/>
      <c r="Q16" s="37"/>
      <c r="R16" s="1"/>
    </row>
    <row r="17" spans="1:19" s="2" customFormat="1" ht="17.100000000000001" customHeight="1">
      <c r="A17" s="5" t="s">
        <v>13</v>
      </c>
      <c r="B17" s="4">
        <v>1</v>
      </c>
      <c r="C17" s="4">
        <v>15</v>
      </c>
      <c r="D17" s="24">
        <f t="shared" si="0"/>
        <v>1</v>
      </c>
      <c r="E17" s="50">
        <v>108796</v>
      </c>
      <c r="F17" s="19">
        <f t="shared" si="1"/>
        <v>9890.5</v>
      </c>
      <c r="G17" s="19">
        <f t="shared" si="2"/>
        <v>9890.5</v>
      </c>
      <c r="H17" s="19">
        <f t="shared" si="3"/>
        <v>0</v>
      </c>
      <c r="I17" s="44"/>
      <c r="J17" s="44"/>
      <c r="K17" s="45"/>
      <c r="L17" s="19">
        <f t="shared" si="4"/>
        <v>9890.5</v>
      </c>
      <c r="M17" s="35"/>
      <c r="N17" s="35"/>
      <c r="O17" s="1"/>
      <c r="P17" s="37"/>
      <c r="Q17" s="37"/>
      <c r="R17" s="1"/>
    </row>
    <row r="18" spans="1:19" s="2" customFormat="1" ht="17.100000000000001" customHeight="1">
      <c r="A18" s="5" t="s">
        <v>14</v>
      </c>
      <c r="B18" s="4">
        <v>1</v>
      </c>
      <c r="C18" s="4">
        <v>15</v>
      </c>
      <c r="D18" s="24">
        <f t="shared" si="0"/>
        <v>1</v>
      </c>
      <c r="E18" s="50">
        <v>54829</v>
      </c>
      <c r="F18" s="19">
        <f t="shared" si="1"/>
        <v>4984.5</v>
      </c>
      <c r="G18" s="19">
        <f t="shared" si="2"/>
        <v>4984.5</v>
      </c>
      <c r="H18" s="19">
        <f t="shared" si="3"/>
        <v>0</v>
      </c>
      <c r="I18" s="44"/>
      <c r="J18" s="44"/>
      <c r="K18" s="45"/>
      <c r="L18" s="19">
        <f t="shared" si="4"/>
        <v>4984.5</v>
      </c>
      <c r="M18" s="35"/>
      <c r="N18" s="35"/>
      <c r="O18" s="1"/>
      <c r="P18" s="37"/>
      <c r="Q18" s="37"/>
      <c r="R18" s="1"/>
    </row>
    <row r="19" spans="1:19" s="2" customFormat="1" ht="17.100000000000001" customHeight="1">
      <c r="A19" s="7" t="s">
        <v>17</v>
      </c>
      <c r="B19" s="9"/>
      <c r="C19" s="9"/>
      <c r="D19" s="10"/>
      <c r="E19" s="49">
        <f>SUM(E20:E46)</f>
        <v>1514408</v>
      </c>
      <c r="F19" s="18">
        <f>SUM(F20:F46)</f>
        <v>137673.60000000001</v>
      </c>
      <c r="G19" s="18">
        <f>SUM(G20:G46)</f>
        <v>137673.60000000001</v>
      </c>
      <c r="H19" s="18">
        <f>SUM(H20:H46)</f>
        <v>0</v>
      </c>
      <c r="I19" s="18"/>
      <c r="J19" s="18"/>
      <c r="K19" s="18"/>
      <c r="L19" s="18">
        <f>SUM(L20:L46)</f>
        <v>137673.60000000001</v>
      </c>
      <c r="M19" s="35"/>
      <c r="N19" s="35"/>
      <c r="O19" s="1"/>
      <c r="P19" s="37"/>
      <c r="Q19" s="37"/>
      <c r="R19" s="1"/>
      <c r="S19" s="1"/>
    </row>
    <row r="20" spans="1:19" s="2" customFormat="1" ht="17.100000000000001" customHeight="1">
      <c r="A20" s="6" t="s">
        <v>0</v>
      </c>
      <c r="B20" s="4">
        <v>1</v>
      </c>
      <c r="C20" s="4">
        <v>10</v>
      </c>
      <c r="D20" s="24">
        <f t="shared" si="0"/>
        <v>1</v>
      </c>
      <c r="E20" s="50">
        <v>42121</v>
      </c>
      <c r="F20" s="19">
        <f>ROUND(E20/11,1)</f>
        <v>3829.2</v>
      </c>
      <c r="G20" s="19">
        <f t="shared" si="2"/>
        <v>3829.2</v>
      </c>
      <c r="H20" s="19">
        <f t="shared" si="3"/>
        <v>0</v>
      </c>
      <c r="I20" s="44"/>
      <c r="J20" s="44"/>
      <c r="K20" s="45"/>
      <c r="L20" s="19">
        <f t="shared" si="4"/>
        <v>3829.2</v>
      </c>
      <c r="M20" s="35"/>
      <c r="N20" s="35"/>
      <c r="O20" s="1"/>
      <c r="P20" s="37"/>
      <c r="Q20" s="37"/>
      <c r="R20" s="1"/>
      <c r="S20" s="1"/>
    </row>
    <row r="21" spans="1:19" s="2" customFormat="1" ht="17.100000000000001" customHeight="1">
      <c r="A21" s="6" t="s">
        <v>18</v>
      </c>
      <c r="B21" s="4">
        <v>1</v>
      </c>
      <c r="C21" s="4">
        <v>10</v>
      </c>
      <c r="D21" s="24">
        <f t="shared" si="0"/>
        <v>1</v>
      </c>
      <c r="E21" s="50">
        <v>59779</v>
      </c>
      <c r="F21" s="19">
        <f t="shared" ref="F21:F45" si="5">ROUND(E21/11,1)</f>
        <v>5434.5</v>
      </c>
      <c r="G21" s="19">
        <f t="shared" si="2"/>
        <v>5434.5</v>
      </c>
      <c r="H21" s="19">
        <f t="shared" si="3"/>
        <v>0</v>
      </c>
      <c r="I21" s="44"/>
      <c r="J21" s="44"/>
      <c r="K21" s="45"/>
      <c r="L21" s="19">
        <f t="shared" si="4"/>
        <v>5434.5</v>
      </c>
      <c r="M21" s="35"/>
      <c r="N21" s="35"/>
      <c r="O21" s="1"/>
      <c r="P21" s="37"/>
      <c r="Q21" s="37"/>
      <c r="R21" s="1"/>
      <c r="S21" s="1"/>
    </row>
    <row r="22" spans="1:19" s="2" customFormat="1" ht="17.100000000000001" customHeight="1">
      <c r="A22" s="6" t="s">
        <v>19</v>
      </c>
      <c r="B22" s="4">
        <v>1</v>
      </c>
      <c r="C22" s="4">
        <v>10</v>
      </c>
      <c r="D22" s="24">
        <f t="shared" si="0"/>
        <v>1</v>
      </c>
      <c r="E22" s="50">
        <v>46116</v>
      </c>
      <c r="F22" s="19">
        <f t="shared" si="5"/>
        <v>4192.3999999999996</v>
      </c>
      <c r="G22" s="19">
        <f t="shared" si="2"/>
        <v>4192.3999999999996</v>
      </c>
      <c r="H22" s="19">
        <f t="shared" si="3"/>
        <v>0</v>
      </c>
      <c r="I22" s="44"/>
      <c r="J22" s="44"/>
      <c r="K22" s="45"/>
      <c r="L22" s="19">
        <f t="shared" si="4"/>
        <v>4192.3999999999996</v>
      </c>
      <c r="M22" s="35"/>
      <c r="N22" s="35"/>
      <c r="O22" s="1"/>
      <c r="P22" s="37"/>
      <c r="Q22" s="37"/>
      <c r="R22" s="1"/>
      <c r="S22" s="1"/>
    </row>
    <row r="23" spans="1:19" s="2" customFormat="1" ht="17.100000000000001" customHeight="1">
      <c r="A23" s="6" t="s">
        <v>20</v>
      </c>
      <c r="B23" s="4">
        <v>1</v>
      </c>
      <c r="C23" s="4">
        <v>10</v>
      </c>
      <c r="D23" s="24">
        <f t="shared" si="0"/>
        <v>1</v>
      </c>
      <c r="E23" s="50">
        <v>40592</v>
      </c>
      <c r="F23" s="19">
        <f t="shared" si="5"/>
        <v>3690.2</v>
      </c>
      <c r="G23" s="19">
        <f t="shared" si="2"/>
        <v>3690.2</v>
      </c>
      <c r="H23" s="19">
        <f t="shared" si="3"/>
        <v>0</v>
      </c>
      <c r="I23" s="44"/>
      <c r="J23" s="44"/>
      <c r="K23" s="45"/>
      <c r="L23" s="19">
        <f t="shared" si="4"/>
        <v>3690.2</v>
      </c>
      <c r="M23" s="35"/>
      <c r="N23" s="35"/>
      <c r="O23" s="1"/>
      <c r="P23" s="37"/>
      <c r="Q23" s="37"/>
      <c r="R23" s="1"/>
      <c r="S23" s="1"/>
    </row>
    <row r="24" spans="1:19" s="2" customFormat="1" ht="17.100000000000001" customHeight="1">
      <c r="A24" s="6" t="s">
        <v>21</v>
      </c>
      <c r="B24" s="4">
        <v>1</v>
      </c>
      <c r="C24" s="4">
        <v>10</v>
      </c>
      <c r="D24" s="24">
        <f t="shared" si="0"/>
        <v>1</v>
      </c>
      <c r="E24" s="50">
        <v>57660</v>
      </c>
      <c r="F24" s="19">
        <f t="shared" si="5"/>
        <v>5241.8</v>
      </c>
      <c r="G24" s="19">
        <f t="shared" si="2"/>
        <v>5241.8</v>
      </c>
      <c r="H24" s="19">
        <f t="shared" si="3"/>
        <v>0</v>
      </c>
      <c r="I24" s="44"/>
      <c r="J24" s="44"/>
      <c r="K24" s="45"/>
      <c r="L24" s="19">
        <f t="shared" si="4"/>
        <v>5241.8</v>
      </c>
      <c r="M24" s="35"/>
      <c r="N24" s="35"/>
      <c r="O24" s="1"/>
      <c r="P24" s="37"/>
      <c r="Q24" s="37"/>
      <c r="R24" s="1"/>
      <c r="S24" s="1"/>
    </row>
    <row r="25" spans="1:19" s="2" customFormat="1" ht="17.100000000000001" customHeight="1">
      <c r="A25" s="6" t="s">
        <v>22</v>
      </c>
      <c r="B25" s="4">
        <v>1</v>
      </c>
      <c r="C25" s="4">
        <v>10</v>
      </c>
      <c r="D25" s="24">
        <f t="shared" si="0"/>
        <v>1</v>
      </c>
      <c r="E25" s="50">
        <v>64009</v>
      </c>
      <c r="F25" s="19">
        <f t="shared" si="5"/>
        <v>5819</v>
      </c>
      <c r="G25" s="19">
        <f t="shared" si="2"/>
        <v>5819</v>
      </c>
      <c r="H25" s="19">
        <f t="shared" si="3"/>
        <v>0</v>
      </c>
      <c r="I25" s="45"/>
      <c r="J25" s="44"/>
      <c r="K25" s="45"/>
      <c r="L25" s="19">
        <f t="shared" si="4"/>
        <v>5819</v>
      </c>
      <c r="M25" s="35"/>
      <c r="N25" s="35"/>
      <c r="O25" s="1"/>
      <c r="P25" s="37"/>
      <c r="Q25" s="37"/>
      <c r="R25" s="1"/>
      <c r="S25" s="1"/>
    </row>
    <row r="26" spans="1:19" s="2" customFormat="1" ht="17.100000000000001" customHeight="1">
      <c r="A26" s="6" t="s">
        <v>23</v>
      </c>
      <c r="B26" s="4">
        <v>1</v>
      </c>
      <c r="C26" s="4">
        <v>10</v>
      </c>
      <c r="D26" s="24">
        <f t="shared" si="0"/>
        <v>1</v>
      </c>
      <c r="E26" s="50">
        <v>89035</v>
      </c>
      <c r="F26" s="19">
        <f t="shared" si="5"/>
        <v>8094.1</v>
      </c>
      <c r="G26" s="19">
        <f t="shared" si="2"/>
        <v>8094.1</v>
      </c>
      <c r="H26" s="19">
        <f t="shared" si="3"/>
        <v>0</v>
      </c>
      <c r="I26" s="44"/>
      <c r="J26" s="44"/>
      <c r="K26" s="45"/>
      <c r="L26" s="19">
        <f t="shared" si="4"/>
        <v>8094.1</v>
      </c>
      <c r="M26" s="35"/>
      <c r="N26" s="35"/>
      <c r="O26" s="1"/>
      <c r="P26" s="37"/>
      <c r="Q26" s="37"/>
      <c r="R26" s="1"/>
      <c r="S26" s="1"/>
    </row>
    <row r="27" spans="1:19" s="2" customFormat="1" ht="16.5" customHeight="1">
      <c r="A27" s="6" t="s">
        <v>24</v>
      </c>
      <c r="B27" s="4">
        <v>1</v>
      </c>
      <c r="C27" s="4">
        <v>10</v>
      </c>
      <c r="D27" s="24">
        <f t="shared" si="0"/>
        <v>1</v>
      </c>
      <c r="E27" s="50">
        <v>30871</v>
      </c>
      <c r="F27" s="19">
        <f t="shared" si="5"/>
        <v>2806.5</v>
      </c>
      <c r="G27" s="19">
        <f t="shared" si="2"/>
        <v>2806.5</v>
      </c>
      <c r="H27" s="19">
        <f t="shared" si="3"/>
        <v>0</v>
      </c>
      <c r="I27" s="44"/>
      <c r="J27" s="44"/>
      <c r="K27" s="45"/>
      <c r="L27" s="19">
        <f t="shared" si="4"/>
        <v>2806.5</v>
      </c>
      <c r="M27" s="35"/>
      <c r="N27" s="35"/>
      <c r="O27" s="1"/>
      <c r="P27" s="37"/>
      <c r="Q27" s="37"/>
      <c r="R27" s="1"/>
      <c r="S27" s="1"/>
    </row>
    <row r="28" spans="1:19" s="2" customFormat="1" ht="17.100000000000001" customHeight="1">
      <c r="A28" s="6" t="s">
        <v>25</v>
      </c>
      <c r="B28" s="4">
        <v>1</v>
      </c>
      <c r="C28" s="4">
        <v>10</v>
      </c>
      <c r="D28" s="24">
        <f t="shared" si="0"/>
        <v>1</v>
      </c>
      <c r="E28" s="50">
        <v>57693</v>
      </c>
      <c r="F28" s="19">
        <f t="shared" si="5"/>
        <v>5244.8</v>
      </c>
      <c r="G28" s="19">
        <f t="shared" si="2"/>
        <v>5244.8</v>
      </c>
      <c r="H28" s="19">
        <f t="shared" si="3"/>
        <v>0</v>
      </c>
      <c r="I28" s="44"/>
      <c r="J28" s="44"/>
      <c r="K28" s="45"/>
      <c r="L28" s="19">
        <f t="shared" si="4"/>
        <v>5244.8</v>
      </c>
      <c r="M28" s="35"/>
      <c r="N28" s="35"/>
      <c r="O28" s="1"/>
      <c r="P28" s="37"/>
      <c r="Q28" s="37"/>
      <c r="R28" s="1"/>
      <c r="S28" s="1"/>
    </row>
    <row r="29" spans="1:19" s="2" customFormat="1" ht="17.100000000000001" customHeight="1">
      <c r="A29" s="6" t="s">
        <v>26</v>
      </c>
      <c r="B29" s="4">
        <v>1</v>
      </c>
      <c r="C29" s="4">
        <v>10</v>
      </c>
      <c r="D29" s="24">
        <f t="shared" si="0"/>
        <v>1</v>
      </c>
      <c r="E29" s="50">
        <v>35766</v>
      </c>
      <c r="F29" s="19">
        <f t="shared" si="5"/>
        <v>3251.5</v>
      </c>
      <c r="G29" s="19">
        <f t="shared" si="2"/>
        <v>3251.5</v>
      </c>
      <c r="H29" s="19">
        <f t="shared" si="3"/>
        <v>0</v>
      </c>
      <c r="I29" s="45"/>
      <c r="J29" s="44"/>
      <c r="K29" s="45"/>
      <c r="L29" s="19">
        <f t="shared" si="4"/>
        <v>3251.5</v>
      </c>
      <c r="M29" s="35"/>
      <c r="N29" s="35"/>
      <c r="O29" s="1"/>
      <c r="P29" s="37"/>
      <c r="Q29" s="37"/>
      <c r="R29" s="1"/>
      <c r="S29" s="1"/>
    </row>
    <row r="30" spans="1:19" s="2" customFormat="1" ht="17.100000000000001" customHeight="1">
      <c r="A30" s="6" t="s">
        <v>27</v>
      </c>
      <c r="B30" s="4">
        <v>1</v>
      </c>
      <c r="C30" s="4">
        <v>10</v>
      </c>
      <c r="D30" s="24">
        <f t="shared" si="0"/>
        <v>1</v>
      </c>
      <c r="E30" s="50">
        <v>38946</v>
      </c>
      <c r="F30" s="19">
        <f t="shared" si="5"/>
        <v>3540.5</v>
      </c>
      <c r="G30" s="19">
        <f t="shared" si="2"/>
        <v>3540.5</v>
      </c>
      <c r="H30" s="19">
        <f t="shared" si="3"/>
        <v>0</v>
      </c>
      <c r="I30" s="44"/>
      <c r="J30" s="44"/>
      <c r="K30" s="45"/>
      <c r="L30" s="19">
        <f t="shared" si="4"/>
        <v>3540.5</v>
      </c>
      <c r="M30" s="35"/>
      <c r="N30" s="35"/>
      <c r="O30" s="1"/>
      <c r="P30" s="37"/>
      <c r="Q30" s="37"/>
      <c r="R30" s="1"/>
      <c r="S30" s="1"/>
    </row>
    <row r="31" spans="1:19" s="2" customFormat="1" ht="16.5" customHeight="1">
      <c r="A31" s="6" t="s">
        <v>28</v>
      </c>
      <c r="B31" s="4">
        <v>1</v>
      </c>
      <c r="C31" s="4">
        <v>10</v>
      </c>
      <c r="D31" s="24">
        <f t="shared" si="0"/>
        <v>1</v>
      </c>
      <c r="E31" s="50">
        <v>60171</v>
      </c>
      <c r="F31" s="19">
        <f t="shared" si="5"/>
        <v>5470.1</v>
      </c>
      <c r="G31" s="19">
        <f t="shared" si="2"/>
        <v>5470.1</v>
      </c>
      <c r="H31" s="19">
        <f t="shared" si="3"/>
        <v>0</v>
      </c>
      <c r="I31" s="44"/>
      <c r="J31" s="44"/>
      <c r="K31" s="45"/>
      <c r="L31" s="19">
        <f t="shared" si="4"/>
        <v>5470.1</v>
      </c>
      <c r="M31" s="35"/>
      <c r="N31" s="35"/>
      <c r="O31" s="1"/>
      <c r="P31" s="37"/>
      <c r="Q31" s="37"/>
      <c r="R31" s="1"/>
      <c r="S31" s="1"/>
    </row>
    <row r="32" spans="1:19" s="2" customFormat="1" ht="17.100000000000001" customHeight="1">
      <c r="A32" s="6" t="s">
        <v>29</v>
      </c>
      <c r="B32" s="4">
        <v>1</v>
      </c>
      <c r="C32" s="4">
        <v>10</v>
      </c>
      <c r="D32" s="24">
        <f t="shared" si="0"/>
        <v>1</v>
      </c>
      <c r="E32" s="50">
        <v>38569</v>
      </c>
      <c r="F32" s="19">
        <f t="shared" si="5"/>
        <v>3506.3</v>
      </c>
      <c r="G32" s="19">
        <f t="shared" si="2"/>
        <v>3506.3</v>
      </c>
      <c r="H32" s="19">
        <f t="shared" si="3"/>
        <v>0</v>
      </c>
      <c r="I32" s="45"/>
      <c r="J32" s="44"/>
      <c r="K32" s="45"/>
      <c r="L32" s="19">
        <f t="shared" si="4"/>
        <v>3506.3</v>
      </c>
      <c r="M32" s="35"/>
      <c r="N32" s="35"/>
      <c r="O32" s="1"/>
      <c r="P32" s="37"/>
      <c r="Q32" s="37"/>
    </row>
    <row r="33" spans="1:19" s="2" customFormat="1" ht="17.100000000000001" customHeight="1">
      <c r="A33" s="6" t="s">
        <v>30</v>
      </c>
      <c r="B33" s="4">
        <v>1</v>
      </c>
      <c r="C33" s="4">
        <v>10</v>
      </c>
      <c r="D33" s="24">
        <f t="shared" si="0"/>
        <v>1</v>
      </c>
      <c r="E33" s="50">
        <v>58683</v>
      </c>
      <c r="F33" s="19">
        <f t="shared" si="5"/>
        <v>5334.8</v>
      </c>
      <c r="G33" s="19">
        <f t="shared" si="2"/>
        <v>5334.8</v>
      </c>
      <c r="H33" s="19">
        <f t="shared" si="3"/>
        <v>0</v>
      </c>
      <c r="I33" s="44"/>
      <c r="J33" s="44"/>
      <c r="K33" s="45"/>
      <c r="L33" s="19">
        <f t="shared" si="4"/>
        <v>5334.8</v>
      </c>
      <c r="M33" s="35"/>
      <c r="N33" s="35"/>
      <c r="O33" s="1"/>
      <c r="P33" s="37"/>
      <c r="Q33" s="37"/>
      <c r="R33" s="1"/>
      <c r="S33" s="1"/>
    </row>
    <row r="34" spans="1:19" s="2" customFormat="1" ht="17.100000000000001" customHeight="1">
      <c r="A34" s="6" t="s">
        <v>31</v>
      </c>
      <c r="B34" s="4">
        <v>1</v>
      </c>
      <c r="C34" s="4">
        <v>10</v>
      </c>
      <c r="D34" s="24">
        <f t="shared" si="0"/>
        <v>1</v>
      </c>
      <c r="E34" s="50">
        <v>59216</v>
      </c>
      <c r="F34" s="19">
        <f t="shared" si="5"/>
        <v>5383.3</v>
      </c>
      <c r="G34" s="19">
        <f t="shared" si="2"/>
        <v>5383.3</v>
      </c>
      <c r="H34" s="19">
        <f t="shared" si="3"/>
        <v>0</v>
      </c>
      <c r="I34" s="44"/>
      <c r="J34" s="44"/>
      <c r="K34" s="45"/>
      <c r="L34" s="19">
        <f t="shared" si="4"/>
        <v>5383.3</v>
      </c>
      <c r="M34" s="35"/>
      <c r="N34" s="35"/>
      <c r="O34" s="1"/>
      <c r="P34" s="37"/>
      <c r="Q34" s="37"/>
    </row>
    <row r="35" spans="1:19" s="2" customFormat="1" ht="17.100000000000001" customHeight="1">
      <c r="A35" s="6" t="s">
        <v>1</v>
      </c>
      <c r="B35" s="4">
        <v>1</v>
      </c>
      <c r="C35" s="4">
        <v>10</v>
      </c>
      <c r="D35" s="24">
        <f t="shared" si="0"/>
        <v>1</v>
      </c>
      <c r="E35" s="50">
        <v>76871</v>
      </c>
      <c r="F35" s="19">
        <f t="shared" si="5"/>
        <v>6988.3</v>
      </c>
      <c r="G35" s="19">
        <f t="shared" si="2"/>
        <v>6988.3</v>
      </c>
      <c r="H35" s="19">
        <f t="shared" si="3"/>
        <v>0</v>
      </c>
      <c r="I35" s="44"/>
      <c r="J35" s="44"/>
      <c r="K35" s="45"/>
      <c r="L35" s="19">
        <f t="shared" si="4"/>
        <v>6988.3</v>
      </c>
      <c r="M35" s="35"/>
      <c r="N35" s="35"/>
      <c r="O35" s="1"/>
      <c r="P35" s="37"/>
      <c r="Q35" s="37"/>
      <c r="R35" s="1"/>
      <c r="S35" s="1"/>
    </row>
    <row r="36" spans="1:19" s="2" customFormat="1" ht="17.100000000000001" customHeight="1">
      <c r="A36" s="6" t="s">
        <v>32</v>
      </c>
      <c r="B36" s="4">
        <v>1</v>
      </c>
      <c r="C36" s="4">
        <v>10</v>
      </c>
      <c r="D36" s="24">
        <f t="shared" si="0"/>
        <v>1</v>
      </c>
      <c r="E36" s="50">
        <v>56995</v>
      </c>
      <c r="F36" s="19">
        <f t="shared" si="5"/>
        <v>5181.3999999999996</v>
      </c>
      <c r="G36" s="19">
        <f t="shared" si="2"/>
        <v>5181.3999999999996</v>
      </c>
      <c r="H36" s="19">
        <f t="shared" si="3"/>
        <v>0</v>
      </c>
      <c r="I36" s="44"/>
      <c r="J36" s="44"/>
      <c r="K36" s="45"/>
      <c r="L36" s="19">
        <f t="shared" si="4"/>
        <v>5181.3999999999996</v>
      </c>
      <c r="M36" s="35"/>
      <c r="N36" s="35"/>
      <c r="O36" s="1"/>
      <c r="P36" s="37"/>
      <c r="Q36" s="37"/>
      <c r="R36" s="1"/>
      <c r="S36" s="1"/>
    </row>
    <row r="37" spans="1:19" s="2" customFormat="1" ht="17.100000000000001" customHeight="1">
      <c r="A37" s="6" t="s">
        <v>33</v>
      </c>
      <c r="B37" s="4">
        <v>1</v>
      </c>
      <c r="C37" s="4">
        <v>10</v>
      </c>
      <c r="D37" s="24">
        <f t="shared" si="0"/>
        <v>1</v>
      </c>
      <c r="E37" s="50">
        <v>42053</v>
      </c>
      <c r="F37" s="19">
        <f t="shared" si="5"/>
        <v>3823</v>
      </c>
      <c r="G37" s="19">
        <f t="shared" si="2"/>
        <v>3823</v>
      </c>
      <c r="H37" s="19">
        <f t="shared" si="3"/>
        <v>0</v>
      </c>
      <c r="I37" s="44"/>
      <c r="J37" s="44"/>
      <c r="K37" s="45"/>
      <c r="L37" s="19">
        <f t="shared" si="4"/>
        <v>3823</v>
      </c>
      <c r="M37" s="35"/>
      <c r="N37" s="35"/>
      <c r="O37" s="1"/>
      <c r="P37" s="37"/>
      <c r="Q37" s="37"/>
      <c r="R37" s="1"/>
      <c r="S37" s="1"/>
    </row>
    <row r="38" spans="1:19" s="2" customFormat="1" ht="17.100000000000001" customHeight="1">
      <c r="A38" s="6" t="s">
        <v>34</v>
      </c>
      <c r="B38" s="4">
        <v>1</v>
      </c>
      <c r="C38" s="4">
        <v>10</v>
      </c>
      <c r="D38" s="24">
        <f t="shared" si="0"/>
        <v>1</v>
      </c>
      <c r="E38" s="50">
        <v>83605</v>
      </c>
      <c r="F38" s="19">
        <f t="shared" si="5"/>
        <v>7600.5</v>
      </c>
      <c r="G38" s="19">
        <f t="shared" si="2"/>
        <v>7600.5</v>
      </c>
      <c r="H38" s="19">
        <f t="shared" si="3"/>
        <v>0</v>
      </c>
      <c r="I38" s="44"/>
      <c r="J38" s="44"/>
      <c r="K38" s="45"/>
      <c r="L38" s="19">
        <f t="shared" si="4"/>
        <v>7600.5</v>
      </c>
      <c r="M38" s="35"/>
      <c r="N38" s="35"/>
      <c r="O38" s="1"/>
      <c r="P38" s="37"/>
      <c r="Q38" s="37"/>
      <c r="R38" s="1"/>
      <c r="S38" s="1"/>
    </row>
    <row r="39" spans="1:19" s="2" customFormat="1" ht="17.100000000000001" customHeight="1">
      <c r="A39" s="6" t="s">
        <v>35</v>
      </c>
      <c r="B39" s="4">
        <v>1</v>
      </c>
      <c r="C39" s="4">
        <v>10</v>
      </c>
      <c r="D39" s="24">
        <f t="shared" si="0"/>
        <v>1</v>
      </c>
      <c r="E39" s="50">
        <v>65434</v>
      </c>
      <c r="F39" s="19">
        <f t="shared" si="5"/>
        <v>5948.5</v>
      </c>
      <c r="G39" s="19">
        <f t="shared" si="2"/>
        <v>5948.5</v>
      </c>
      <c r="H39" s="19">
        <f t="shared" si="3"/>
        <v>0</v>
      </c>
      <c r="I39" s="44"/>
      <c r="J39" s="44"/>
      <c r="K39" s="45"/>
      <c r="L39" s="19">
        <f t="shared" si="4"/>
        <v>5948.5</v>
      </c>
      <c r="M39" s="35"/>
      <c r="N39" s="35"/>
      <c r="O39" s="1"/>
      <c r="P39" s="37"/>
      <c r="Q39" s="37"/>
      <c r="R39" s="1"/>
      <c r="S39" s="1"/>
    </row>
    <row r="40" spans="1:19" s="2" customFormat="1" ht="17.100000000000001" customHeight="1">
      <c r="A40" s="6" t="s">
        <v>36</v>
      </c>
      <c r="B40" s="4">
        <v>1</v>
      </c>
      <c r="C40" s="4">
        <v>10</v>
      </c>
      <c r="D40" s="24">
        <f t="shared" si="0"/>
        <v>1</v>
      </c>
      <c r="E40" s="50">
        <v>60696</v>
      </c>
      <c r="F40" s="19">
        <f t="shared" si="5"/>
        <v>5517.8</v>
      </c>
      <c r="G40" s="19">
        <f t="shared" si="2"/>
        <v>5517.8</v>
      </c>
      <c r="H40" s="19">
        <f t="shared" si="3"/>
        <v>0</v>
      </c>
      <c r="I40" s="44"/>
      <c r="J40" s="44"/>
      <c r="K40" s="45"/>
      <c r="L40" s="19">
        <f t="shared" si="4"/>
        <v>5517.8</v>
      </c>
      <c r="M40" s="35"/>
      <c r="N40" s="35"/>
      <c r="O40" s="1"/>
      <c r="P40" s="37"/>
      <c r="Q40" s="37"/>
      <c r="R40" s="1"/>
      <c r="S40" s="1"/>
    </row>
    <row r="41" spans="1:19" s="2" customFormat="1" ht="17.100000000000001" customHeight="1">
      <c r="A41" s="6" t="s">
        <v>37</v>
      </c>
      <c r="B41" s="4">
        <v>1</v>
      </c>
      <c r="C41" s="4">
        <v>10</v>
      </c>
      <c r="D41" s="24">
        <f t="shared" si="0"/>
        <v>1</v>
      </c>
      <c r="E41" s="50">
        <v>84602</v>
      </c>
      <c r="F41" s="19">
        <f t="shared" si="5"/>
        <v>7691.1</v>
      </c>
      <c r="G41" s="19">
        <f t="shared" si="2"/>
        <v>7691.1</v>
      </c>
      <c r="H41" s="19">
        <f t="shared" si="3"/>
        <v>0</v>
      </c>
      <c r="I41" s="44"/>
      <c r="J41" s="44"/>
      <c r="K41" s="45"/>
      <c r="L41" s="19">
        <f t="shared" si="4"/>
        <v>7691.1</v>
      </c>
      <c r="M41" s="35"/>
      <c r="N41" s="35"/>
      <c r="O41" s="1"/>
      <c r="P41" s="37"/>
      <c r="Q41" s="37"/>
      <c r="R41" s="1"/>
      <c r="S41" s="1"/>
    </row>
    <row r="42" spans="1:19" s="2" customFormat="1" ht="17.100000000000001" customHeight="1">
      <c r="A42" s="6" t="s">
        <v>38</v>
      </c>
      <c r="B42" s="4">
        <v>1</v>
      </c>
      <c r="C42" s="4">
        <v>10</v>
      </c>
      <c r="D42" s="24">
        <f>(B42*C42)/C42</f>
        <v>1</v>
      </c>
      <c r="E42" s="50">
        <v>44636</v>
      </c>
      <c r="F42" s="19">
        <f t="shared" si="5"/>
        <v>4057.8</v>
      </c>
      <c r="G42" s="19">
        <f t="shared" si="2"/>
        <v>4057.8</v>
      </c>
      <c r="H42" s="19">
        <f t="shared" si="3"/>
        <v>0</v>
      </c>
      <c r="I42" s="45"/>
      <c r="J42" s="44"/>
      <c r="K42" s="45"/>
      <c r="L42" s="19">
        <f t="shared" si="4"/>
        <v>4057.8</v>
      </c>
      <c r="M42" s="35"/>
      <c r="N42" s="35"/>
      <c r="O42" s="1"/>
      <c r="P42" s="37"/>
      <c r="Q42" s="37"/>
      <c r="R42" s="1"/>
      <c r="S42" s="1"/>
    </row>
    <row r="43" spans="1:19" s="2" customFormat="1" ht="17.100000000000001" customHeight="1">
      <c r="A43" s="6" t="s">
        <v>2</v>
      </c>
      <c r="B43" s="4">
        <v>1</v>
      </c>
      <c r="C43" s="4">
        <v>10</v>
      </c>
      <c r="D43" s="24">
        <f t="shared" si="0"/>
        <v>1</v>
      </c>
      <c r="E43" s="50">
        <v>58691</v>
      </c>
      <c r="F43" s="19">
        <f t="shared" si="5"/>
        <v>5335.5</v>
      </c>
      <c r="G43" s="19">
        <f t="shared" si="2"/>
        <v>5335.5</v>
      </c>
      <c r="H43" s="19">
        <f t="shared" si="3"/>
        <v>0</v>
      </c>
      <c r="I43" s="45"/>
      <c r="J43" s="44"/>
      <c r="K43" s="45"/>
      <c r="L43" s="19">
        <f t="shared" si="4"/>
        <v>5335.5</v>
      </c>
      <c r="M43" s="35"/>
      <c r="N43" s="35"/>
      <c r="O43" s="1"/>
      <c r="P43" s="37"/>
      <c r="Q43" s="37"/>
      <c r="R43" s="1"/>
      <c r="S43" s="1"/>
    </row>
    <row r="44" spans="1:19" s="2" customFormat="1" ht="17.100000000000001" customHeight="1">
      <c r="A44" s="6" t="s">
        <v>39</v>
      </c>
      <c r="B44" s="4">
        <v>1</v>
      </c>
      <c r="C44" s="4">
        <v>10</v>
      </c>
      <c r="D44" s="24">
        <f t="shared" si="0"/>
        <v>1</v>
      </c>
      <c r="E44" s="50">
        <v>49446</v>
      </c>
      <c r="F44" s="19">
        <f t="shared" si="5"/>
        <v>4495.1000000000004</v>
      </c>
      <c r="G44" s="19">
        <f t="shared" si="2"/>
        <v>4495.1000000000004</v>
      </c>
      <c r="H44" s="19">
        <f t="shared" si="3"/>
        <v>0</v>
      </c>
      <c r="I44" s="45"/>
      <c r="J44" s="44"/>
      <c r="K44" s="45"/>
      <c r="L44" s="19">
        <f t="shared" si="4"/>
        <v>4495.1000000000004</v>
      </c>
      <c r="M44" s="35"/>
      <c r="N44" s="35"/>
      <c r="O44" s="1"/>
      <c r="P44" s="37"/>
      <c r="Q44" s="37"/>
      <c r="R44" s="1"/>
      <c r="S44" s="1"/>
    </row>
    <row r="45" spans="1:19" s="2" customFormat="1" ht="17.100000000000001" customHeight="1">
      <c r="A45" s="6" t="s">
        <v>3</v>
      </c>
      <c r="B45" s="4">
        <v>1</v>
      </c>
      <c r="C45" s="4">
        <v>10</v>
      </c>
      <c r="D45" s="24">
        <f t="shared" si="0"/>
        <v>1</v>
      </c>
      <c r="E45" s="50">
        <v>48331</v>
      </c>
      <c r="F45" s="19">
        <f t="shared" si="5"/>
        <v>4393.7</v>
      </c>
      <c r="G45" s="19">
        <f t="shared" si="2"/>
        <v>4393.7</v>
      </c>
      <c r="H45" s="19">
        <f t="shared" si="3"/>
        <v>0</v>
      </c>
      <c r="I45" s="45"/>
      <c r="J45" s="44"/>
      <c r="K45" s="45"/>
      <c r="L45" s="19">
        <f t="shared" si="4"/>
        <v>4393.7</v>
      </c>
      <c r="M45" s="35"/>
      <c r="N45" s="35"/>
      <c r="O45" s="1"/>
      <c r="P45" s="37"/>
      <c r="Q45" s="37"/>
      <c r="R45" s="1"/>
      <c r="S45" s="1"/>
    </row>
    <row r="46" spans="1:19" s="2" customFormat="1" ht="17.100000000000001" customHeight="1">
      <c r="A46" s="6" t="s">
        <v>40</v>
      </c>
      <c r="B46" s="4">
        <v>1</v>
      </c>
      <c r="C46" s="4">
        <v>10</v>
      </c>
      <c r="D46" s="24">
        <f t="shared" si="0"/>
        <v>1</v>
      </c>
      <c r="E46" s="50">
        <v>63821</v>
      </c>
      <c r="F46" s="19">
        <f>ROUND(E46/11,1)</f>
        <v>5801.9</v>
      </c>
      <c r="G46" s="19">
        <f t="shared" si="2"/>
        <v>5801.9</v>
      </c>
      <c r="H46" s="19">
        <f t="shared" si="3"/>
        <v>0</v>
      </c>
      <c r="I46" s="45"/>
      <c r="J46" s="44"/>
      <c r="K46" s="45"/>
      <c r="L46" s="19">
        <f>IF(OR(I46="+",J46="+",K46="+"),0,G46)</f>
        <v>5801.9</v>
      </c>
      <c r="M46" s="35"/>
      <c r="N46" s="35"/>
      <c r="P46" s="37"/>
      <c r="Q46" s="37"/>
      <c r="R46" s="1"/>
      <c r="S46" s="1"/>
    </row>
    <row r="47" spans="1:19" s="22" customFormat="1" ht="17.100000000000001" customHeight="1">
      <c r="A47" s="21" t="s">
        <v>46</v>
      </c>
      <c r="B47" s="21"/>
      <c r="C47" s="21"/>
      <c r="D47" s="21"/>
      <c r="E47" s="51">
        <f>E8+E19</f>
        <v>3368773</v>
      </c>
      <c r="F47" s="23">
        <f t="shared" ref="F47" si="6">F8+F19</f>
        <v>306252.3</v>
      </c>
      <c r="G47" s="23">
        <f>G8+G19</f>
        <v>306252.3</v>
      </c>
      <c r="H47" s="23">
        <f>H8+H19</f>
        <v>0</v>
      </c>
      <c r="I47" s="39">
        <f>COUNTIF(I9:I46,"+")</f>
        <v>0</v>
      </c>
      <c r="J47" s="39">
        <f>COUNTIF(J9:J46,"+")</f>
        <v>0</v>
      </c>
      <c r="K47" s="39">
        <f>COUNTIF(K9:K46,"+")</f>
        <v>0</v>
      </c>
      <c r="L47" s="23">
        <f>L8+L19</f>
        <v>306252.3</v>
      </c>
      <c r="P47" s="1"/>
      <c r="Q47" s="1"/>
      <c r="R47" s="1"/>
      <c r="S47" s="1"/>
    </row>
    <row r="48" spans="1:19" ht="21" customHeight="1"/>
    <row r="49" spans="1:12" ht="17.25" customHeight="1">
      <c r="A49" s="42" t="s">
        <v>54</v>
      </c>
      <c r="B49" s="41"/>
      <c r="C49" s="52" t="s">
        <v>56</v>
      </c>
      <c r="D49" s="53"/>
      <c r="E49" s="53"/>
      <c r="F49" s="53"/>
      <c r="G49" s="53"/>
      <c r="H49" s="53"/>
      <c r="I49" s="53"/>
      <c r="J49" s="53"/>
      <c r="K49" s="48"/>
      <c r="L49" s="48"/>
    </row>
    <row r="50" spans="1:12" ht="17.25" customHeight="1">
      <c r="B50" s="43" t="s">
        <v>55</v>
      </c>
      <c r="C50" s="52" t="s">
        <v>59</v>
      </c>
      <c r="D50" s="53"/>
      <c r="E50" s="53"/>
      <c r="F50" s="53"/>
      <c r="G50" s="53"/>
      <c r="H50" s="53"/>
      <c r="I50" s="53"/>
      <c r="J50" s="53"/>
      <c r="K50" s="48"/>
      <c r="L50" s="48"/>
    </row>
    <row r="52" spans="1:12" ht="15" customHeight="1"/>
  </sheetData>
  <mergeCells count="16">
    <mergeCell ref="C49:J49"/>
    <mergeCell ref="C50:J50"/>
    <mergeCell ref="I5:I6"/>
    <mergeCell ref="J5:J6"/>
    <mergeCell ref="A1:L1"/>
    <mergeCell ref="L3:L6"/>
    <mergeCell ref="A3:A6"/>
    <mergeCell ref="E3:E6"/>
    <mergeCell ref="H3:H6"/>
    <mergeCell ref="G3:G6"/>
    <mergeCell ref="D3:D6"/>
    <mergeCell ref="F3:F6"/>
    <mergeCell ref="I3:K3"/>
    <mergeCell ref="I4:J4"/>
    <mergeCell ref="K4:K6"/>
    <mergeCell ref="B3:C5"/>
  </mergeCells>
  <printOptions horizontalCentered="1"/>
  <pageMargins left="0.15748031496062992" right="0.15748031496062992" top="0.15748031496062992" bottom="0.15748031496062992" header="0.15748031496062992" footer="0.15748031496062992"/>
  <pageSetup paperSize="8" scale="85" fitToHeight="0" pageOrder="overThenDown" orientation="landscape" r:id="rId1"/>
  <headerFooter differentFirst="1"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45"/>
  <sheetViews>
    <sheetView view="pageBreakPreview" zoomScale="70" zoomScaleNormal="70" zoomScaleSheetLayoutView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9.140625" defaultRowHeight="12.75"/>
  <cols>
    <col min="1" max="1" width="25" style="11" customWidth="1"/>
    <col min="2" max="2" width="11.7109375" style="11" customWidth="1"/>
    <col min="3" max="3" width="10.7109375" style="11" customWidth="1"/>
    <col min="4" max="4" width="11.7109375" style="11" customWidth="1"/>
    <col min="5" max="5" width="15.28515625" style="11" customWidth="1"/>
    <col min="6" max="6" width="12.140625" style="11" customWidth="1"/>
    <col min="7" max="7" width="63.7109375" style="11" customWidth="1"/>
    <col min="8" max="16384" width="9.140625" style="11"/>
  </cols>
  <sheetData>
    <row r="1" spans="1:6" ht="33.75" customHeight="1">
      <c r="A1" s="60" t="s">
        <v>66</v>
      </c>
      <c r="B1" s="60"/>
      <c r="C1" s="60"/>
      <c r="D1" s="60"/>
      <c r="E1" s="60"/>
      <c r="F1" s="60"/>
    </row>
    <row r="2" spans="1:6" ht="15.6" customHeight="1">
      <c r="A2" s="38"/>
      <c r="B2" s="38"/>
      <c r="C2" s="38"/>
      <c r="D2" s="38"/>
      <c r="E2" s="38"/>
      <c r="F2" s="40" t="s">
        <v>49</v>
      </c>
    </row>
    <row r="3" spans="1:6" ht="192" customHeight="1">
      <c r="A3" s="61" t="s">
        <v>15</v>
      </c>
      <c r="B3" s="62" t="s">
        <v>41</v>
      </c>
      <c r="C3" s="64" t="s">
        <v>58</v>
      </c>
      <c r="D3" s="64"/>
      <c r="E3" s="64"/>
      <c r="F3" s="63" t="s">
        <v>44</v>
      </c>
    </row>
    <row r="4" spans="1:6" ht="32.1" customHeight="1">
      <c r="A4" s="61"/>
      <c r="B4" s="62"/>
      <c r="C4" s="12" t="s">
        <v>42</v>
      </c>
      <c r="D4" s="12" t="s">
        <v>43</v>
      </c>
      <c r="E4" s="47" t="s">
        <v>64</v>
      </c>
      <c r="F4" s="63"/>
    </row>
    <row r="5" spans="1:6">
      <c r="A5" s="13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</row>
    <row r="6" spans="1:6" ht="15" customHeight="1">
      <c r="A6" s="14" t="s">
        <v>4</v>
      </c>
      <c r="B6" s="28">
        <f>SUM(B7:B16)</f>
        <v>0</v>
      </c>
      <c r="C6" s="28"/>
      <c r="D6" s="28"/>
      <c r="E6" s="28" t="e">
        <f>SUM(E7:E16)</f>
        <v>#DIV/0!</v>
      </c>
      <c r="F6" s="28"/>
    </row>
    <row r="7" spans="1:6" ht="15" customHeight="1">
      <c r="A7" s="15" t="s">
        <v>5</v>
      </c>
      <c r="B7" s="29">
        <f>'Расчет дотаций'!H9</f>
        <v>0</v>
      </c>
      <c r="C7" s="33">
        <f>'Расчет дотаций'!B9-1</f>
        <v>0</v>
      </c>
      <c r="D7" s="33">
        <f>C7*'Расчет дотаций'!C9</f>
        <v>0</v>
      </c>
      <c r="E7" s="32" t="e">
        <f t="shared" ref="E7:E16" si="0">$B7*D7/$F7</f>
        <v>#DIV/0!</v>
      </c>
      <c r="F7" s="31">
        <f>D7</f>
        <v>0</v>
      </c>
    </row>
    <row r="8" spans="1:6" ht="15" customHeight="1">
      <c r="A8" s="15" t="s">
        <v>6</v>
      </c>
      <c r="B8" s="29">
        <f>'Расчет дотаций'!H10</f>
        <v>0</v>
      </c>
      <c r="C8" s="33">
        <f>'Расчет дотаций'!B10-1</f>
        <v>0</v>
      </c>
      <c r="D8" s="33">
        <f>C8*'Расчет дотаций'!C10</f>
        <v>0</v>
      </c>
      <c r="E8" s="32" t="e">
        <f t="shared" si="0"/>
        <v>#DIV/0!</v>
      </c>
      <c r="F8" s="31">
        <f t="shared" ref="F8:F43" si="1">D8</f>
        <v>0</v>
      </c>
    </row>
    <row r="9" spans="1:6" ht="15" customHeight="1">
      <c r="A9" s="15" t="s">
        <v>7</v>
      </c>
      <c r="B9" s="29">
        <f>'Расчет дотаций'!H11</f>
        <v>0</v>
      </c>
      <c r="C9" s="33">
        <f>'Расчет дотаций'!B11-1</f>
        <v>0</v>
      </c>
      <c r="D9" s="33">
        <f>C9*'Расчет дотаций'!C11</f>
        <v>0</v>
      </c>
      <c r="E9" s="32" t="e">
        <f t="shared" si="0"/>
        <v>#DIV/0!</v>
      </c>
      <c r="F9" s="31">
        <f t="shared" si="1"/>
        <v>0</v>
      </c>
    </row>
    <row r="10" spans="1:6" ht="15" customHeight="1">
      <c r="A10" s="15" t="s">
        <v>8</v>
      </c>
      <c r="B10" s="29">
        <f>'Расчет дотаций'!H12</f>
        <v>0</v>
      </c>
      <c r="C10" s="33">
        <f>'Расчет дотаций'!B12-1</f>
        <v>0</v>
      </c>
      <c r="D10" s="33">
        <f>C10*'Расчет дотаций'!C12</f>
        <v>0</v>
      </c>
      <c r="E10" s="32" t="e">
        <f t="shared" si="0"/>
        <v>#DIV/0!</v>
      </c>
      <c r="F10" s="31">
        <f t="shared" si="1"/>
        <v>0</v>
      </c>
    </row>
    <row r="11" spans="1:6" ht="15" customHeight="1">
      <c r="A11" s="15" t="s">
        <v>9</v>
      </c>
      <c r="B11" s="29">
        <f>'Расчет дотаций'!H13</f>
        <v>0</v>
      </c>
      <c r="C11" s="33">
        <f>'Расчет дотаций'!B13-1</f>
        <v>0</v>
      </c>
      <c r="D11" s="33">
        <f>C11*'Расчет дотаций'!C13</f>
        <v>0</v>
      </c>
      <c r="E11" s="32" t="e">
        <f t="shared" si="0"/>
        <v>#DIV/0!</v>
      </c>
      <c r="F11" s="31">
        <f t="shared" si="1"/>
        <v>0</v>
      </c>
    </row>
    <row r="12" spans="1:6" ht="15" customHeight="1">
      <c r="A12" s="15" t="s">
        <v>10</v>
      </c>
      <c r="B12" s="29">
        <f>'Расчет дотаций'!H14</f>
        <v>0</v>
      </c>
      <c r="C12" s="33">
        <f>'Расчет дотаций'!B14-1</f>
        <v>0</v>
      </c>
      <c r="D12" s="33">
        <f>C12*'Расчет дотаций'!C14</f>
        <v>0</v>
      </c>
      <c r="E12" s="32" t="e">
        <f t="shared" si="0"/>
        <v>#DIV/0!</v>
      </c>
      <c r="F12" s="31">
        <f t="shared" si="1"/>
        <v>0</v>
      </c>
    </row>
    <row r="13" spans="1:6" ht="15" customHeight="1">
      <c r="A13" s="15" t="s">
        <v>11</v>
      </c>
      <c r="B13" s="29">
        <f>'Расчет дотаций'!H15</f>
        <v>0</v>
      </c>
      <c r="C13" s="33">
        <f>'Расчет дотаций'!B15-1</f>
        <v>0</v>
      </c>
      <c r="D13" s="33">
        <f>C13*'Расчет дотаций'!C15</f>
        <v>0</v>
      </c>
      <c r="E13" s="32" t="e">
        <f t="shared" si="0"/>
        <v>#DIV/0!</v>
      </c>
      <c r="F13" s="31">
        <f t="shared" si="1"/>
        <v>0</v>
      </c>
    </row>
    <row r="14" spans="1:6" ht="15" customHeight="1">
      <c r="A14" s="15" t="s">
        <v>12</v>
      </c>
      <c r="B14" s="29">
        <f>'Расчет дотаций'!H16</f>
        <v>0</v>
      </c>
      <c r="C14" s="33">
        <f>'Расчет дотаций'!B16-1</f>
        <v>0</v>
      </c>
      <c r="D14" s="33">
        <f>C14*'Расчет дотаций'!C16</f>
        <v>0</v>
      </c>
      <c r="E14" s="32" t="e">
        <f t="shared" si="0"/>
        <v>#DIV/0!</v>
      </c>
      <c r="F14" s="31">
        <f t="shared" si="1"/>
        <v>0</v>
      </c>
    </row>
    <row r="15" spans="1:6" ht="15" customHeight="1">
      <c r="A15" s="15" t="s">
        <v>13</v>
      </c>
      <c r="B15" s="29">
        <f>'Расчет дотаций'!H17</f>
        <v>0</v>
      </c>
      <c r="C15" s="33">
        <f>'Расчет дотаций'!B17-1</f>
        <v>0</v>
      </c>
      <c r="D15" s="33">
        <f>C15*'Расчет дотаций'!C17</f>
        <v>0</v>
      </c>
      <c r="E15" s="32" t="e">
        <f t="shared" si="0"/>
        <v>#DIV/0!</v>
      </c>
      <c r="F15" s="31">
        <f t="shared" si="1"/>
        <v>0</v>
      </c>
    </row>
    <row r="16" spans="1:6" ht="15" customHeight="1">
      <c r="A16" s="15" t="s">
        <v>14</v>
      </c>
      <c r="B16" s="29">
        <f>'Расчет дотаций'!H18</f>
        <v>0</v>
      </c>
      <c r="C16" s="33">
        <f>'Расчет дотаций'!B18-1</f>
        <v>0</v>
      </c>
      <c r="D16" s="33">
        <f>C16*'Расчет дотаций'!C18</f>
        <v>0</v>
      </c>
      <c r="E16" s="32" t="e">
        <f t="shared" si="0"/>
        <v>#DIV/0!</v>
      </c>
      <c r="F16" s="31">
        <f t="shared" si="1"/>
        <v>0</v>
      </c>
    </row>
    <row r="17" spans="1:6" ht="15" customHeight="1">
      <c r="A17" s="16" t="s">
        <v>17</v>
      </c>
      <c r="B17" s="28">
        <f>SUM(B18:B44)</f>
        <v>0</v>
      </c>
      <c r="C17" s="28"/>
      <c r="D17" s="28"/>
      <c r="E17" s="28" t="e">
        <f>SUM(E18:E44)</f>
        <v>#DIV/0!</v>
      </c>
      <c r="F17" s="28"/>
    </row>
    <row r="18" spans="1:6" ht="15" customHeight="1">
      <c r="A18" s="17" t="s">
        <v>0</v>
      </c>
      <c r="B18" s="29">
        <f>'Расчет дотаций'!H20</f>
        <v>0</v>
      </c>
      <c r="C18" s="33">
        <f>'Расчет дотаций'!B20-1</f>
        <v>0</v>
      </c>
      <c r="D18" s="33">
        <f>C18*'Расчет дотаций'!C20</f>
        <v>0</v>
      </c>
      <c r="E18" s="32" t="e">
        <f t="shared" ref="E18:E44" si="2">$B18*D18/$F18</f>
        <v>#DIV/0!</v>
      </c>
      <c r="F18" s="31">
        <f>D18</f>
        <v>0</v>
      </c>
    </row>
    <row r="19" spans="1:6" ht="15" customHeight="1">
      <c r="A19" s="17" t="s">
        <v>18</v>
      </c>
      <c r="B19" s="29">
        <f>'Расчет дотаций'!H21</f>
        <v>0</v>
      </c>
      <c r="C19" s="33">
        <f>'Расчет дотаций'!B21-1</f>
        <v>0</v>
      </c>
      <c r="D19" s="33">
        <f>C19*'Расчет дотаций'!C21</f>
        <v>0</v>
      </c>
      <c r="E19" s="32" t="e">
        <f t="shared" si="2"/>
        <v>#DIV/0!</v>
      </c>
      <c r="F19" s="31">
        <f t="shared" si="1"/>
        <v>0</v>
      </c>
    </row>
    <row r="20" spans="1:6" ht="15" customHeight="1">
      <c r="A20" s="17" t="s">
        <v>19</v>
      </c>
      <c r="B20" s="29">
        <f>'Расчет дотаций'!H22</f>
        <v>0</v>
      </c>
      <c r="C20" s="33">
        <f>'Расчет дотаций'!B22-1</f>
        <v>0</v>
      </c>
      <c r="D20" s="33">
        <f>C20*'Расчет дотаций'!C22</f>
        <v>0</v>
      </c>
      <c r="E20" s="32" t="e">
        <f t="shared" si="2"/>
        <v>#DIV/0!</v>
      </c>
      <c r="F20" s="31">
        <f t="shared" si="1"/>
        <v>0</v>
      </c>
    </row>
    <row r="21" spans="1:6" ht="15" customHeight="1">
      <c r="A21" s="17" t="s">
        <v>20</v>
      </c>
      <c r="B21" s="29">
        <f>'Расчет дотаций'!H23</f>
        <v>0</v>
      </c>
      <c r="C21" s="33">
        <f>'Расчет дотаций'!B23-1</f>
        <v>0</v>
      </c>
      <c r="D21" s="33">
        <f>C21*'Расчет дотаций'!C23</f>
        <v>0</v>
      </c>
      <c r="E21" s="32" t="e">
        <f t="shared" si="2"/>
        <v>#DIV/0!</v>
      </c>
      <c r="F21" s="31">
        <f t="shared" si="1"/>
        <v>0</v>
      </c>
    </row>
    <row r="22" spans="1:6" ht="15" customHeight="1">
      <c r="A22" s="17" t="s">
        <v>21</v>
      </c>
      <c r="B22" s="29">
        <f>'Расчет дотаций'!H24</f>
        <v>0</v>
      </c>
      <c r="C22" s="33">
        <f>'Расчет дотаций'!B24-1</f>
        <v>0</v>
      </c>
      <c r="D22" s="33">
        <f>C22*'Расчет дотаций'!C24</f>
        <v>0</v>
      </c>
      <c r="E22" s="32" t="e">
        <f t="shared" si="2"/>
        <v>#DIV/0!</v>
      </c>
      <c r="F22" s="31">
        <f t="shared" si="1"/>
        <v>0</v>
      </c>
    </row>
    <row r="23" spans="1:6" ht="15" customHeight="1">
      <c r="A23" s="17" t="s">
        <v>22</v>
      </c>
      <c r="B23" s="29">
        <f>'Расчет дотаций'!H25</f>
        <v>0</v>
      </c>
      <c r="C23" s="33">
        <f>'Расчет дотаций'!B25-1</f>
        <v>0</v>
      </c>
      <c r="D23" s="33">
        <f>C23*'Расчет дотаций'!C25</f>
        <v>0</v>
      </c>
      <c r="E23" s="32" t="e">
        <f t="shared" si="2"/>
        <v>#DIV/0!</v>
      </c>
      <c r="F23" s="31">
        <f t="shared" si="1"/>
        <v>0</v>
      </c>
    </row>
    <row r="24" spans="1:6" ht="15" customHeight="1">
      <c r="A24" s="17" t="s">
        <v>23</v>
      </c>
      <c r="B24" s="29">
        <f>'Расчет дотаций'!H26</f>
        <v>0</v>
      </c>
      <c r="C24" s="33">
        <f>'Расчет дотаций'!B26-1</f>
        <v>0</v>
      </c>
      <c r="D24" s="33">
        <f>C24*'Расчет дотаций'!C26</f>
        <v>0</v>
      </c>
      <c r="E24" s="32" t="e">
        <f t="shared" si="2"/>
        <v>#DIV/0!</v>
      </c>
      <c r="F24" s="31">
        <f t="shared" si="1"/>
        <v>0</v>
      </c>
    </row>
    <row r="25" spans="1:6" ht="15" customHeight="1">
      <c r="A25" s="17" t="s">
        <v>24</v>
      </c>
      <c r="B25" s="29">
        <f>'Расчет дотаций'!H27</f>
        <v>0</v>
      </c>
      <c r="C25" s="33">
        <f>'Расчет дотаций'!B27-1</f>
        <v>0</v>
      </c>
      <c r="D25" s="33">
        <f>C25*'Расчет дотаций'!C27</f>
        <v>0</v>
      </c>
      <c r="E25" s="32" t="e">
        <f t="shared" si="2"/>
        <v>#DIV/0!</v>
      </c>
      <c r="F25" s="31">
        <f t="shared" si="1"/>
        <v>0</v>
      </c>
    </row>
    <row r="26" spans="1:6" ht="15" customHeight="1">
      <c r="A26" s="17" t="s">
        <v>25</v>
      </c>
      <c r="B26" s="29">
        <f>'Расчет дотаций'!H28</f>
        <v>0</v>
      </c>
      <c r="C26" s="33">
        <f>'Расчет дотаций'!B28-1</f>
        <v>0</v>
      </c>
      <c r="D26" s="33">
        <f>C26*'Расчет дотаций'!C28</f>
        <v>0</v>
      </c>
      <c r="E26" s="32" t="e">
        <f t="shared" si="2"/>
        <v>#DIV/0!</v>
      </c>
      <c r="F26" s="31">
        <f>D26</f>
        <v>0</v>
      </c>
    </row>
    <row r="27" spans="1:6" ht="15" customHeight="1">
      <c r="A27" s="17" t="s">
        <v>26</v>
      </c>
      <c r="B27" s="29">
        <f>'Расчет дотаций'!H29</f>
        <v>0</v>
      </c>
      <c r="C27" s="33">
        <f>'Расчет дотаций'!B29-1</f>
        <v>0</v>
      </c>
      <c r="D27" s="33">
        <f>C27*'Расчет дотаций'!C29</f>
        <v>0</v>
      </c>
      <c r="E27" s="32" t="e">
        <f t="shared" si="2"/>
        <v>#DIV/0!</v>
      </c>
      <c r="F27" s="31">
        <f t="shared" si="1"/>
        <v>0</v>
      </c>
    </row>
    <row r="28" spans="1:6" ht="15" customHeight="1">
      <c r="A28" s="17" t="s">
        <v>27</v>
      </c>
      <c r="B28" s="29">
        <f>'Расчет дотаций'!H30</f>
        <v>0</v>
      </c>
      <c r="C28" s="33">
        <f>'Расчет дотаций'!B30-1</f>
        <v>0</v>
      </c>
      <c r="D28" s="33">
        <f>C28*'Расчет дотаций'!C30</f>
        <v>0</v>
      </c>
      <c r="E28" s="32" t="e">
        <f t="shared" si="2"/>
        <v>#DIV/0!</v>
      </c>
      <c r="F28" s="31">
        <f t="shared" si="1"/>
        <v>0</v>
      </c>
    </row>
    <row r="29" spans="1:6" ht="15" customHeight="1">
      <c r="A29" s="17" t="s">
        <v>28</v>
      </c>
      <c r="B29" s="29">
        <f>'Расчет дотаций'!H31</f>
        <v>0</v>
      </c>
      <c r="C29" s="33">
        <f>'Расчет дотаций'!B31-1</f>
        <v>0</v>
      </c>
      <c r="D29" s="33">
        <f>C29*'Расчет дотаций'!C31</f>
        <v>0</v>
      </c>
      <c r="E29" s="32" t="e">
        <f t="shared" si="2"/>
        <v>#DIV/0!</v>
      </c>
      <c r="F29" s="31">
        <f t="shared" si="1"/>
        <v>0</v>
      </c>
    </row>
    <row r="30" spans="1:6" ht="15" customHeight="1">
      <c r="A30" s="17" t="s">
        <v>29</v>
      </c>
      <c r="B30" s="29">
        <f>'Расчет дотаций'!H32</f>
        <v>0</v>
      </c>
      <c r="C30" s="33">
        <f>'Расчет дотаций'!B32-1</f>
        <v>0</v>
      </c>
      <c r="D30" s="33">
        <f>C30*'Расчет дотаций'!C32</f>
        <v>0</v>
      </c>
      <c r="E30" s="32" t="e">
        <f t="shared" si="2"/>
        <v>#DIV/0!</v>
      </c>
      <c r="F30" s="31">
        <f t="shared" si="1"/>
        <v>0</v>
      </c>
    </row>
    <row r="31" spans="1:6" ht="15" customHeight="1">
      <c r="A31" s="17" t="s">
        <v>30</v>
      </c>
      <c r="B31" s="29">
        <f>'Расчет дотаций'!H33</f>
        <v>0</v>
      </c>
      <c r="C31" s="33">
        <f>'Расчет дотаций'!B33-1</f>
        <v>0</v>
      </c>
      <c r="D31" s="33">
        <f>C31*'Расчет дотаций'!C33</f>
        <v>0</v>
      </c>
      <c r="E31" s="32" t="e">
        <f t="shared" si="2"/>
        <v>#DIV/0!</v>
      </c>
      <c r="F31" s="31">
        <f t="shared" si="1"/>
        <v>0</v>
      </c>
    </row>
    <row r="32" spans="1:6" ht="15" customHeight="1">
      <c r="A32" s="17" t="s">
        <v>31</v>
      </c>
      <c r="B32" s="29">
        <f>'Расчет дотаций'!H34</f>
        <v>0</v>
      </c>
      <c r="C32" s="33">
        <f>'Расчет дотаций'!B34-1</f>
        <v>0</v>
      </c>
      <c r="D32" s="33">
        <f>C32*'Расчет дотаций'!C34</f>
        <v>0</v>
      </c>
      <c r="E32" s="32" t="e">
        <f t="shared" si="2"/>
        <v>#DIV/0!</v>
      </c>
      <c r="F32" s="31">
        <f t="shared" si="1"/>
        <v>0</v>
      </c>
    </row>
    <row r="33" spans="1:7" ht="15" customHeight="1">
      <c r="A33" s="17" t="s">
        <v>1</v>
      </c>
      <c r="B33" s="29">
        <f>'Расчет дотаций'!H35</f>
        <v>0</v>
      </c>
      <c r="C33" s="33">
        <f>'Расчет дотаций'!B35-1</f>
        <v>0</v>
      </c>
      <c r="D33" s="33">
        <f>C33*'Расчет дотаций'!C35</f>
        <v>0</v>
      </c>
      <c r="E33" s="32" t="e">
        <f t="shared" si="2"/>
        <v>#DIV/0!</v>
      </c>
      <c r="F33" s="31">
        <f t="shared" si="1"/>
        <v>0</v>
      </c>
    </row>
    <row r="34" spans="1:7" ht="15" customHeight="1">
      <c r="A34" s="17" t="s">
        <v>32</v>
      </c>
      <c r="B34" s="29">
        <f>'Расчет дотаций'!H36</f>
        <v>0</v>
      </c>
      <c r="C34" s="33">
        <f>'Расчет дотаций'!B36-1</f>
        <v>0</v>
      </c>
      <c r="D34" s="33">
        <f>C34*'Расчет дотаций'!C36</f>
        <v>0</v>
      </c>
      <c r="E34" s="32" t="e">
        <f t="shared" si="2"/>
        <v>#DIV/0!</v>
      </c>
      <c r="F34" s="31">
        <f t="shared" si="1"/>
        <v>0</v>
      </c>
    </row>
    <row r="35" spans="1:7" ht="15" customHeight="1">
      <c r="A35" s="17" t="s">
        <v>33</v>
      </c>
      <c r="B35" s="29">
        <f>'Расчет дотаций'!H37</f>
        <v>0</v>
      </c>
      <c r="C35" s="33">
        <f>'Расчет дотаций'!B37-1</f>
        <v>0</v>
      </c>
      <c r="D35" s="33">
        <f>C35*'Расчет дотаций'!C37</f>
        <v>0</v>
      </c>
      <c r="E35" s="32" t="e">
        <f t="shared" si="2"/>
        <v>#DIV/0!</v>
      </c>
      <c r="F35" s="31">
        <f t="shared" si="1"/>
        <v>0</v>
      </c>
    </row>
    <row r="36" spans="1:7" ht="15" customHeight="1">
      <c r="A36" s="17" t="s">
        <v>34</v>
      </c>
      <c r="B36" s="29">
        <f>'Расчет дотаций'!H38</f>
        <v>0</v>
      </c>
      <c r="C36" s="33">
        <f>'Расчет дотаций'!B38-1</f>
        <v>0</v>
      </c>
      <c r="D36" s="33">
        <f>C36*'Расчет дотаций'!C38</f>
        <v>0</v>
      </c>
      <c r="E36" s="32" t="e">
        <f t="shared" si="2"/>
        <v>#DIV/0!</v>
      </c>
      <c r="F36" s="31">
        <f t="shared" si="1"/>
        <v>0</v>
      </c>
    </row>
    <row r="37" spans="1:7" ht="15" customHeight="1">
      <c r="A37" s="17" t="s">
        <v>35</v>
      </c>
      <c r="B37" s="29">
        <f>'Расчет дотаций'!H39</f>
        <v>0</v>
      </c>
      <c r="C37" s="33">
        <f>'Расчет дотаций'!B39-1</f>
        <v>0</v>
      </c>
      <c r="D37" s="33">
        <f>C37*'Расчет дотаций'!C39</f>
        <v>0</v>
      </c>
      <c r="E37" s="32" t="e">
        <f t="shared" si="2"/>
        <v>#DIV/0!</v>
      </c>
      <c r="F37" s="31">
        <f>D37</f>
        <v>0</v>
      </c>
    </row>
    <row r="38" spans="1:7" ht="15" customHeight="1">
      <c r="A38" s="17" t="s">
        <v>36</v>
      </c>
      <c r="B38" s="29">
        <f>'Расчет дотаций'!H40</f>
        <v>0</v>
      </c>
      <c r="C38" s="33">
        <f>'Расчет дотаций'!B40-1</f>
        <v>0</v>
      </c>
      <c r="D38" s="33">
        <f>C38*'Расчет дотаций'!C40</f>
        <v>0</v>
      </c>
      <c r="E38" s="32" t="e">
        <f t="shared" si="2"/>
        <v>#DIV/0!</v>
      </c>
      <c r="F38" s="31">
        <f t="shared" si="1"/>
        <v>0</v>
      </c>
    </row>
    <row r="39" spans="1:7" ht="15" customHeight="1">
      <c r="A39" s="17" t="s">
        <v>37</v>
      </c>
      <c r="B39" s="29">
        <f>'Расчет дотаций'!H41</f>
        <v>0</v>
      </c>
      <c r="C39" s="33">
        <f>'Расчет дотаций'!B41-1</f>
        <v>0</v>
      </c>
      <c r="D39" s="33">
        <f>C39*'Расчет дотаций'!C41</f>
        <v>0</v>
      </c>
      <c r="E39" s="32" t="e">
        <f t="shared" si="2"/>
        <v>#DIV/0!</v>
      </c>
      <c r="F39" s="31">
        <f t="shared" si="1"/>
        <v>0</v>
      </c>
    </row>
    <row r="40" spans="1:7" ht="15" customHeight="1">
      <c r="A40" s="17" t="s">
        <v>38</v>
      </c>
      <c r="B40" s="29">
        <f>'Расчет дотаций'!H42</f>
        <v>0</v>
      </c>
      <c r="C40" s="33">
        <f>'Расчет дотаций'!B42-1</f>
        <v>0</v>
      </c>
      <c r="D40" s="33">
        <f>C40*'Расчет дотаций'!C42</f>
        <v>0</v>
      </c>
      <c r="E40" s="32" t="e">
        <f t="shared" si="2"/>
        <v>#DIV/0!</v>
      </c>
      <c r="F40" s="31">
        <f t="shared" si="1"/>
        <v>0</v>
      </c>
    </row>
    <row r="41" spans="1:7" ht="15" customHeight="1">
      <c r="A41" s="17" t="s">
        <v>2</v>
      </c>
      <c r="B41" s="29">
        <f>'Расчет дотаций'!H43</f>
        <v>0</v>
      </c>
      <c r="C41" s="33">
        <f>'Расчет дотаций'!B43-1</f>
        <v>0</v>
      </c>
      <c r="D41" s="33">
        <f>C41*'Расчет дотаций'!C43</f>
        <v>0</v>
      </c>
      <c r="E41" s="32" t="e">
        <f t="shared" si="2"/>
        <v>#DIV/0!</v>
      </c>
      <c r="F41" s="31">
        <f t="shared" si="1"/>
        <v>0</v>
      </c>
    </row>
    <row r="42" spans="1:7" ht="15" customHeight="1">
      <c r="A42" s="17" t="s">
        <v>39</v>
      </c>
      <c r="B42" s="29">
        <f>'Расчет дотаций'!H44</f>
        <v>0</v>
      </c>
      <c r="C42" s="33">
        <f>'Расчет дотаций'!B44-1</f>
        <v>0</v>
      </c>
      <c r="D42" s="33">
        <f>C42*'Расчет дотаций'!C44</f>
        <v>0</v>
      </c>
      <c r="E42" s="32" t="e">
        <f t="shared" si="2"/>
        <v>#DIV/0!</v>
      </c>
      <c r="F42" s="31">
        <f t="shared" si="1"/>
        <v>0</v>
      </c>
    </row>
    <row r="43" spans="1:7" ht="15" customHeight="1">
      <c r="A43" s="17" t="s">
        <v>3</v>
      </c>
      <c r="B43" s="29">
        <f>'Расчет дотаций'!H45</f>
        <v>0</v>
      </c>
      <c r="C43" s="33">
        <f>'Расчет дотаций'!B45-1</f>
        <v>0</v>
      </c>
      <c r="D43" s="33">
        <f>C43*'Расчет дотаций'!C45</f>
        <v>0</v>
      </c>
      <c r="E43" s="32" t="e">
        <f t="shared" si="2"/>
        <v>#DIV/0!</v>
      </c>
      <c r="F43" s="31">
        <f t="shared" si="1"/>
        <v>0</v>
      </c>
    </row>
    <row r="44" spans="1:7" ht="15" customHeight="1">
      <c r="A44" s="17" t="s">
        <v>40</v>
      </c>
      <c r="B44" s="29">
        <f>'Расчет дотаций'!H46</f>
        <v>0</v>
      </c>
      <c r="C44" s="33">
        <f>'Расчет дотаций'!B46-1</f>
        <v>0</v>
      </c>
      <c r="D44" s="33">
        <f>C44*'Расчет дотаций'!C46</f>
        <v>0</v>
      </c>
      <c r="E44" s="32" t="e">
        <f t="shared" si="2"/>
        <v>#DIV/0!</v>
      </c>
      <c r="F44" s="31">
        <f>D44</f>
        <v>0</v>
      </c>
    </row>
    <row r="45" spans="1:7" s="27" customFormat="1" ht="15" customHeight="1">
      <c r="A45" s="26" t="s">
        <v>46</v>
      </c>
      <c r="B45" s="30">
        <f>B6+B17</f>
        <v>0</v>
      </c>
      <c r="C45" s="30"/>
      <c r="D45" s="30"/>
      <c r="E45" s="30" t="e">
        <f>E6+#REF!+E17+#REF!</f>
        <v>#DIV/0!</v>
      </c>
      <c r="F45" s="30"/>
      <c r="G45" s="11"/>
    </row>
  </sheetData>
  <mergeCells count="5">
    <mergeCell ref="A1:F1"/>
    <mergeCell ref="A3:A4"/>
    <mergeCell ref="B3:B4"/>
    <mergeCell ref="F3:F4"/>
    <mergeCell ref="C3:E3"/>
  </mergeCells>
  <printOptions horizontalCentered="1"/>
  <pageMargins left="0.19685039370078741" right="0.19685039370078741" top="0.31496062992125984" bottom="0.15748031496062992" header="0.15748031496062992" footer="0.15748031496062992"/>
  <pageSetup paperSize="8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Расчет дотаций</vt:lpstr>
      <vt:lpstr>Плюсы и минусы</vt:lpstr>
      <vt:lpstr>'Плюсы и минусы'!Заголовки_для_печати</vt:lpstr>
      <vt:lpstr>'Расчет дотаций'!Заголовки_для_печати</vt:lpstr>
      <vt:lpstr>'Расчет дотаций'!Область_печати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kozlovaoi</dc:creator>
  <cp:lastModifiedBy>RadchenkoAA</cp:lastModifiedBy>
  <cp:lastPrinted>2021-02-18T10:35:53Z</cp:lastPrinted>
  <dcterms:created xsi:type="dcterms:W3CDTF">2010-02-05T14:48:49Z</dcterms:created>
  <dcterms:modified xsi:type="dcterms:W3CDTF">2021-02-19T12:17:18Z</dcterms:modified>
</cp:coreProperties>
</file>