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дотаций'!$A$1:$N$50</definedName>
  </definedNames>
  <calcPr calcId="125725"/>
</workbook>
</file>

<file path=xl/calcChain.xml><?xml version="1.0" encoding="utf-8"?>
<calcChain xmlns="http://schemas.openxmlformats.org/spreadsheetml/2006/main">
  <c r="D7" i="8"/>
  <c r="C7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18"/>
  <c r="B8"/>
  <c r="B9"/>
  <c r="B10"/>
  <c r="B11"/>
  <c r="B12"/>
  <c r="B13"/>
  <c r="B14"/>
  <c r="B15"/>
  <c r="B16"/>
  <c r="B7"/>
  <c r="J9" i="7"/>
  <c r="N9"/>
  <c r="F9"/>
  <c r="G9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K47" l="1"/>
  <c r="F46" l="1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D9" l="1"/>
  <c r="I19"/>
  <c r="I8"/>
  <c r="E8"/>
  <c r="E19"/>
  <c r="D42"/>
  <c r="G42" s="1"/>
  <c r="D46"/>
  <c r="G46" s="1"/>
  <c r="D45"/>
  <c r="G45" s="1"/>
  <c r="D44"/>
  <c r="G44" s="1"/>
  <c r="D43"/>
  <c r="G43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J18" l="1"/>
  <c r="H18"/>
  <c r="J10"/>
  <c r="H10"/>
  <c r="J27"/>
  <c r="H27"/>
  <c r="J35"/>
  <c r="H35"/>
  <c r="J44"/>
  <c r="H44"/>
  <c r="J15"/>
  <c r="H15"/>
  <c r="J22"/>
  <c r="H22"/>
  <c r="J30"/>
  <c r="H30"/>
  <c r="J38"/>
  <c r="H38"/>
  <c r="J42"/>
  <c r="H42"/>
  <c r="J17"/>
  <c r="H17"/>
  <c r="J13"/>
  <c r="H13"/>
  <c r="J20"/>
  <c r="H20"/>
  <c r="J24"/>
  <c r="H24"/>
  <c r="J28"/>
  <c r="H28"/>
  <c r="J32"/>
  <c r="H32"/>
  <c r="J36"/>
  <c r="H36"/>
  <c r="J40"/>
  <c r="H40"/>
  <c r="J45"/>
  <c r="H45"/>
  <c r="J14"/>
  <c r="H14"/>
  <c r="J23"/>
  <c r="H23"/>
  <c r="J31"/>
  <c r="H31"/>
  <c r="J39"/>
  <c r="H39"/>
  <c r="H9"/>
  <c r="J11"/>
  <c r="H11"/>
  <c r="J26"/>
  <c r="H26"/>
  <c r="J34"/>
  <c r="H34"/>
  <c r="J43"/>
  <c r="H43"/>
  <c r="J16"/>
  <c r="H16"/>
  <c r="J12"/>
  <c r="H12"/>
  <c r="J21"/>
  <c r="H21"/>
  <c r="J25"/>
  <c r="H25"/>
  <c r="J29"/>
  <c r="H29"/>
  <c r="J33"/>
  <c r="H33"/>
  <c r="J37"/>
  <c r="H37"/>
  <c r="J41"/>
  <c r="H41"/>
  <c r="J46"/>
  <c r="H46"/>
  <c r="I47"/>
  <c r="E47"/>
  <c r="F19"/>
  <c r="F8"/>
  <c r="L47"/>
  <c r="M47"/>
  <c r="H19" l="1"/>
  <c r="H8"/>
  <c r="F47"/>
  <c r="H47" l="1"/>
  <c r="G19"/>
  <c r="G8"/>
  <c r="N19" l="1"/>
  <c r="J19"/>
  <c r="J8"/>
  <c r="N8"/>
  <c r="G47"/>
  <c r="C18" i="8"/>
  <c r="D18" s="1"/>
  <c r="F18" s="1"/>
  <c r="C19"/>
  <c r="D19" s="1"/>
  <c r="F19" s="1"/>
  <c r="C20"/>
  <c r="D20" s="1"/>
  <c r="F20" s="1"/>
  <c r="C21"/>
  <c r="D21" s="1"/>
  <c r="F21" s="1"/>
  <c r="C22"/>
  <c r="D22" s="1"/>
  <c r="F22" s="1"/>
  <c r="C23"/>
  <c r="D23" s="1"/>
  <c r="F23" s="1"/>
  <c r="C24"/>
  <c r="D24" s="1"/>
  <c r="F24" s="1"/>
  <c r="C25"/>
  <c r="D25" s="1"/>
  <c r="F25" s="1"/>
  <c r="C26"/>
  <c r="D26" s="1"/>
  <c r="F26" s="1"/>
  <c r="C27"/>
  <c r="D27" s="1"/>
  <c r="F27" s="1"/>
  <c r="C28"/>
  <c r="D28" s="1"/>
  <c r="F28" s="1"/>
  <c r="C29"/>
  <c r="D29" s="1"/>
  <c r="F29" s="1"/>
  <c r="C30"/>
  <c r="D30" s="1"/>
  <c r="F30" s="1"/>
  <c r="C31"/>
  <c r="D31" s="1"/>
  <c r="F31" s="1"/>
  <c r="C32"/>
  <c r="D32" s="1"/>
  <c r="F32" s="1"/>
  <c r="C33"/>
  <c r="D33" s="1"/>
  <c r="F33" s="1"/>
  <c r="C34"/>
  <c r="D34" s="1"/>
  <c r="F34" s="1"/>
  <c r="C35"/>
  <c r="D35" s="1"/>
  <c r="F35" s="1"/>
  <c r="C36"/>
  <c r="D36" s="1"/>
  <c r="F36" s="1"/>
  <c r="C37"/>
  <c r="D37" s="1"/>
  <c r="F37" s="1"/>
  <c r="C38"/>
  <c r="D38" s="1"/>
  <c r="F38" s="1"/>
  <c r="C39"/>
  <c r="D39" s="1"/>
  <c r="F39" s="1"/>
  <c r="C40"/>
  <c r="D40" s="1"/>
  <c r="F40" s="1"/>
  <c r="C41"/>
  <c r="D41" s="1"/>
  <c r="F41" s="1"/>
  <c r="C42"/>
  <c r="D42" s="1"/>
  <c r="F42" s="1"/>
  <c r="C43"/>
  <c r="D43" s="1"/>
  <c r="F43" s="1"/>
  <c r="C44"/>
  <c r="D44" s="1"/>
  <c r="F44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F7" l="1"/>
  <c r="E7" s="1"/>
  <c r="J47" i="7"/>
  <c r="E43" i="8" l="1"/>
  <c r="E39"/>
  <c r="E37"/>
  <c r="E35"/>
  <c r="E33"/>
  <c r="E31"/>
  <c r="E29"/>
  <c r="E27"/>
  <c r="E25"/>
  <c r="E23"/>
  <c r="E21"/>
  <c r="E19"/>
  <c r="B17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E9"/>
  <c r="E11"/>
  <c r="E13"/>
  <c r="E15"/>
  <c r="B6" l="1"/>
  <c r="B45" s="1"/>
  <c r="E6"/>
  <c r="E18"/>
  <c r="E17" s="1"/>
  <c r="E45" l="1"/>
</calcChain>
</file>

<file path=xl/sharedStrings.xml><?xml version="1.0" encoding="utf-8"?>
<sst xmlns="http://schemas.openxmlformats.org/spreadsheetml/2006/main" count="115" uniqueCount="74">
  <si>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</si>
  <si>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</si>
  <si>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</si>
  <si>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</si>
  <si>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</si>
  <si>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</si>
  <si>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</si>
  <si>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</si>
  <si>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</si>
  <si>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</si>
  <si>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</si>
  <si>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</si>
  <si>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</si>
  <si>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</si>
  <si>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</si>
  <si>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</si>
  <si>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</si>
  <si>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</si>
  <si>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</si>
  <si>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</si>
  <si>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</si>
  <si>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</si>
  <si>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</si>
  <si>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</si>
  <si>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</si>
  <si>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</si>
  <si>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</si>
  <si>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</si>
  <si>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</si>
  <si>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</si>
  <si>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</si>
  <si>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</si>
  <si>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</si>
  <si>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</si>
  <si>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</si>
  <si>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</si>
  <si>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</si>
  <si>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</si>
  <si>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</si>
  <si>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</si>
  <si>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</si>
  <si>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</si>
  <si>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</si>
  <si>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</si>
  <si>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</si>
  <si>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</si>
  <si>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</si>
  <si>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</si>
  <si>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</si>
  <si>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</si>
  <si>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</si>
  <si>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</si>
  <si>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</si>
  <si>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</si>
  <si>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</si>
  <si>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</si>
  <si>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</si>
  <si>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</si>
  <si>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</si>
  <si>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</si>
  <si>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</si>
  <si>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7=4*6</t>
  </si>
  <si>
    <t>МО у которых доля дотаций на выравнивание бюджетной обеспеченности в доходах бюджета (без учета субвенций) за 2019 год &gt; 15 %</t>
  </si>
  <si>
    <t xml:space="preserve"> + / -
(5)=(2)*(3)/(6)</t>
  </si>
  <si>
    <t>6=5/11мес.*2</t>
  </si>
  <si>
    <t>За 2 месяца 2020 года</t>
  </si>
  <si>
    <t>Ранее предоставленные дотации за январь, тыс. рублей</t>
  </si>
  <si>
    <t>Распределение дотаций за февраль за вычетом предоставлен-ных дотаций за январь, тыс. рублей</t>
  </si>
  <si>
    <t>10=7-9</t>
  </si>
  <si>
    <t>непривлечение кредитов кредитных организаций в феврале 2020 года</t>
  </si>
  <si>
    <t>МО, муниципальный долг которых на 01.03.2020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</si>
  <si>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
в феврале 
2020 года</t>
  </si>
  <si>
    <t>Распределение дотаций за февраль с учетом выполнения условий предоставления дотаций</t>
  </si>
  <si>
    <t>Факторный анализ влияния отдельных показателей 
на итоговое распределение дотаций за 2 месяца 2020 года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</si>
</sst>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[Red]\-#,##0\ "/>
    <numFmt numFmtId="166" formatCode="#,##0.000_ ;[Red]\-#,##0.000\ "/>
    <numFmt numFmtId="167" formatCode="#,##0.0_ ;[Red]\-#,##0.0\ "/>
    <numFmt numFmtId="168" formatCode="#,##0.00_ ;[Red]\-#,##0.00\ "/>
  </numFmts>
  <fonts count="21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7" fontId="15" fillId="12" borderId="3" xfId="0" applyNumberFormat="1" applyFont="1" applyFill="1" applyBorder="1" applyAlignment="1">
      <alignment vertical="center"/>
    </xf>
    <xf numFmtId="167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7" fontId="15" fillId="13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7" fontId="19" fillId="12" borderId="3" xfId="0" applyNumberFormat="1" applyFont="1" applyFill="1" applyBorder="1" applyAlignment="1">
      <alignment vertical="center"/>
    </xf>
    <xf numFmtId="167" fontId="16" fillId="0" borderId="3" xfId="0" applyNumberFormat="1" applyFont="1" applyFill="1" applyBorder="1" applyAlignment="1">
      <alignment horizontal="right" vertical="center"/>
    </xf>
    <xf numFmtId="167" fontId="19" fillId="14" borderId="3" xfId="0" applyNumberFormat="1" applyFont="1" applyFill="1" applyBorder="1" applyAlignment="1">
      <alignment vertical="center"/>
    </xf>
    <xf numFmtId="168" fontId="16" fillId="0" borderId="3" xfId="0" applyNumberFormat="1" applyFont="1" applyBorder="1"/>
    <xf numFmtId="167" fontId="16" fillId="15" borderId="3" xfId="0" applyNumberFormat="1" applyFont="1" applyFill="1" applyBorder="1"/>
    <xf numFmtId="168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167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2" fillId="18" borderId="5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99"/>
      <color rgb="FFCCFF99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U52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1"/>
    </sheetView>
  </sheetViews>
  <sheetFormatPr defaultColWidth="9.140625" defaultRowHeight="12.75"/>
  <cols>
    <col min="1" max="1" width="44.7109375" style="1" customWidth="1"/>
    <col min="2" max="2" width="13.7109375" style="1" customWidth="1"/>
    <col min="3" max="3" width="10.140625" style="1" customWidth="1"/>
    <col min="4" max="4" width="13" style="1" customWidth="1"/>
    <col min="5" max="5" width="11.42578125" style="1" customWidth="1"/>
    <col min="6" max="6" width="13.140625" style="1" customWidth="1"/>
    <col min="7" max="7" width="13.5703125" style="1" customWidth="1"/>
    <col min="8" max="8" width="13.85546875" style="1" customWidth="1"/>
    <col min="9" max="9" width="14.7109375" style="1" customWidth="1"/>
    <col min="10" max="10" width="13.5703125" style="1" customWidth="1"/>
    <col min="11" max="11" width="18.42578125" style="1" customWidth="1"/>
    <col min="12" max="12" width="18.85546875" style="1" customWidth="1"/>
    <col min="13" max="13" width="14" style="1" customWidth="1"/>
    <col min="14" max="14" width="12.7109375" style="1" customWidth="1"/>
    <col min="15" max="15" width="36.28515625" style="1" bestFit="1" customWidth="1"/>
    <col min="16" max="16" width="13.7109375" style="1" bestFit="1" customWidth="1"/>
    <col min="17" max="17" width="12.5703125" style="1" bestFit="1" customWidth="1"/>
    <col min="18" max="18" width="10.5703125" style="1" bestFit="1" customWidth="1"/>
    <col min="19" max="16384" width="9.140625" style="1"/>
  </cols>
  <sheetData>
    <row r="1" spans="1:21" ht="21.7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1" ht="15.75">
      <c r="A2" s="36" t="s">
        <v>65</v>
      </c>
    </row>
    <row r="3" spans="1:21" ht="25.5" customHeight="1">
      <c r="A3" s="55" t="s">
        <v>15</v>
      </c>
      <c r="B3" s="62" t="s">
        <v>58</v>
      </c>
      <c r="C3" s="62"/>
      <c r="D3" s="61" t="s">
        <v>50</v>
      </c>
      <c r="E3" s="60" t="s">
        <v>47</v>
      </c>
      <c r="F3" s="55" t="s">
        <v>48</v>
      </c>
      <c r="G3" s="55" t="s">
        <v>51</v>
      </c>
      <c r="H3" s="55" t="s">
        <v>45</v>
      </c>
      <c r="I3" s="52" t="s">
        <v>66</v>
      </c>
      <c r="J3" s="55" t="s">
        <v>67</v>
      </c>
      <c r="K3" s="58" t="s">
        <v>60</v>
      </c>
      <c r="L3" s="58"/>
      <c r="M3" s="58"/>
      <c r="N3" s="55" t="s">
        <v>72</v>
      </c>
    </row>
    <row r="4" spans="1:21" ht="36" customHeight="1">
      <c r="A4" s="55"/>
      <c r="B4" s="62"/>
      <c r="C4" s="62"/>
      <c r="D4" s="61"/>
      <c r="E4" s="60"/>
      <c r="F4" s="55"/>
      <c r="G4" s="55"/>
      <c r="H4" s="55"/>
      <c r="I4" s="53"/>
      <c r="J4" s="55"/>
      <c r="K4" s="58" t="s">
        <v>69</v>
      </c>
      <c r="L4" s="58"/>
      <c r="M4" s="58" t="s">
        <v>71</v>
      </c>
      <c r="N4" s="55"/>
    </row>
    <row r="5" spans="1:21" ht="87" customHeight="1">
      <c r="A5" s="55"/>
      <c r="B5" s="62"/>
      <c r="C5" s="62"/>
      <c r="D5" s="61"/>
      <c r="E5" s="60"/>
      <c r="F5" s="55"/>
      <c r="G5" s="55"/>
      <c r="H5" s="55"/>
      <c r="I5" s="53"/>
      <c r="J5" s="55"/>
      <c r="K5" s="58" t="s">
        <v>62</v>
      </c>
      <c r="L5" s="58" t="s">
        <v>70</v>
      </c>
      <c r="M5" s="58"/>
      <c r="N5" s="55"/>
    </row>
    <row r="6" spans="1:21" ht="31.5" customHeight="1">
      <c r="A6" s="55"/>
      <c r="B6" s="46" t="s">
        <v>52</v>
      </c>
      <c r="C6" s="46" t="s">
        <v>16</v>
      </c>
      <c r="D6" s="61"/>
      <c r="E6" s="60"/>
      <c r="F6" s="55"/>
      <c r="G6" s="55"/>
      <c r="H6" s="55"/>
      <c r="I6" s="54"/>
      <c r="J6" s="55"/>
      <c r="K6" s="58"/>
      <c r="L6" s="58"/>
      <c r="M6" s="58"/>
      <c r="N6" s="55"/>
    </row>
    <row r="7" spans="1:21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64</v>
      </c>
      <c r="G7" s="13" t="s">
        <v>61</v>
      </c>
      <c r="H7" s="13">
        <v>8</v>
      </c>
      <c r="I7" s="13">
        <v>9</v>
      </c>
      <c r="J7" s="13" t="s">
        <v>68</v>
      </c>
      <c r="K7" s="13">
        <v>11</v>
      </c>
      <c r="L7" s="13">
        <v>12</v>
      </c>
      <c r="M7" s="13">
        <v>13</v>
      </c>
      <c r="N7" s="13">
        <v>14</v>
      </c>
      <c r="O7" s="1"/>
      <c r="P7" s="1"/>
      <c r="Q7" s="1"/>
      <c r="R7" s="1"/>
      <c r="S7" s="1"/>
      <c r="T7" s="1"/>
      <c r="U7" s="1"/>
    </row>
    <row r="8" spans="1:21" s="3" customFormat="1" ht="32.85" customHeight="1">
      <c r="A8" s="20" t="s">
        <v>53</v>
      </c>
      <c r="B8" s="9"/>
      <c r="C8" s="9"/>
      <c r="D8" s="10"/>
      <c r="E8" s="49">
        <f>SUM(E9:E18)</f>
        <v>1859551</v>
      </c>
      <c r="F8" s="18">
        <f>SUM(F9:F18)</f>
        <v>338100.1</v>
      </c>
      <c r="G8" s="18">
        <f>SUM(G9:G18)</f>
        <v>338100.1</v>
      </c>
      <c r="H8" s="18">
        <f>SUM(H9:H18)</f>
        <v>0</v>
      </c>
      <c r="I8" s="18">
        <f t="shared" ref="I8:J8" si="0">SUM(I9:I18)</f>
        <v>169050.09999999998</v>
      </c>
      <c r="J8" s="18">
        <f t="shared" si="0"/>
        <v>169050</v>
      </c>
      <c r="K8" s="18"/>
      <c r="L8" s="18"/>
      <c r="M8" s="18"/>
      <c r="N8" s="18">
        <f>SUM(N9:N18)</f>
        <v>169050</v>
      </c>
      <c r="O8" s="35"/>
      <c r="P8" s="1"/>
      <c r="Q8" s="1"/>
      <c r="R8" s="1"/>
      <c r="S8" s="1"/>
      <c r="T8" s="1"/>
      <c r="U8" s="1"/>
    </row>
    <row r="9" spans="1:21" s="2" customFormat="1" ht="16.5" customHeight="1">
      <c r="A9" s="5" t="s">
        <v>5</v>
      </c>
      <c r="B9" s="4">
        <v>1</v>
      </c>
      <c r="C9" s="4">
        <v>15</v>
      </c>
      <c r="D9" s="24">
        <f>(B9*C9)/C9</f>
        <v>1</v>
      </c>
      <c r="E9" s="50">
        <v>303469</v>
      </c>
      <c r="F9" s="19">
        <f>ROUND(E9/11*2,1)</f>
        <v>55176.2</v>
      </c>
      <c r="G9" s="19">
        <f>ROUND(D9*F9,1)</f>
        <v>55176.2</v>
      </c>
      <c r="H9" s="19">
        <f>G9-F9</f>
        <v>0</v>
      </c>
      <c r="I9" s="19">
        <v>27588.1</v>
      </c>
      <c r="J9" s="19">
        <f>ROUND(G9-I9,1)</f>
        <v>27588.1</v>
      </c>
      <c r="K9" s="44"/>
      <c r="L9" s="44"/>
      <c r="M9" s="45"/>
      <c r="N9" s="19">
        <f>IF(OR(K9="+",L9="+",M9="+"),0,J9)</f>
        <v>27588.1</v>
      </c>
      <c r="O9" s="35"/>
      <c r="P9" s="35"/>
      <c r="Q9" s="1"/>
      <c r="R9" s="37"/>
      <c r="S9" s="37"/>
      <c r="T9" s="1"/>
      <c r="U9" s="1"/>
    </row>
    <row r="10" spans="1:21" s="2" customFormat="1" ht="17.100000000000001" customHeight="1">
      <c r="A10" s="5" t="s">
        <v>6</v>
      </c>
      <c r="B10" s="4">
        <v>1</v>
      </c>
      <c r="C10" s="4">
        <v>15</v>
      </c>
      <c r="D10" s="24">
        <f t="shared" ref="D10:D46" si="1">(B10*C10)/C10</f>
        <v>1</v>
      </c>
      <c r="E10" s="50">
        <v>734501</v>
      </c>
      <c r="F10" s="19">
        <f t="shared" ref="F10:F45" si="2">ROUND(E10/11*2,1)</f>
        <v>133545.60000000001</v>
      </c>
      <c r="G10" s="19">
        <f t="shared" ref="G10:G46" si="3">ROUND(D10*F10,1)</f>
        <v>133545.60000000001</v>
      </c>
      <c r="H10" s="19">
        <f t="shared" ref="H10:H17" si="4">G10-F10</f>
        <v>0</v>
      </c>
      <c r="I10" s="19">
        <v>66772.800000000003</v>
      </c>
      <c r="J10" s="19">
        <f t="shared" ref="J10:J18" si="5">ROUND(G10-I10,1)</f>
        <v>66772.800000000003</v>
      </c>
      <c r="K10" s="44"/>
      <c r="L10" s="44"/>
      <c r="M10" s="45"/>
      <c r="N10" s="19">
        <f t="shared" ref="N10:N45" si="6">IF(OR(K10="+",L10="+",M10="+"),0,J10)</f>
        <v>66772.800000000003</v>
      </c>
      <c r="O10" s="35"/>
      <c r="Q10" s="1"/>
      <c r="R10" s="37"/>
      <c r="S10" s="37"/>
      <c r="T10" s="1"/>
      <c r="U10" s="1"/>
    </row>
    <row r="11" spans="1:21" s="2" customFormat="1" ht="17.100000000000001" customHeight="1">
      <c r="A11" s="5" t="s">
        <v>7</v>
      </c>
      <c r="B11" s="4">
        <v>1</v>
      </c>
      <c r="C11" s="4">
        <v>15</v>
      </c>
      <c r="D11" s="24">
        <f t="shared" si="1"/>
        <v>1</v>
      </c>
      <c r="E11" s="50">
        <v>179525</v>
      </c>
      <c r="F11" s="19">
        <f t="shared" si="2"/>
        <v>32640.9</v>
      </c>
      <c r="G11" s="19">
        <f t="shared" si="3"/>
        <v>32640.9</v>
      </c>
      <c r="H11" s="19">
        <f t="shared" si="4"/>
        <v>0</v>
      </c>
      <c r="I11" s="19">
        <v>16320.5</v>
      </c>
      <c r="J11" s="19">
        <f t="shared" si="5"/>
        <v>16320.4</v>
      </c>
      <c r="K11" s="44"/>
      <c r="L11" s="44"/>
      <c r="M11" s="45"/>
      <c r="N11" s="19">
        <f t="shared" si="6"/>
        <v>16320.4</v>
      </c>
      <c r="O11" s="35"/>
      <c r="Q11" s="1"/>
      <c r="R11" s="37"/>
      <c r="S11" s="37"/>
      <c r="T11" s="1"/>
      <c r="U11" s="1"/>
    </row>
    <row r="12" spans="1:21" s="2" customFormat="1" ht="17.100000000000001" customHeight="1">
      <c r="A12" s="5" t="s">
        <v>8</v>
      </c>
      <c r="B12" s="4">
        <v>1</v>
      </c>
      <c r="C12" s="4">
        <v>15</v>
      </c>
      <c r="D12" s="24">
        <f t="shared" si="1"/>
        <v>1</v>
      </c>
      <c r="E12" s="50">
        <v>76337</v>
      </c>
      <c r="F12" s="19">
        <f t="shared" si="2"/>
        <v>13879.5</v>
      </c>
      <c r="G12" s="19">
        <f t="shared" si="3"/>
        <v>13879.5</v>
      </c>
      <c r="H12" s="19">
        <f t="shared" si="4"/>
        <v>0</v>
      </c>
      <c r="I12" s="19">
        <v>6939.7</v>
      </c>
      <c r="J12" s="19">
        <f t="shared" si="5"/>
        <v>6939.8</v>
      </c>
      <c r="K12" s="44"/>
      <c r="L12" s="44"/>
      <c r="M12" s="45"/>
      <c r="N12" s="19">
        <f t="shared" si="6"/>
        <v>6939.8</v>
      </c>
      <c r="O12" s="35"/>
      <c r="Q12" s="1"/>
      <c r="R12" s="37"/>
      <c r="S12" s="37"/>
      <c r="T12" s="1"/>
      <c r="U12" s="1"/>
    </row>
    <row r="13" spans="1:21" s="2" customFormat="1" ht="17.100000000000001" customHeight="1">
      <c r="A13" s="5" t="s">
        <v>9</v>
      </c>
      <c r="B13" s="4">
        <v>1</v>
      </c>
      <c r="C13" s="4">
        <v>15</v>
      </c>
      <c r="D13" s="24">
        <f t="shared" si="1"/>
        <v>1</v>
      </c>
      <c r="E13" s="50">
        <v>133175</v>
      </c>
      <c r="F13" s="19">
        <f t="shared" si="2"/>
        <v>24213.599999999999</v>
      </c>
      <c r="G13" s="19">
        <f t="shared" si="3"/>
        <v>24213.599999999999</v>
      </c>
      <c r="H13" s="19">
        <f t="shared" si="4"/>
        <v>0</v>
      </c>
      <c r="I13" s="19">
        <v>12106.8</v>
      </c>
      <c r="J13" s="19">
        <f t="shared" si="5"/>
        <v>12106.8</v>
      </c>
      <c r="K13" s="45"/>
      <c r="L13" s="44"/>
      <c r="M13" s="45"/>
      <c r="N13" s="19">
        <f t="shared" si="6"/>
        <v>12106.8</v>
      </c>
      <c r="O13" s="35"/>
      <c r="Q13" s="1"/>
      <c r="R13" s="37"/>
      <c r="S13" s="37"/>
      <c r="T13" s="1"/>
      <c r="U13" s="1"/>
    </row>
    <row r="14" spans="1:21" s="2" customFormat="1" ht="17.100000000000001" customHeight="1">
      <c r="A14" s="5" t="s">
        <v>10</v>
      </c>
      <c r="B14" s="4">
        <v>1</v>
      </c>
      <c r="C14" s="4">
        <v>15</v>
      </c>
      <c r="D14" s="24">
        <f t="shared" si="1"/>
        <v>1</v>
      </c>
      <c r="E14" s="50">
        <v>50328</v>
      </c>
      <c r="F14" s="19">
        <f t="shared" si="2"/>
        <v>9150.5</v>
      </c>
      <c r="G14" s="19">
        <f t="shared" si="3"/>
        <v>9150.5</v>
      </c>
      <c r="H14" s="19">
        <f t="shared" si="4"/>
        <v>0</v>
      </c>
      <c r="I14" s="19">
        <v>4575.3</v>
      </c>
      <c r="J14" s="19">
        <f t="shared" si="5"/>
        <v>4575.2</v>
      </c>
      <c r="K14" s="44"/>
      <c r="L14" s="44"/>
      <c r="M14" s="45"/>
      <c r="N14" s="19">
        <f t="shared" si="6"/>
        <v>4575.2</v>
      </c>
      <c r="O14" s="35"/>
      <c r="Q14" s="1"/>
      <c r="R14" s="37"/>
      <c r="S14" s="37"/>
      <c r="T14" s="1"/>
    </row>
    <row r="15" spans="1:21" s="2" customFormat="1" ht="16.5" customHeight="1">
      <c r="A15" s="5" t="s">
        <v>11</v>
      </c>
      <c r="B15" s="4">
        <v>1</v>
      </c>
      <c r="C15" s="4">
        <v>15</v>
      </c>
      <c r="D15" s="24">
        <f t="shared" si="1"/>
        <v>1</v>
      </c>
      <c r="E15" s="50">
        <v>104333</v>
      </c>
      <c r="F15" s="19">
        <f t="shared" si="2"/>
        <v>18969.599999999999</v>
      </c>
      <c r="G15" s="19">
        <f t="shared" si="3"/>
        <v>18969.599999999999</v>
      </c>
      <c r="H15" s="19">
        <f t="shared" si="4"/>
        <v>0</v>
      </c>
      <c r="I15" s="19">
        <v>9484.7999999999993</v>
      </c>
      <c r="J15" s="19">
        <f t="shared" si="5"/>
        <v>9484.7999999999993</v>
      </c>
      <c r="K15" s="44"/>
      <c r="L15" s="44"/>
      <c r="M15" s="45"/>
      <c r="N15" s="19">
        <f t="shared" si="6"/>
        <v>9484.7999999999993</v>
      </c>
      <c r="O15" s="35"/>
      <c r="Q15" s="1"/>
      <c r="R15" s="37"/>
      <c r="S15" s="37"/>
      <c r="T15" s="1"/>
    </row>
    <row r="16" spans="1:21" s="2" customFormat="1" ht="17.100000000000001" customHeight="1">
      <c r="A16" s="34" t="s">
        <v>12</v>
      </c>
      <c r="B16" s="4">
        <v>1</v>
      </c>
      <c r="C16" s="4">
        <v>15</v>
      </c>
      <c r="D16" s="24">
        <f t="shared" si="1"/>
        <v>1</v>
      </c>
      <c r="E16" s="50">
        <v>76095</v>
      </c>
      <c r="F16" s="19">
        <f t="shared" si="2"/>
        <v>13835.5</v>
      </c>
      <c r="G16" s="19">
        <f t="shared" si="3"/>
        <v>13835.5</v>
      </c>
      <c r="H16" s="19">
        <f t="shared" si="4"/>
        <v>0</v>
      </c>
      <c r="I16" s="19">
        <v>6917.7</v>
      </c>
      <c r="J16" s="19">
        <f t="shared" si="5"/>
        <v>6917.8</v>
      </c>
      <c r="K16" s="44"/>
      <c r="L16" s="44"/>
      <c r="M16" s="45"/>
      <c r="N16" s="19">
        <f t="shared" si="6"/>
        <v>6917.8</v>
      </c>
      <c r="O16" s="35"/>
      <c r="Q16" s="1"/>
      <c r="R16" s="37"/>
      <c r="S16" s="37"/>
      <c r="T16" s="1"/>
    </row>
    <row r="17" spans="1:21" s="2" customFormat="1" ht="17.100000000000001" customHeight="1">
      <c r="A17" s="5" t="s">
        <v>13</v>
      </c>
      <c r="B17" s="4">
        <v>1</v>
      </c>
      <c r="C17" s="4">
        <v>15</v>
      </c>
      <c r="D17" s="24">
        <f t="shared" si="1"/>
        <v>1</v>
      </c>
      <c r="E17" s="50">
        <v>138515</v>
      </c>
      <c r="F17" s="19">
        <f t="shared" si="2"/>
        <v>25184.5</v>
      </c>
      <c r="G17" s="19">
        <f t="shared" si="3"/>
        <v>25184.5</v>
      </c>
      <c r="H17" s="19">
        <f t="shared" si="4"/>
        <v>0</v>
      </c>
      <c r="I17" s="19">
        <v>12592.3</v>
      </c>
      <c r="J17" s="19">
        <f t="shared" si="5"/>
        <v>12592.2</v>
      </c>
      <c r="K17" s="44"/>
      <c r="L17" s="44"/>
      <c r="M17" s="45"/>
      <c r="N17" s="19">
        <f t="shared" si="6"/>
        <v>12592.2</v>
      </c>
      <c r="O17" s="35"/>
      <c r="P17" s="35"/>
      <c r="Q17" s="1"/>
      <c r="R17" s="37"/>
      <c r="S17" s="37"/>
      <c r="T17" s="1"/>
    </row>
    <row r="18" spans="1:21" s="2" customFormat="1" ht="17.100000000000001" customHeight="1">
      <c r="A18" s="5" t="s">
        <v>14</v>
      </c>
      <c r="B18" s="4">
        <v>1</v>
      </c>
      <c r="C18" s="4">
        <v>15</v>
      </c>
      <c r="D18" s="24">
        <f t="shared" si="1"/>
        <v>1</v>
      </c>
      <c r="E18" s="50">
        <v>63273</v>
      </c>
      <c r="F18" s="19">
        <f t="shared" si="2"/>
        <v>11504.2</v>
      </c>
      <c r="G18" s="19">
        <f t="shared" si="3"/>
        <v>11504.2</v>
      </c>
      <c r="H18" s="19">
        <f>G18-F18</f>
        <v>0</v>
      </c>
      <c r="I18" s="19">
        <v>5752.1</v>
      </c>
      <c r="J18" s="19">
        <f t="shared" si="5"/>
        <v>5752.1</v>
      </c>
      <c r="K18" s="44"/>
      <c r="L18" s="44"/>
      <c r="M18" s="45"/>
      <c r="N18" s="19">
        <f t="shared" si="6"/>
        <v>5752.1</v>
      </c>
      <c r="O18" s="35"/>
      <c r="P18" s="35"/>
      <c r="Q18" s="1"/>
      <c r="R18" s="37"/>
      <c r="S18" s="37"/>
      <c r="T18" s="1"/>
    </row>
    <row r="19" spans="1:21" s="2" customFormat="1" ht="17.100000000000001" customHeight="1">
      <c r="A19" s="7" t="s">
        <v>17</v>
      </c>
      <c r="B19" s="9"/>
      <c r="C19" s="9"/>
      <c r="D19" s="10"/>
      <c r="E19" s="49">
        <f>SUM(E20:E46)</f>
        <v>1565136</v>
      </c>
      <c r="F19" s="18">
        <f>SUM(F20:F46)</f>
        <v>284570.19999999995</v>
      </c>
      <c r="G19" s="18">
        <f>SUM(G20:G46)</f>
        <v>284570.19999999995</v>
      </c>
      <c r="H19" s="18">
        <f>SUM(H20:H46)</f>
        <v>0</v>
      </c>
      <c r="I19" s="18">
        <f t="shared" ref="I19:J19" si="7">SUM(I20:I46)</f>
        <v>142284.70000000001</v>
      </c>
      <c r="J19" s="18">
        <f t="shared" si="7"/>
        <v>142285.5</v>
      </c>
      <c r="K19" s="18"/>
      <c r="L19" s="18"/>
      <c r="M19" s="18"/>
      <c r="N19" s="18">
        <f>SUM(N20:N46)</f>
        <v>142285.5</v>
      </c>
      <c r="O19" s="35"/>
      <c r="P19" s="35"/>
      <c r="Q19" s="1"/>
      <c r="R19" s="37"/>
      <c r="S19" s="37"/>
      <c r="T19" s="1"/>
      <c r="U19" s="1"/>
    </row>
    <row r="20" spans="1:21" s="2" customFormat="1" ht="17.100000000000001" customHeight="1">
      <c r="A20" s="6" t="s">
        <v>0</v>
      </c>
      <c r="B20" s="4">
        <v>1</v>
      </c>
      <c r="C20" s="4">
        <v>10</v>
      </c>
      <c r="D20" s="24">
        <f t="shared" si="1"/>
        <v>1</v>
      </c>
      <c r="E20" s="50">
        <v>43567</v>
      </c>
      <c r="F20" s="19">
        <f t="shared" si="2"/>
        <v>7921.3</v>
      </c>
      <c r="G20" s="19">
        <f t="shared" si="3"/>
        <v>7921.3</v>
      </c>
      <c r="H20" s="19">
        <f t="shared" ref="H20:H45" si="8">G20-F20</f>
        <v>0</v>
      </c>
      <c r="I20" s="19">
        <v>3960.6</v>
      </c>
      <c r="J20" s="19">
        <f t="shared" ref="J20:J46" si="9">ROUND(G20-I20,1)</f>
        <v>3960.7</v>
      </c>
      <c r="K20" s="45"/>
      <c r="L20" s="44"/>
      <c r="M20" s="45"/>
      <c r="N20" s="19">
        <f t="shared" si="6"/>
        <v>3960.7</v>
      </c>
      <c r="O20" s="35"/>
      <c r="P20" s="35"/>
      <c r="Q20" s="1"/>
      <c r="R20" s="37"/>
      <c r="S20" s="37"/>
      <c r="T20" s="1"/>
      <c r="U20" s="1"/>
    </row>
    <row r="21" spans="1:21" s="2" customFormat="1" ht="17.100000000000001" customHeight="1">
      <c r="A21" s="6" t="s">
        <v>18</v>
      </c>
      <c r="B21" s="4">
        <v>1</v>
      </c>
      <c r="C21" s="4">
        <v>10</v>
      </c>
      <c r="D21" s="24">
        <f t="shared" si="1"/>
        <v>1</v>
      </c>
      <c r="E21" s="50">
        <v>57195</v>
      </c>
      <c r="F21" s="19">
        <f t="shared" si="2"/>
        <v>10399.1</v>
      </c>
      <c r="G21" s="19">
        <f t="shared" si="3"/>
        <v>10399.1</v>
      </c>
      <c r="H21" s="19">
        <f t="shared" si="8"/>
        <v>0</v>
      </c>
      <c r="I21" s="19">
        <v>5199.5</v>
      </c>
      <c r="J21" s="19">
        <f t="shared" si="9"/>
        <v>5199.6000000000004</v>
      </c>
      <c r="K21" s="44"/>
      <c r="L21" s="44"/>
      <c r="M21" s="45"/>
      <c r="N21" s="19">
        <f t="shared" si="6"/>
        <v>5199.6000000000004</v>
      </c>
      <c r="O21" s="35"/>
      <c r="P21" s="35"/>
      <c r="Q21" s="1"/>
      <c r="R21" s="37"/>
      <c r="S21" s="37"/>
      <c r="T21" s="1"/>
      <c r="U21" s="1"/>
    </row>
    <row r="22" spans="1:21" s="2" customFormat="1" ht="17.100000000000001" customHeight="1">
      <c r="A22" s="6" t="s">
        <v>19</v>
      </c>
      <c r="B22" s="4">
        <v>1</v>
      </c>
      <c r="C22" s="4">
        <v>10</v>
      </c>
      <c r="D22" s="24">
        <f t="shared" si="1"/>
        <v>1</v>
      </c>
      <c r="E22" s="50">
        <v>43850</v>
      </c>
      <c r="F22" s="19">
        <f t="shared" si="2"/>
        <v>7972.7</v>
      </c>
      <c r="G22" s="19">
        <f t="shared" si="3"/>
        <v>7972.7</v>
      </c>
      <c r="H22" s="19">
        <f t="shared" si="8"/>
        <v>0</v>
      </c>
      <c r="I22" s="19">
        <v>3986.4</v>
      </c>
      <c r="J22" s="19">
        <f t="shared" si="9"/>
        <v>3986.3</v>
      </c>
      <c r="K22" s="44"/>
      <c r="L22" s="44"/>
      <c r="M22" s="45"/>
      <c r="N22" s="19">
        <f t="shared" si="6"/>
        <v>3986.3</v>
      </c>
      <c r="O22" s="35"/>
      <c r="P22" s="35"/>
      <c r="Q22" s="1"/>
      <c r="R22" s="37"/>
      <c r="S22" s="37"/>
      <c r="T22" s="1"/>
      <c r="U22" s="1"/>
    </row>
    <row r="23" spans="1:21" s="2" customFormat="1" ht="17.100000000000001" customHeight="1">
      <c r="A23" s="6" t="s">
        <v>20</v>
      </c>
      <c r="B23" s="4">
        <v>1</v>
      </c>
      <c r="C23" s="4">
        <v>10</v>
      </c>
      <c r="D23" s="24">
        <f t="shared" si="1"/>
        <v>1</v>
      </c>
      <c r="E23" s="50">
        <v>48463</v>
      </c>
      <c r="F23" s="19">
        <f t="shared" si="2"/>
        <v>8811.5</v>
      </c>
      <c r="G23" s="19">
        <f t="shared" si="3"/>
        <v>8811.5</v>
      </c>
      <c r="H23" s="19">
        <f t="shared" si="8"/>
        <v>0</v>
      </c>
      <c r="I23" s="19">
        <v>4405.7</v>
      </c>
      <c r="J23" s="19">
        <f t="shared" si="9"/>
        <v>4405.8</v>
      </c>
      <c r="K23" s="44"/>
      <c r="L23" s="44"/>
      <c r="M23" s="45"/>
      <c r="N23" s="19">
        <f t="shared" si="6"/>
        <v>4405.8</v>
      </c>
      <c r="O23" s="35"/>
      <c r="P23" s="35"/>
      <c r="Q23" s="1"/>
      <c r="R23" s="37"/>
      <c r="S23" s="37"/>
      <c r="T23" s="1"/>
      <c r="U23" s="1"/>
    </row>
    <row r="24" spans="1:21" s="2" customFormat="1" ht="17.100000000000001" customHeight="1">
      <c r="A24" s="6" t="s">
        <v>21</v>
      </c>
      <c r="B24" s="4">
        <v>1</v>
      </c>
      <c r="C24" s="4">
        <v>10</v>
      </c>
      <c r="D24" s="24">
        <f t="shared" si="1"/>
        <v>1</v>
      </c>
      <c r="E24" s="50">
        <v>63701</v>
      </c>
      <c r="F24" s="19">
        <f t="shared" si="2"/>
        <v>11582</v>
      </c>
      <c r="G24" s="19">
        <f t="shared" si="3"/>
        <v>11582</v>
      </c>
      <c r="H24" s="19">
        <f t="shared" si="8"/>
        <v>0</v>
      </c>
      <c r="I24" s="19">
        <v>5791</v>
      </c>
      <c r="J24" s="19">
        <f t="shared" si="9"/>
        <v>5791</v>
      </c>
      <c r="K24" s="44"/>
      <c r="L24" s="44"/>
      <c r="M24" s="45"/>
      <c r="N24" s="19">
        <f t="shared" si="6"/>
        <v>5791</v>
      </c>
      <c r="O24" s="35"/>
      <c r="P24" s="35"/>
      <c r="Q24" s="1"/>
      <c r="R24" s="37"/>
      <c r="S24" s="37"/>
      <c r="T24" s="1"/>
      <c r="U24" s="1"/>
    </row>
    <row r="25" spans="1:21" s="2" customFormat="1" ht="17.100000000000001" customHeight="1">
      <c r="A25" s="6" t="s">
        <v>22</v>
      </c>
      <c r="B25" s="4">
        <v>1</v>
      </c>
      <c r="C25" s="4">
        <v>10</v>
      </c>
      <c r="D25" s="24">
        <f t="shared" si="1"/>
        <v>1</v>
      </c>
      <c r="E25" s="50">
        <v>66305</v>
      </c>
      <c r="F25" s="19">
        <f t="shared" si="2"/>
        <v>12055.5</v>
      </c>
      <c r="G25" s="19">
        <f t="shared" si="3"/>
        <v>12055.5</v>
      </c>
      <c r="H25" s="19">
        <f t="shared" si="8"/>
        <v>0</v>
      </c>
      <c r="I25" s="19">
        <v>6027.7</v>
      </c>
      <c r="J25" s="19">
        <f t="shared" si="9"/>
        <v>6027.8</v>
      </c>
      <c r="K25" s="45"/>
      <c r="L25" s="44"/>
      <c r="M25" s="45"/>
      <c r="N25" s="19">
        <f t="shared" si="6"/>
        <v>6027.8</v>
      </c>
      <c r="O25" s="35"/>
      <c r="P25" s="35"/>
      <c r="Q25" s="1"/>
      <c r="R25" s="37"/>
      <c r="S25" s="37"/>
      <c r="T25" s="1"/>
      <c r="U25" s="1"/>
    </row>
    <row r="26" spans="1:21" s="2" customFormat="1" ht="17.100000000000001" customHeight="1">
      <c r="A26" s="6" t="s">
        <v>23</v>
      </c>
      <c r="B26" s="4">
        <v>1</v>
      </c>
      <c r="C26" s="4">
        <v>10</v>
      </c>
      <c r="D26" s="24">
        <f t="shared" si="1"/>
        <v>1</v>
      </c>
      <c r="E26" s="50">
        <v>84413</v>
      </c>
      <c r="F26" s="19">
        <f t="shared" si="2"/>
        <v>15347.8</v>
      </c>
      <c r="G26" s="19">
        <f t="shared" si="3"/>
        <v>15347.8</v>
      </c>
      <c r="H26" s="19">
        <f t="shared" si="8"/>
        <v>0</v>
      </c>
      <c r="I26" s="19">
        <v>7673.9</v>
      </c>
      <c r="J26" s="19">
        <f t="shared" si="9"/>
        <v>7673.9</v>
      </c>
      <c r="K26" s="44"/>
      <c r="L26" s="44"/>
      <c r="M26" s="45"/>
      <c r="N26" s="19">
        <f t="shared" si="6"/>
        <v>7673.9</v>
      </c>
      <c r="O26" s="35"/>
      <c r="P26" s="35"/>
      <c r="Q26" s="1"/>
      <c r="R26" s="37"/>
      <c r="S26" s="37"/>
      <c r="T26" s="1"/>
      <c r="U26" s="1"/>
    </row>
    <row r="27" spans="1:21" s="2" customFormat="1" ht="16.5" customHeight="1">
      <c r="A27" s="6" t="s">
        <v>24</v>
      </c>
      <c r="B27" s="4">
        <v>1</v>
      </c>
      <c r="C27" s="4">
        <v>10</v>
      </c>
      <c r="D27" s="24">
        <f t="shared" si="1"/>
        <v>1</v>
      </c>
      <c r="E27" s="50">
        <v>29195</v>
      </c>
      <c r="F27" s="19">
        <f t="shared" si="2"/>
        <v>5308.2</v>
      </c>
      <c r="G27" s="19">
        <f t="shared" si="3"/>
        <v>5308.2</v>
      </c>
      <c r="H27" s="19">
        <f t="shared" si="8"/>
        <v>0</v>
      </c>
      <c r="I27" s="19">
        <v>2654.1</v>
      </c>
      <c r="J27" s="19">
        <f t="shared" si="9"/>
        <v>2654.1</v>
      </c>
      <c r="K27" s="45"/>
      <c r="L27" s="44"/>
      <c r="M27" s="45"/>
      <c r="N27" s="19">
        <f t="shared" si="6"/>
        <v>2654.1</v>
      </c>
      <c r="O27" s="35"/>
      <c r="P27" s="35"/>
      <c r="Q27" s="1"/>
      <c r="R27" s="37"/>
      <c r="S27" s="37"/>
      <c r="T27" s="1"/>
      <c r="U27" s="1"/>
    </row>
    <row r="28" spans="1:21" s="2" customFormat="1" ht="17.100000000000001" customHeight="1">
      <c r="A28" s="6" t="s">
        <v>25</v>
      </c>
      <c r="B28" s="4">
        <v>1</v>
      </c>
      <c r="C28" s="4">
        <v>10</v>
      </c>
      <c r="D28" s="24">
        <f t="shared" si="1"/>
        <v>1</v>
      </c>
      <c r="E28" s="50">
        <v>56282</v>
      </c>
      <c r="F28" s="19">
        <f t="shared" si="2"/>
        <v>10233.1</v>
      </c>
      <c r="G28" s="19">
        <f t="shared" si="3"/>
        <v>10233.1</v>
      </c>
      <c r="H28" s="19">
        <f t="shared" si="8"/>
        <v>0</v>
      </c>
      <c r="I28" s="19">
        <v>5116.5</v>
      </c>
      <c r="J28" s="19">
        <f t="shared" si="9"/>
        <v>5116.6000000000004</v>
      </c>
      <c r="K28" s="44"/>
      <c r="L28" s="44"/>
      <c r="M28" s="45"/>
      <c r="N28" s="19">
        <f t="shared" si="6"/>
        <v>5116.6000000000004</v>
      </c>
      <c r="O28" s="35"/>
      <c r="P28" s="35"/>
      <c r="Q28" s="1"/>
      <c r="R28" s="37"/>
      <c r="S28" s="37"/>
      <c r="T28" s="1"/>
      <c r="U28" s="1"/>
    </row>
    <row r="29" spans="1:21" s="2" customFormat="1" ht="17.100000000000001" customHeight="1">
      <c r="A29" s="6" t="s">
        <v>26</v>
      </c>
      <c r="B29" s="4">
        <v>1</v>
      </c>
      <c r="C29" s="4">
        <v>10</v>
      </c>
      <c r="D29" s="24">
        <f t="shared" si="1"/>
        <v>1</v>
      </c>
      <c r="E29" s="50">
        <v>33333</v>
      </c>
      <c r="F29" s="19">
        <f t="shared" si="2"/>
        <v>6060.5</v>
      </c>
      <c r="G29" s="19">
        <f t="shared" si="3"/>
        <v>6060.5</v>
      </c>
      <c r="H29" s="19">
        <f t="shared" si="8"/>
        <v>0</v>
      </c>
      <c r="I29" s="19">
        <v>3030.3</v>
      </c>
      <c r="J29" s="19">
        <f t="shared" si="9"/>
        <v>3030.2</v>
      </c>
      <c r="K29" s="45"/>
      <c r="L29" s="44"/>
      <c r="M29" s="45"/>
      <c r="N29" s="19">
        <f t="shared" si="6"/>
        <v>3030.2</v>
      </c>
      <c r="O29" s="35"/>
      <c r="P29" s="35"/>
      <c r="Q29" s="1"/>
      <c r="R29" s="37"/>
      <c r="S29" s="37"/>
      <c r="T29" s="1"/>
      <c r="U29" s="1"/>
    </row>
    <row r="30" spans="1:21" s="2" customFormat="1" ht="17.100000000000001" customHeight="1">
      <c r="A30" s="6" t="s">
        <v>27</v>
      </c>
      <c r="B30" s="4">
        <v>1</v>
      </c>
      <c r="C30" s="4">
        <v>10</v>
      </c>
      <c r="D30" s="24">
        <f t="shared" si="1"/>
        <v>1</v>
      </c>
      <c r="E30" s="50">
        <v>62985</v>
      </c>
      <c r="F30" s="19">
        <f t="shared" si="2"/>
        <v>11451.8</v>
      </c>
      <c r="G30" s="19">
        <f t="shared" si="3"/>
        <v>11451.8</v>
      </c>
      <c r="H30" s="19">
        <f t="shared" si="8"/>
        <v>0</v>
      </c>
      <c r="I30" s="19">
        <v>5725.9</v>
      </c>
      <c r="J30" s="19">
        <f t="shared" si="9"/>
        <v>5725.9</v>
      </c>
      <c r="K30" s="44"/>
      <c r="L30" s="44"/>
      <c r="M30" s="45"/>
      <c r="N30" s="19">
        <f t="shared" si="6"/>
        <v>5725.9</v>
      </c>
      <c r="O30" s="35"/>
      <c r="P30" s="35"/>
      <c r="Q30" s="1"/>
      <c r="R30" s="37"/>
      <c r="S30" s="37"/>
      <c r="T30" s="1"/>
      <c r="U30" s="1"/>
    </row>
    <row r="31" spans="1:21" s="2" customFormat="1" ht="16.5" customHeight="1">
      <c r="A31" s="6" t="s">
        <v>28</v>
      </c>
      <c r="B31" s="4">
        <v>1</v>
      </c>
      <c r="C31" s="4">
        <v>10</v>
      </c>
      <c r="D31" s="24">
        <f t="shared" si="1"/>
        <v>1</v>
      </c>
      <c r="E31" s="50">
        <v>78468</v>
      </c>
      <c r="F31" s="19">
        <f t="shared" si="2"/>
        <v>14266.9</v>
      </c>
      <c r="G31" s="19">
        <f t="shared" si="3"/>
        <v>14266.9</v>
      </c>
      <c r="H31" s="19">
        <f t="shared" si="8"/>
        <v>0</v>
      </c>
      <c r="I31" s="19">
        <v>7133.5</v>
      </c>
      <c r="J31" s="19">
        <f t="shared" si="9"/>
        <v>7133.4</v>
      </c>
      <c r="K31" s="45"/>
      <c r="L31" s="44"/>
      <c r="M31" s="45"/>
      <c r="N31" s="19">
        <f t="shared" si="6"/>
        <v>7133.4</v>
      </c>
      <c r="O31" s="35"/>
      <c r="P31" s="35"/>
      <c r="Q31" s="1"/>
      <c r="R31" s="37"/>
      <c r="S31" s="37"/>
      <c r="T31" s="1"/>
      <c r="U31" s="1"/>
    </row>
    <row r="32" spans="1:21" s="2" customFormat="1" ht="17.100000000000001" customHeight="1">
      <c r="A32" s="6" t="s">
        <v>29</v>
      </c>
      <c r="B32" s="4">
        <v>1</v>
      </c>
      <c r="C32" s="4">
        <v>10</v>
      </c>
      <c r="D32" s="24">
        <f t="shared" si="1"/>
        <v>1</v>
      </c>
      <c r="E32" s="50">
        <v>34336</v>
      </c>
      <c r="F32" s="19">
        <f t="shared" si="2"/>
        <v>6242.9</v>
      </c>
      <c r="G32" s="19">
        <f t="shared" si="3"/>
        <v>6242.9</v>
      </c>
      <c r="H32" s="19">
        <f t="shared" si="8"/>
        <v>0</v>
      </c>
      <c r="I32" s="19">
        <v>3121.5</v>
      </c>
      <c r="J32" s="19">
        <f t="shared" si="9"/>
        <v>3121.4</v>
      </c>
      <c r="K32" s="45"/>
      <c r="L32" s="44"/>
      <c r="M32" s="45"/>
      <c r="N32" s="19">
        <f t="shared" si="6"/>
        <v>3121.4</v>
      </c>
      <c r="O32" s="35"/>
      <c r="P32" s="35"/>
      <c r="Q32" s="1"/>
      <c r="R32" s="37"/>
      <c r="S32" s="37"/>
    </row>
    <row r="33" spans="1:21" s="2" customFormat="1" ht="17.100000000000001" customHeight="1">
      <c r="A33" s="6" t="s">
        <v>30</v>
      </c>
      <c r="B33" s="4">
        <v>1</v>
      </c>
      <c r="C33" s="4">
        <v>10</v>
      </c>
      <c r="D33" s="24">
        <f t="shared" si="1"/>
        <v>1</v>
      </c>
      <c r="E33" s="50">
        <v>57144</v>
      </c>
      <c r="F33" s="19">
        <f t="shared" si="2"/>
        <v>10389.799999999999</v>
      </c>
      <c r="G33" s="19">
        <f t="shared" si="3"/>
        <v>10389.799999999999</v>
      </c>
      <c r="H33" s="19">
        <f t="shared" si="8"/>
        <v>0</v>
      </c>
      <c r="I33" s="19">
        <v>5194.8999999999996</v>
      </c>
      <c r="J33" s="19">
        <f t="shared" si="9"/>
        <v>5194.8999999999996</v>
      </c>
      <c r="K33" s="44"/>
      <c r="L33" s="44"/>
      <c r="M33" s="45"/>
      <c r="N33" s="19">
        <f t="shared" si="6"/>
        <v>5194.8999999999996</v>
      </c>
      <c r="O33" s="35"/>
      <c r="P33" s="35"/>
      <c r="Q33" s="1"/>
      <c r="R33" s="37"/>
      <c r="S33" s="37"/>
      <c r="T33" s="1"/>
      <c r="U33" s="1"/>
    </row>
    <row r="34" spans="1:21" s="2" customFormat="1" ht="17.100000000000001" customHeight="1">
      <c r="A34" s="6" t="s">
        <v>31</v>
      </c>
      <c r="B34" s="4">
        <v>1</v>
      </c>
      <c r="C34" s="4">
        <v>10</v>
      </c>
      <c r="D34" s="24">
        <f t="shared" si="1"/>
        <v>1</v>
      </c>
      <c r="E34" s="50">
        <v>61969</v>
      </c>
      <c r="F34" s="19">
        <f t="shared" si="2"/>
        <v>11267.1</v>
      </c>
      <c r="G34" s="19">
        <f t="shared" si="3"/>
        <v>11267.1</v>
      </c>
      <c r="H34" s="19">
        <f t="shared" si="8"/>
        <v>0</v>
      </c>
      <c r="I34" s="19">
        <v>5633.5</v>
      </c>
      <c r="J34" s="19">
        <f t="shared" si="9"/>
        <v>5633.6</v>
      </c>
      <c r="K34" s="44"/>
      <c r="L34" s="44"/>
      <c r="M34" s="45"/>
      <c r="N34" s="19">
        <f t="shared" si="6"/>
        <v>5633.6</v>
      </c>
      <c r="O34" s="35"/>
      <c r="P34" s="35"/>
      <c r="Q34" s="1"/>
      <c r="R34" s="37"/>
      <c r="S34" s="37"/>
    </row>
    <row r="35" spans="1:21" s="2" customFormat="1" ht="17.100000000000001" customHeight="1">
      <c r="A35" s="6" t="s">
        <v>1</v>
      </c>
      <c r="B35" s="4">
        <v>1</v>
      </c>
      <c r="C35" s="4">
        <v>10</v>
      </c>
      <c r="D35" s="24">
        <f t="shared" si="1"/>
        <v>1</v>
      </c>
      <c r="E35" s="50">
        <v>79649</v>
      </c>
      <c r="F35" s="19">
        <f t="shared" si="2"/>
        <v>14481.6</v>
      </c>
      <c r="G35" s="19">
        <f t="shared" si="3"/>
        <v>14481.6</v>
      </c>
      <c r="H35" s="19">
        <f t="shared" si="8"/>
        <v>0</v>
      </c>
      <c r="I35" s="19">
        <v>7240.8</v>
      </c>
      <c r="J35" s="19">
        <f t="shared" si="9"/>
        <v>7240.8</v>
      </c>
      <c r="K35" s="44"/>
      <c r="L35" s="44"/>
      <c r="M35" s="45"/>
      <c r="N35" s="19">
        <f t="shared" si="6"/>
        <v>7240.8</v>
      </c>
      <c r="O35" s="35"/>
      <c r="P35" s="35"/>
      <c r="Q35" s="1"/>
      <c r="R35" s="37"/>
      <c r="S35" s="37"/>
      <c r="T35" s="1"/>
      <c r="U35" s="1"/>
    </row>
    <row r="36" spans="1:21" s="2" customFormat="1" ht="17.100000000000001" customHeight="1">
      <c r="A36" s="6" t="s">
        <v>32</v>
      </c>
      <c r="B36" s="4">
        <v>1</v>
      </c>
      <c r="C36" s="4">
        <v>10</v>
      </c>
      <c r="D36" s="24">
        <f t="shared" si="1"/>
        <v>1</v>
      </c>
      <c r="E36" s="50">
        <v>57825</v>
      </c>
      <c r="F36" s="19">
        <f t="shared" si="2"/>
        <v>10513.6</v>
      </c>
      <c r="G36" s="19">
        <f t="shared" si="3"/>
        <v>10513.6</v>
      </c>
      <c r="H36" s="19">
        <f t="shared" si="8"/>
        <v>0</v>
      </c>
      <c r="I36" s="19">
        <v>5256.8</v>
      </c>
      <c r="J36" s="19">
        <f t="shared" si="9"/>
        <v>5256.8</v>
      </c>
      <c r="K36" s="44"/>
      <c r="L36" s="44"/>
      <c r="M36" s="45"/>
      <c r="N36" s="19">
        <f t="shared" si="6"/>
        <v>5256.8</v>
      </c>
      <c r="O36" s="35"/>
      <c r="P36" s="35"/>
      <c r="Q36" s="1"/>
      <c r="R36" s="37"/>
      <c r="S36" s="37"/>
      <c r="T36" s="1"/>
      <c r="U36" s="1"/>
    </row>
    <row r="37" spans="1:21" s="2" customFormat="1" ht="17.100000000000001" customHeight="1">
      <c r="A37" s="6" t="s">
        <v>33</v>
      </c>
      <c r="B37" s="4">
        <v>1</v>
      </c>
      <c r="C37" s="4">
        <v>10</v>
      </c>
      <c r="D37" s="24">
        <f t="shared" si="1"/>
        <v>1</v>
      </c>
      <c r="E37" s="50">
        <v>42512</v>
      </c>
      <c r="F37" s="19">
        <f t="shared" si="2"/>
        <v>7729.5</v>
      </c>
      <c r="G37" s="19">
        <f t="shared" si="3"/>
        <v>7729.5</v>
      </c>
      <c r="H37" s="19">
        <f t="shared" si="8"/>
        <v>0</v>
      </c>
      <c r="I37" s="19">
        <v>3864.7</v>
      </c>
      <c r="J37" s="19">
        <f t="shared" si="9"/>
        <v>3864.8</v>
      </c>
      <c r="K37" s="44"/>
      <c r="L37" s="44"/>
      <c r="M37" s="45"/>
      <c r="N37" s="19">
        <f t="shared" si="6"/>
        <v>3864.8</v>
      </c>
      <c r="O37" s="35"/>
      <c r="P37" s="35"/>
      <c r="Q37" s="1"/>
      <c r="R37" s="37"/>
      <c r="S37" s="37"/>
      <c r="T37" s="1"/>
      <c r="U37" s="1"/>
    </row>
    <row r="38" spans="1:21" s="2" customFormat="1" ht="17.100000000000001" customHeight="1">
      <c r="A38" s="6" t="s">
        <v>34</v>
      </c>
      <c r="B38" s="4">
        <v>1</v>
      </c>
      <c r="C38" s="4">
        <v>10</v>
      </c>
      <c r="D38" s="24">
        <f t="shared" si="1"/>
        <v>1</v>
      </c>
      <c r="E38" s="50">
        <v>89580</v>
      </c>
      <c r="F38" s="19">
        <f t="shared" si="2"/>
        <v>16287.3</v>
      </c>
      <c r="G38" s="19">
        <f t="shared" si="3"/>
        <v>16287.3</v>
      </c>
      <c r="H38" s="19">
        <f t="shared" si="8"/>
        <v>0</v>
      </c>
      <c r="I38" s="19">
        <v>8143.6</v>
      </c>
      <c r="J38" s="19">
        <f t="shared" si="9"/>
        <v>8143.7</v>
      </c>
      <c r="K38" s="45"/>
      <c r="L38" s="44"/>
      <c r="M38" s="45"/>
      <c r="N38" s="19">
        <f t="shared" si="6"/>
        <v>8143.7</v>
      </c>
      <c r="O38" s="35"/>
      <c r="P38" s="35"/>
      <c r="Q38" s="1"/>
      <c r="R38" s="37"/>
      <c r="S38" s="37"/>
      <c r="T38" s="1"/>
      <c r="U38" s="1"/>
    </row>
    <row r="39" spans="1:21" s="2" customFormat="1" ht="17.100000000000001" customHeight="1">
      <c r="A39" s="6" t="s">
        <v>35</v>
      </c>
      <c r="B39" s="4">
        <v>1</v>
      </c>
      <c r="C39" s="4">
        <v>10</v>
      </c>
      <c r="D39" s="24">
        <f t="shared" si="1"/>
        <v>1</v>
      </c>
      <c r="E39" s="50">
        <v>62081</v>
      </c>
      <c r="F39" s="19">
        <f t="shared" si="2"/>
        <v>11287.5</v>
      </c>
      <c r="G39" s="19">
        <f t="shared" si="3"/>
        <v>11287.5</v>
      </c>
      <c r="H39" s="19">
        <f t="shared" si="8"/>
        <v>0</v>
      </c>
      <c r="I39" s="19">
        <v>5643.7</v>
      </c>
      <c r="J39" s="19">
        <f t="shared" si="9"/>
        <v>5643.8</v>
      </c>
      <c r="K39" s="45"/>
      <c r="L39" s="44"/>
      <c r="M39" s="45"/>
      <c r="N39" s="19">
        <f t="shared" si="6"/>
        <v>5643.8</v>
      </c>
      <c r="O39" s="35"/>
      <c r="P39" s="35"/>
      <c r="Q39" s="1"/>
      <c r="R39" s="37"/>
      <c r="S39" s="37"/>
      <c r="T39" s="1"/>
      <c r="U39" s="1"/>
    </row>
    <row r="40" spans="1:21" s="2" customFormat="1" ht="17.100000000000001" customHeight="1">
      <c r="A40" s="6" t="s">
        <v>36</v>
      </c>
      <c r="B40" s="4">
        <v>1</v>
      </c>
      <c r="C40" s="4">
        <v>10</v>
      </c>
      <c r="D40" s="24">
        <f t="shared" si="1"/>
        <v>1</v>
      </c>
      <c r="E40" s="50">
        <v>57603</v>
      </c>
      <c r="F40" s="19">
        <f t="shared" si="2"/>
        <v>10473.299999999999</v>
      </c>
      <c r="G40" s="19">
        <f t="shared" si="3"/>
        <v>10473.299999999999</v>
      </c>
      <c r="H40" s="19">
        <f t="shared" si="8"/>
        <v>0</v>
      </c>
      <c r="I40" s="19">
        <v>5236.6000000000004</v>
      </c>
      <c r="J40" s="19">
        <f t="shared" si="9"/>
        <v>5236.7</v>
      </c>
      <c r="K40" s="44"/>
      <c r="L40" s="44"/>
      <c r="M40" s="45"/>
      <c r="N40" s="19">
        <f t="shared" si="6"/>
        <v>5236.7</v>
      </c>
      <c r="O40" s="35"/>
      <c r="P40" s="35"/>
      <c r="Q40" s="1"/>
      <c r="R40" s="37"/>
      <c r="S40" s="37"/>
      <c r="T40" s="1"/>
      <c r="U40" s="1"/>
    </row>
    <row r="41" spans="1:21" s="2" customFormat="1" ht="17.100000000000001" customHeight="1">
      <c r="A41" s="6" t="s">
        <v>37</v>
      </c>
      <c r="B41" s="4">
        <v>1</v>
      </c>
      <c r="C41" s="4">
        <v>10</v>
      </c>
      <c r="D41" s="24">
        <f t="shared" si="1"/>
        <v>1</v>
      </c>
      <c r="E41" s="50">
        <v>79173</v>
      </c>
      <c r="F41" s="19">
        <f t="shared" si="2"/>
        <v>14395.1</v>
      </c>
      <c r="G41" s="19">
        <f t="shared" si="3"/>
        <v>14395.1</v>
      </c>
      <c r="H41" s="19">
        <f t="shared" si="8"/>
        <v>0</v>
      </c>
      <c r="I41" s="19">
        <v>7197.5</v>
      </c>
      <c r="J41" s="19">
        <f t="shared" si="9"/>
        <v>7197.6</v>
      </c>
      <c r="K41" s="44"/>
      <c r="L41" s="44"/>
      <c r="M41" s="45"/>
      <c r="N41" s="19">
        <f t="shared" si="6"/>
        <v>7197.6</v>
      </c>
      <c r="O41" s="35"/>
      <c r="P41" s="35"/>
      <c r="Q41" s="1"/>
      <c r="R41" s="37"/>
      <c r="S41" s="37"/>
      <c r="T41" s="1"/>
      <c r="U41" s="1"/>
    </row>
    <row r="42" spans="1:21" s="2" customFormat="1" ht="17.100000000000001" customHeight="1">
      <c r="A42" s="6" t="s">
        <v>38</v>
      </c>
      <c r="B42" s="4">
        <v>1</v>
      </c>
      <c r="C42" s="4">
        <v>10</v>
      </c>
      <c r="D42" s="24">
        <f>(B42*C42)/C42</f>
        <v>1</v>
      </c>
      <c r="E42" s="50">
        <v>48420</v>
      </c>
      <c r="F42" s="19">
        <f t="shared" si="2"/>
        <v>8803.6</v>
      </c>
      <c r="G42" s="19">
        <f t="shared" si="3"/>
        <v>8803.6</v>
      </c>
      <c r="H42" s="19">
        <f t="shared" si="8"/>
        <v>0</v>
      </c>
      <c r="I42" s="19">
        <v>4401.8</v>
      </c>
      <c r="J42" s="19">
        <f t="shared" si="9"/>
        <v>4401.8</v>
      </c>
      <c r="K42" s="45"/>
      <c r="L42" s="44"/>
      <c r="M42" s="45"/>
      <c r="N42" s="19">
        <f t="shared" si="6"/>
        <v>4401.8</v>
      </c>
      <c r="O42" s="35"/>
      <c r="P42" s="35"/>
      <c r="Q42" s="1"/>
      <c r="R42" s="37"/>
      <c r="S42" s="37"/>
      <c r="T42" s="1"/>
      <c r="U42" s="1"/>
    </row>
    <row r="43" spans="1:21" s="2" customFormat="1" ht="17.100000000000001" customHeight="1">
      <c r="A43" s="6" t="s">
        <v>2</v>
      </c>
      <c r="B43" s="4">
        <v>1</v>
      </c>
      <c r="C43" s="4">
        <v>10</v>
      </c>
      <c r="D43" s="24">
        <f t="shared" si="1"/>
        <v>1</v>
      </c>
      <c r="E43" s="50">
        <v>60379</v>
      </c>
      <c r="F43" s="19">
        <f t="shared" si="2"/>
        <v>10978</v>
      </c>
      <c r="G43" s="19">
        <f t="shared" si="3"/>
        <v>10978</v>
      </c>
      <c r="H43" s="19">
        <f t="shared" si="8"/>
        <v>0</v>
      </c>
      <c r="I43" s="19">
        <v>5489</v>
      </c>
      <c r="J43" s="19">
        <f t="shared" si="9"/>
        <v>5489</v>
      </c>
      <c r="K43" s="45"/>
      <c r="L43" s="44"/>
      <c r="M43" s="45"/>
      <c r="N43" s="19">
        <f t="shared" si="6"/>
        <v>5489</v>
      </c>
      <c r="O43" s="35"/>
      <c r="P43" s="35"/>
      <c r="Q43" s="1"/>
      <c r="R43" s="37"/>
      <c r="S43" s="37"/>
      <c r="T43" s="1"/>
      <c r="U43" s="1"/>
    </row>
    <row r="44" spans="1:21" s="2" customFormat="1" ht="17.100000000000001" customHeight="1">
      <c r="A44" s="6" t="s">
        <v>39</v>
      </c>
      <c r="B44" s="4">
        <v>1</v>
      </c>
      <c r="C44" s="4">
        <v>10</v>
      </c>
      <c r="D44" s="24">
        <f t="shared" si="1"/>
        <v>1</v>
      </c>
      <c r="E44" s="50">
        <v>52182</v>
      </c>
      <c r="F44" s="19">
        <f t="shared" si="2"/>
        <v>9487.6</v>
      </c>
      <c r="G44" s="19">
        <f t="shared" si="3"/>
        <v>9487.6</v>
      </c>
      <c r="H44" s="19">
        <f t="shared" si="8"/>
        <v>0</v>
      </c>
      <c r="I44" s="19">
        <v>4743.8</v>
      </c>
      <c r="J44" s="19">
        <f t="shared" si="9"/>
        <v>4743.8</v>
      </c>
      <c r="K44" s="44"/>
      <c r="L44" s="44"/>
      <c r="M44" s="45"/>
      <c r="N44" s="19">
        <f t="shared" si="6"/>
        <v>4743.8</v>
      </c>
      <c r="O44" s="35"/>
      <c r="P44" s="35"/>
      <c r="Q44" s="1"/>
      <c r="R44" s="37"/>
      <c r="S44" s="37"/>
      <c r="T44" s="1"/>
      <c r="U44" s="1"/>
    </row>
    <row r="45" spans="1:21" s="2" customFormat="1" ht="17.100000000000001" customHeight="1">
      <c r="A45" s="6" t="s">
        <v>3</v>
      </c>
      <c r="B45" s="4">
        <v>1</v>
      </c>
      <c r="C45" s="4">
        <v>10</v>
      </c>
      <c r="D45" s="24">
        <f t="shared" si="1"/>
        <v>1</v>
      </c>
      <c r="E45" s="50">
        <v>48044</v>
      </c>
      <c r="F45" s="19">
        <f t="shared" si="2"/>
        <v>8735.2999999999993</v>
      </c>
      <c r="G45" s="19">
        <f t="shared" si="3"/>
        <v>8735.2999999999993</v>
      </c>
      <c r="H45" s="19">
        <f t="shared" si="8"/>
        <v>0</v>
      </c>
      <c r="I45" s="19">
        <v>4367.6000000000004</v>
      </c>
      <c r="J45" s="19">
        <f t="shared" si="9"/>
        <v>4367.7</v>
      </c>
      <c r="K45" s="45"/>
      <c r="L45" s="44"/>
      <c r="M45" s="45"/>
      <c r="N45" s="19">
        <f t="shared" si="6"/>
        <v>4367.7</v>
      </c>
      <c r="O45" s="35"/>
      <c r="P45" s="35"/>
      <c r="Q45" s="1"/>
      <c r="R45" s="37"/>
      <c r="S45" s="37"/>
      <c r="T45" s="1"/>
      <c r="U45" s="1"/>
    </row>
    <row r="46" spans="1:21" s="2" customFormat="1" ht="17.100000000000001" customHeight="1">
      <c r="A46" s="6" t="s">
        <v>40</v>
      </c>
      <c r="B46" s="4">
        <v>1</v>
      </c>
      <c r="C46" s="4">
        <v>10</v>
      </c>
      <c r="D46" s="24">
        <f t="shared" si="1"/>
        <v>1</v>
      </c>
      <c r="E46" s="50">
        <v>66482</v>
      </c>
      <c r="F46" s="19">
        <f>ROUND(E46/11*2,1)</f>
        <v>12087.6</v>
      </c>
      <c r="G46" s="19">
        <f t="shared" si="3"/>
        <v>12087.6</v>
      </c>
      <c r="H46" s="19">
        <f>G46-F46</f>
        <v>0</v>
      </c>
      <c r="I46" s="19">
        <v>6043.8</v>
      </c>
      <c r="J46" s="19">
        <f t="shared" si="9"/>
        <v>6043.8</v>
      </c>
      <c r="K46" s="45"/>
      <c r="L46" s="44"/>
      <c r="M46" s="45"/>
      <c r="N46" s="19">
        <f>IF(OR(K46="+",L46="+",M46="+"),0,J46)</f>
        <v>6043.8</v>
      </c>
      <c r="O46" s="35"/>
      <c r="P46" s="35"/>
      <c r="R46" s="37"/>
      <c r="S46" s="37"/>
      <c r="T46" s="1"/>
      <c r="U46" s="1"/>
    </row>
    <row r="47" spans="1:21" s="22" customFormat="1" ht="17.100000000000001" customHeight="1">
      <c r="A47" s="21" t="s">
        <v>46</v>
      </c>
      <c r="B47" s="21"/>
      <c r="C47" s="21"/>
      <c r="D47" s="21"/>
      <c r="E47" s="51">
        <f>E8+E19</f>
        <v>3424687</v>
      </c>
      <c r="F47" s="23">
        <f t="shared" ref="F47" si="10">F8+F19</f>
        <v>622670.29999999993</v>
      </c>
      <c r="G47" s="23">
        <f>G8+G19</f>
        <v>622670.29999999993</v>
      </c>
      <c r="H47" s="23">
        <f>H8+H19</f>
        <v>0</v>
      </c>
      <c r="I47" s="23">
        <f t="shared" ref="I47:J47" si="11">I8+I19</f>
        <v>311334.8</v>
      </c>
      <c r="J47" s="23">
        <f t="shared" si="11"/>
        <v>311335.5</v>
      </c>
      <c r="K47" s="39">
        <f>COUNTIF(K9:K46,"+")</f>
        <v>0</v>
      </c>
      <c r="L47" s="39">
        <f>COUNTIF(L9:L46,"+")</f>
        <v>0</v>
      </c>
      <c r="M47" s="39">
        <f>COUNTIF(M9:M46,"+")</f>
        <v>0</v>
      </c>
      <c r="N47" s="23">
        <f>N8+N19</f>
        <v>311335.5</v>
      </c>
      <c r="O47" s="35"/>
      <c r="R47" s="1"/>
      <c r="S47" s="1"/>
      <c r="T47" s="1"/>
      <c r="U47" s="1"/>
    </row>
    <row r="48" spans="1:21" ht="21" customHeight="1"/>
    <row r="49" spans="1:14" ht="17.25" customHeight="1">
      <c r="A49" s="42" t="s">
        <v>54</v>
      </c>
      <c r="B49" s="41"/>
      <c r="C49" s="56" t="s">
        <v>56</v>
      </c>
      <c r="D49" s="57"/>
      <c r="E49" s="57"/>
      <c r="F49" s="57"/>
      <c r="G49" s="57"/>
      <c r="H49" s="57"/>
      <c r="I49" s="57"/>
      <c r="J49" s="57"/>
      <c r="K49" s="57"/>
      <c r="L49" s="57"/>
      <c r="M49" s="48"/>
      <c r="N49" s="48"/>
    </row>
    <row r="50" spans="1:14" ht="17.25" customHeight="1">
      <c r="B50" s="43" t="s">
        <v>55</v>
      </c>
      <c r="C50" s="56" t="s">
        <v>59</v>
      </c>
      <c r="D50" s="57"/>
      <c r="E50" s="57"/>
      <c r="F50" s="57"/>
      <c r="G50" s="57"/>
      <c r="H50" s="57"/>
      <c r="I50" s="57"/>
      <c r="J50" s="57"/>
      <c r="K50" s="57"/>
      <c r="L50" s="57"/>
      <c r="M50" s="48"/>
      <c r="N50" s="48"/>
    </row>
    <row r="52" spans="1:14" ht="15" customHeight="1"/>
  </sheetData>
  <mergeCells count="18">
    <mergeCell ref="A1:N1"/>
    <mergeCell ref="N3:N6"/>
    <mergeCell ref="A3:A6"/>
    <mergeCell ref="E3:E6"/>
    <mergeCell ref="H3:H6"/>
    <mergeCell ref="G3:G6"/>
    <mergeCell ref="D3:D6"/>
    <mergeCell ref="F3:F6"/>
    <mergeCell ref="K3:M3"/>
    <mergeCell ref="K4:L4"/>
    <mergeCell ref="M4:M6"/>
    <mergeCell ref="B3:C5"/>
    <mergeCell ref="I3:I6"/>
    <mergeCell ref="J3:J6"/>
    <mergeCell ref="C49:L49"/>
    <mergeCell ref="C50:L50"/>
    <mergeCell ref="K5:K6"/>
    <mergeCell ref="L5:L6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85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F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5" width="15.28515625" style="11" customWidth="1"/>
    <col min="6" max="6" width="12.140625" style="11" customWidth="1"/>
    <col min="7" max="7" width="63.7109375" style="11" customWidth="1"/>
    <col min="8" max="16384" width="9.140625" style="11"/>
  </cols>
  <sheetData>
    <row r="1" spans="1:6" ht="33.75" customHeight="1">
      <c r="A1" s="63" t="s">
        <v>73</v>
      </c>
      <c r="B1" s="63"/>
      <c r="C1" s="63"/>
      <c r="D1" s="63"/>
      <c r="E1" s="63"/>
      <c r="F1" s="63"/>
    </row>
    <row r="2" spans="1:6" ht="15.6" customHeight="1">
      <c r="A2" s="38"/>
      <c r="B2" s="38"/>
      <c r="C2" s="38"/>
      <c r="D2" s="38"/>
      <c r="E2" s="38"/>
      <c r="F2" s="40" t="s">
        <v>49</v>
      </c>
    </row>
    <row r="3" spans="1:6" ht="192" customHeight="1">
      <c r="A3" s="64" t="s">
        <v>15</v>
      </c>
      <c r="B3" s="65" t="s">
        <v>41</v>
      </c>
      <c r="C3" s="67" t="s">
        <v>58</v>
      </c>
      <c r="D3" s="67"/>
      <c r="E3" s="67"/>
      <c r="F3" s="66" t="s">
        <v>44</v>
      </c>
    </row>
    <row r="4" spans="1:6" ht="32.1" customHeight="1">
      <c r="A4" s="64"/>
      <c r="B4" s="65"/>
      <c r="C4" s="12" t="s">
        <v>42</v>
      </c>
      <c r="D4" s="12" t="s">
        <v>43</v>
      </c>
      <c r="E4" s="47" t="s">
        <v>63</v>
      </c>
      <c r="F4" s="66"/>
    </row>
    <row r="5" spans="1:6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</row>
    <row r="6" spans="1:6" ht="15" customHeight="1">
      <c r="A6" s="14" t="s">
        <v>4</v>
      </c>
      <c r="B6" s="28">
        <f>SUM(B7:B16)</f>
        <v>0</v>
      </c>
      <c r="C6" s="28"/>
      <c r="D6" s="28"/>
      <c r="E6" s="28" t="e">
        <f>SUM(E7:E16)</f>
        <v>#DIV/0!</v>
      </c>
      <c r="F6" s="28"/>
    </row>
    <row r="7" spans="1:6" ht="15" customHeight="1">
      <c r="A7" s="15" t="s">
        <v>5</v>
      </c>
      <c r="B7" s="29">
        <f>'Расчет дотаций'!H9</f>
        <v>0</v>
      </c>
      <c r="C7" s="33">
        <f>'Расчет дотаций'!B9-1</f>
        <v>0</v>
      </c>
      <c r="D7" s="33">
        <f>C7*'Расчет дотаций'!C9</f>
        <v>0</v>
      </c>
      <c r="E7" s="32" t="e">
        <f>$B7*D7/$F7</f>
        <v>#DIV/0!</v>
      </c>
      <c r="F7" s="31">
        <f>D7</f>
        <v>0</v>
      </c>
    </row>
    <row r="8" spans="1:6" ht="15" customHeight="1">
      <c r="A8" s="15" t="s">
        <v>6</v>
      </c>
      <c r="B8" s="29">
        <f>'Расчет дотаций'!H10</f>
        <v>0</v>
      </c>
      <c r="C8" s="33">
        <f>'Расчет дотаций'!B10-1</f>
        <v>0</v>
      </c>
      <c r="D8" s="33">
        <f>C8*'Расчет дотаций'!C10</f>
        <v>0</v>
      </c>
      <c r="E8" s="32" t="e">
        <f t="shared" ref="E7:E16" si="0">$B8*D8/$F8</f>
        <v>#DIV/0!</v>
      </c>
      <c r="F8" s="31">
        <f t="shared" ref="F8:F43" si="1">D8</f>
        <v>0</v>
      </c>
    </row>
    <row r="9" spans="1:6" ht="15" customHeight="1">
      <c r="A9" s="15" t="s">
        <v>7</v>
      </c>
      <c r="B9" s="29">
        <f>'Расчет дотаций'!H11</f>
        <v>0</v>
      </c>
      <c r="C9" s="33">
        <f>'Расчет дотаций'!B11-1</f>
        <v>0</v>
      </c>
      <c r="D9" s="33">
        <f>C9*'Расчет дотаций'!C11</f>
        <v>0</v>
      </c>
      <c r="E9" s="32" t="e">
        <f t="shared" si="0"/>
        <v>#DIV/0!</v>
      </c>
      <c r="F9" s="31">
        <f t="shared" si="1"/>
        <v>0</v>
      </c>
    </row>
    <row r="10" spans="1:6" ht="15" customHeight="1">
      <c r="A10" s="15" t="s">
        <v>8</v>
      </c>
      <c r="B10" s="29">
        <f>'Расчет дотаций'!H12</f>
        <v>0</v>
      </c>
      <c r="C10" s="33">
        <f>'Расчет дотаций'!B12-1</f>
        <v>0</v>
      </c>
      <c r="D10" s="33">
        <f>C10*'Расчет дотаций'!C12</f>
        <v>0</v>
      </c>
      <c r="E10" s="32" t="e">
        <f t="shared" si="0"/>
        <v>#DIV/0!</v>
      </c>
      <c r="F10" s="31">
        <f t="shared" si="1"/>
        <v>0</v>
      </c>
    </row>
    <row r="11" spans="1:6" ht="15" customHeight="1">
      <c r="A11" s="15" t="s">
        <v>9</v>
      </c>
      <c r="B11" s="29">
        <f>'Расчет дотаций'!H13</f>
        <v>0</v>
      </c>
      <c r="C11" s="33">
        <f>'Расчет дотаций'!B13-1</f>
        <v>0</v>
      </c>
      <c r="D11" s="33">
        <f>C11*'Расчет дотаций'!C13</f>
        <v>0</v>
      </c>
      <c r="E11" s="32" t="e">
        <f t="shared" si="0"/>
        <v>#DIV/0!</v>
      </c>
      <c r="F11" s="31">
        <f t="shared" si="1"/>
        <v>0</v>
      </c>
    </row>
    <row r="12" spans="1:6" ht="15" customHeight="1">
      <c r="A12" s="15" t="s">
        <v>10</v>
      </c>
      <c r="B12" s="29">
        <f>'Расчет дотаций'!H14</f>
        <v>0</v>
      </c>
      <c r="C12" s="33">
        <f>'Расчет дотаций'!B14-1</f>
        <v>0</v>
      </c>
      <c r="D12" s="33">
        <f>C12*'Расчет дотаций'!C14</f>
        <v>0</v>
      </c>
      <c r="E12" s="32" t="e">
        <f t="shared" si="0"/>
        <v>#DIV/0!</v>
      </c>
      <c r="F12" s="31">
        <f t="shared" si="1"/>
        <v>0</v>
      </c>
    </row>
    <row r="13" spans="1:6" ht="15" customHeight="1">
      <c r="A13" s="15" t="s">
        <v>11</v>
      </c>
      <c r="B13" s="29">
        <f>'Расчет дотаций'!H15</f>
        <v>0</v>
      </c>
      <c r="C13" s="33">
        <f>'Расчет дотаций'!B15-1</f>
        <v>0</v>
      </c>
      <c r="D13" s="33">
        <f>C13*'Расчет дотаций'!C15</f>
        <v>0</v>
      </c>
      <c r="E13" s="32" t="e">
        <f t="shared" si="0"/>
        <v>#DIV/0!</v>
      </c>
      <c r="F13" s="31">
        <f t="shared" si="1"/>
        <v>0</v>
      </c>
    </row>
    <row r="14" spans="1:6" ht="15" customHeight="1">
      <c r="A14" s="15" t="s">
        <v>12</v>
      </c>
      <c r="B14" s="29">
        <f>'Расчет дотаций'!H16</f>
        <v>0</v>
      </c>
      <c r="C14" s="33">
        <f>'Расчет дотаций'!B16-1</f>
        <v>0</v>
      </c>
      <c r="D14" s="33">
        <f>C14*'Расчет дотаций'!C16</f>
        <v>0</v>
      </c>
      <c r="E14" s="32" t="e">
        <f t="shared" si="0"/>
        <v>#DIV/0!</v>
      </c>
      <c r="F14" s="31">
        <f t="shared" si="1"/>
        <v>0</v>
      </c>
    </row>
    <row r="15" spans="1:6" ht="15" customHeight="1">
      <c r="A15" s="15" t="s">
        <v>13</v>
      </c>
      <c r="B15" s="29">
        <f>'Расчет дотаций'!H17</f>
        <v>0</v>
      </c>
      <c r="C15" s="33">
        <f>'Расчет дотаций'!B17-1</f>
        <v>0</v>
      </c>
      <c r="D15" s="33">
        <f>C15*'Расчет дотаций'!C17</f>
        <v>0</v>
      </c>
      <c r="E15" s="32" t="e">
        <f t="shared" si="0"/>
        <v>#DIV/0!</v>
      </c>
      <c r="F15" s="31">
        <f t="shared" si="1"/>
        <v>0</v>
      </c>
    </row>
    <row r="16" spans="1:6" ht="15" customHeight="1">
      <c r="A16" s="15" t="s">
        <v>14</v>
      </c>
      <c r="B16" s="29">
        <f>'Расчет дотаций'!H18</f>
        <v>0</v>
      </c>
      <c r="C16" s="33">
        <f>'Расчет дотаций'!B18-1</f>
        <v>0</v>
      </c>
      <c r="D16" s="33">
        <f>C16*'Расчет дотаций'!C18</f>
        <v>0</v>
      </c>
      <c r="E16" s="32" t="e">
        <f t="shared" si="0"/>
        <v>#DIV/0!</v>
      </c>
      <c r="F16" s="31">
        <f t="shared" si="1"/>
        <v>0</v>
      </c>
    </row>
    <row r="17" spans="1:6" ht="15" customHeight="1">
      <c r="A17" s="16" t="s">
        <v>17</v>
      </c>
      <c r="B17" s="28">
        <f>SUM(B18:B44)</f>
        <v>0</v>
      </c>
      <c r="C17" s="28"/>
      <c r="D17" s="28"/>
      <c r="E17" s="28" t="e">
        <f>SUM(E18:E44)</f>
        <v>#DIV/0!</v>
      </c>
      <c r="F17" s="28"/>
    </row>
    <row r="18" spans="1:6" ht="15" customHeight="1">
      <c r="A18" s="17" t="s">
        <v>0</v>
      </c>
      <c r="B18" s="29">
        <f>'Расчет дотаций'!H20</f>
        <v>0</v>
      </c>
      <c r="C18" s="33">
        <f>'Расчет дотаций'!B20-1</f>
        <v>0</v>
      </c>
      <c r="D18" s="33">
        <f>C18*'Расчет дотаций'!C20</f>
        <v>0</v>
      </c>
      <c r="E18" s="32" t="e">
        <f t="shared" ref="E18:E44" si="2">$B18*D18/$F18</f>
        <v>#DIV/0!</v>
      </c>
      <c r="F18" s="31">
        <f>D18</f>
        <v>0</v>
      </c>
    </row>
    <row r="19" spans="1:6" ht="15" customHeight="1">
      <c r="A19" s="17" t="s">
        <v>18</v>
      </c>
      <c r="B19" s="29">
        <f>'Расчет дотаций'!H21</f>
        <v>0</v>
      </c>
      <c r="C19" s="33">
        <f>'Расчет дотаций'!B21-1</f>
        <v>0</v>
      </c>
      <c r="D19" s="33">
        <f>C19*'Расчет дотаций'!C21</f>
        <v>0</v>
      </c>
      <c r="E19" s="32" t="e">
        <f t="shared" si="2"/>
        <v>#DIV/0!</v>
      </c>
      <c r="F19" s="31">
        <f t="shared" si="1"/>
        <v>0</v>
      </c>
    </row>
    <row r="20" spans="1:6" ht="15" customHeight="1">
      <c r="A20" s="17" t="s">
        <v>19</v>
      </c>
      <c r="B20" s="29">
        <f>'Расчет дотаций'!H22</f>
        <v>0</v>
      </c>
      <c r="C20" s="33">
        <f>'Расчет дотаций'!B22-1</f>
        <v>0</v>
      </c>
      <c r="D20" s="33">
        <f>C20*'Расчет дотаций'!C22</f>
        <v>0</v>
      </c>
      <c r="E20" s="32" t="e">
        <f t="shared" si="2"/>
        <v>#DIV/0!</v>
      </c>
      <c r="F20" s="31">
        <f t="shared" si="1"/>
        <v>0</v>
      </c>
    </row>
    <row r="21" spans="1:6" ht="15" customHeight="1">
      <c r="A21" s="17" t="s">
        <v>20</v>
      </c>
      <c r="B21" s="29">
        <f>'Расчет дотаций'!H23</f>
        <v>0</v>
      </c>
      <c r="C21" s="33">
        <f>'Расчет дотаций'!B23-1</f>
        <v>0</v>
      </c>
      <c r="D21" s="33">
        <f>C21*'Расчет дотаций'!C23</f>
        <v>0</v>
      </c>
      <c r="E21" s="32" t="e">
        <f t="shared" si="2"/>
        <v>#DIV/0!</v>
      </c>
      <c r="F21" s="31">
        <f t="shared" si="1"/>
        <v>0</v>
      </c>
    </row>
    <row r="22" spans="1:6" ht="15" customHeight="1">
      <c r="A22" s="17" t="s">
        <v>21</v>
      </c>
      <c r="B22" s="29">
        <f>'Расчет дотаций'!H24</f>
        <v>0</v>
      </c>
      <c r="C22" s="33">
        <f>'Расчет дотаций'!B24-1</f>
        <v>0</v>
      </c>
      <c r="D22" s="33">
        <f>C22*'Расчет дотаций'!C24</f>
        <v>0</v>
      </c>
      <c r="E22" s="32" t="e">
        <f t="shared" si="2"/>
        <v>#DIV/0!</v>
      </c>
      <c r="F22" s="31">
        <f t="shared" si="1"/>
        <v>0</v>
      </c>
    </row>
    <row r="23" spans="1:6" ht="15" customHeight="1">
      <c r="A23" s="17" t="s">
        <v>22</v>
      </c>
      <c r="B23" s="29">
        <f>'Расчет дотаций'!H25</f>
        <v>0</v>
      </c>
      <c r="C23" s="33">
        <f>'Расчет дотаций'!B25-1</f>
        <v>0</v>
      </c>
      <c r="D23" s="33">
        <f>C23*'Расчет дотаций'!C25</f>
        <v>0</v>
      </c>
      <c r="E23" s="32" t="e">
        <f t="shared" si="2"/>
        <v>#DIV/0!</v>
      </c>
      <c r="F23" s="31">
        <f t="shared" si="1"/>
        <v>0</v>
      </c>
    </row>
    <row r="24" spans="1:6" ht="15" customHeight="1">
      <c r="A24" s="17" t="s">
        <v>23</v>
      </c>
      <c r="B24" s="29">
        <f>'Расчет дотаций'!H26</f>
        <v>0</v>
      </c>
      <c r="C24" s="33">
        <f>'Расчет дотаций'!B26-1</f>
        <v>0</v>
      </c>
      <c r="D24" s="33">
        <f>C24*'Расчет дотаций'!C26</f>
        <v>0</v>
      </c>
      <c r="E24" s="32" t="e">
        <f t="shared" si="2"/>
        <v>#DIV/0!</v>
      </c>
      <c r="F24" s="31">
        <f t="shared" si="1"/>
        <v>0</v>
      </c>
    </row>
    <row r="25" spans="1:6" ht="15" customHeight="1">
      <c r="A25" s="17" t="s">
        <v>24</v>
      </c>
      <c r="B25" s="29">
        <f>'Расчет дотаций'!H27</f>
        <v>0</v>
      </c>
      <c r="C25" s="33">
        <f>'Расчет дотаций'!B27-1</f>
        <v>0</v>
      </c>
      <c r="D25" s="33">
        <f>C25*'Расчет дотаций'!C27</f>
        <v>0</v>
      </c>
      <c r="E25" s="32" t="e">
        <f t="shared" si="2"/>
        <v>#DIV/0!</v>
      </c>
      <c r="F25" s="31">
        <f t="shared" si="1"/>
        <v>0</v>
      </c>
    </row>
    <row r="26" spans="1:6" ht="15" customHeight="1">
      <c r="A26" s="17" t="s">
        <v>25</v>
      </c>
      <c r="B26" s="29">
        <f>'Расчет дотаций'!H28</f>
        <v>0</v>
      </c>
      <c r="C26" s="33">
        <f>'Расчет дотаций'!B28-1</f>
        <v>0</v>
      </c>
      <c r="D26" s="33">
        <f>C26*'Расчет дотаций'!C28</f>
        <v>0</v>
      </c>
      <c r="E26" s="32" t="e">
        <f t="shared" si="2"/>
        <v>#DIV/0!</v>
      </c>
      <c r="F26" s="31">
        <f>D26</f>
        <v>0</v>
      </c>
    </row>
    <row r="27" spans="1:6" ht="15" customHeight="1">
      <c r="A27" s="17" t="s">
        <v>26</v>
      </c>
      <c r="B27" s="29">
        <f>'Расчет дотаций'!H29</f>
        <v>0</v>
      </c>
      <c r="C27" s="33">
        <f>'Расчет дотаций'!B29-1</f>
        <v>0</v>
      </c>
      <c r="D27" s="33">
        <f>C27*'Расчет дотаций'!C29</f>
        <v>0</v>
      </c>
      <c r="E27" s="32" t="e">
        <f t="shared" si="2"/>
        <v>#DIV/0!</v>
      </c>
      <c r="F27" s="31">
        <f t="shared" si="1"/>
        <v>0</v>
      </c>
    </row>
    <row r="28" spans="1:6" ht="15" customHeight="1">
      <c r="A28" s="17" t="s">
        <v>27</v>
      </c>
      <c r="B28" s="29">
        <f>'Расчет дотаций'!H30</f>
        <v>0</v>
      </c>
      <c r="C28" s="33">
        <f>'Расчет дотаций'!B30-1</f>
        <v>0</v>
      </c>
      <c r="D28" s="33">
        <f>C28*'Расчет дотаций'!C30</f>
        <v>0</v>
      </c>
      <c r="E28" s="32" t="e">
        <f t="shared" si="2"/>
        <v>#DIV/0!</v>
      </c>
      <c r="F28" s="31">
        <f t="shared" si="1"/>
        <v>0</v>
      </c>
    </row>
    <row r="29" spans="1:6" ht="15" customHeight="1">
      <c r="A29" s="17" t="s">
        <v>28</v>
      </c>
      <c r="B29" s="29">
        <f>'Расчет дотаций'!H31</f>
        <v>0</v>
      </c>
      <c r="C29" s="33">
        <f>'Расчет дотаций'!B31-1</f>
        <v>0</v>
      </c>
      <c r="D29" s="33">
        <f>C29*'Расчет дотаций'!C31</f>
        <v>0</v>
      </c>
      <c r="E29" s="32" t="e">
        <f t="shared" si="2"/>
        <v>#DIV/0!</v>
      </c>
      <c r="F29" s="31">
        <f t="shared" si="1"/>
        <v>0</v>
      </c>
    </row>
    <row r="30" spans="1:6" ht="15" customHeight="1">
      <c r="A30" s="17" t="s">
        <v>29</v>
      </c>
      <c r="B30" s="29">
        <f>'Расчет дотаций'!H32</f>
        <v>0</v>
      </c>
      <c r="C30" s="33">
        <f>'Расчет дотаций'!B32-1</f>
        <v>0</v>
      </c>
      <c r="D30" s="33">
        <f>C30*'Расчет дотаций'!C32</f>
        <v>0</v>
      </c>
      <c r="E30" s="32" t="e">
        <f t="shared" si="2"/>
        <v>#DIV/0!</v>
      </c>
      <c r="F30" s="31">
        <f t="shared" si="1"/>
        <v>0</v>
      </c>
    </row>
    <row r="31" spans="1:6" ht="15" customHeight="1">
      <c r="A31" s="17" t="s">
        <v>30</v>
      </c>
      <c r="B31" s="29">
        <f>'Расчет дотаций'!H33</f>
        <v>0</v>
      </c>
      <c r="C31" s="33">
        <f>'Расчет дотаций'!B33-1</f>
        <v>0</v>
      </c>
      <c r="D31" s="33">
        <f>C31*'Расчет дотаций'!C33</f>
        <v>0</v>
      </c>
      <c r="E31" s="32" t="e">
        <f t="shared" si="2"/>
        <v>#DIV/0!</v>
      </c>
      <c r="F31" s="31">
        <f t="shared" si="1"/>
        <v>0</v>
      </c>
    </row>
    <row r="32" spans="1:6" ht="15" customHeight="1">
      <c r="A32" s="17" t="s">
        <v>31</v>
      </c>
      <c r="B32" s="29">
        <f>'Расчет дотаций'!H34</f>
        <v>0</v>
      </c>
      <c r="C32" s="33">
        <f>'Расчет дотаций'!B34-1</f>
        <v>0</v>
      </c>
      <c r="D32" s="33">
        <f>C32*'Расчет дотаций'!C34</f>
        <v>0</v>
      </c>
      <c r="E32" s="32" t="e">
        <f t="shared" si="2"/>
        <v>#DIV/0!</v>
      </c>
      <c r="F32" s="31">
        <f t="shared" si="1"/>
        <v>0</v>
      </c>
    </row>
    <row r="33" spans="1:7" ht="15" customHeight="1">
      <c r="A33" s="17" t="s">
        <v>1</v>
      </c>
      <c r="B33" s="29">
        <f>'Расчет дотаций'!H35</f>
        <v>0</v>
      </c>
      <c r="C33" s="33">
        <f>'Расчет дотаций'!B35-1</f>
        <v>0</v>
      </c>
      <c r="D33" s="33">
        <f>C33*'Расчет дотаций'!C35</f>
        <v>0</v>
      </c>
      <c r="E33" s="32" t="e">
        <f t="shared" si="2"/>
        <v>#DIV/0!</v>
      </c>
      <c r="F33" s="31">
        <f t="shared" si="1"/>
        <v>0</v>
      </c>
    </row>
    <row r="34" spans="1:7" ht="15" customHeight="1">
      <c r="A34" s="17" t="s">
        <v>32</v>
      </c>
      <c r="B34" s="29">
        <f>'Расчет дотаций'!H36</f>
        <v>0</v>
      </c>
      <c r="C34" s="33">
        <f>'Расчет дотаций'!B36-1</f>
        <v>0</v>
      </c>
      <c r="D34" s="33">
        <f>C34*'Расчет дотаций'!C36</f>
        <v>0</v>
      </c>
      <c r="E34" s="32" t="e">
        <f t="shared" si="2"/>
        <v>#DIV/0!</v>
      </c>
      <c r="F34" s="31">
        <f t="shared" si="1"/>
        <v>0</v>
      </c>
    </row>
    <row r="35" spans="1:7" ht="15" customHeight="1">
      <c r="A35" s="17" t="s">
        <v>33</v>
      </c>
      <c r="B35" s="29">
        <f>'Расчет дотаций'!H37</f>
        <v>0</v>
      </c>
      <c r="C35" s="33">
        <f>'Расчет дотаций'!B37-1</f>
        <v>0</v>
      </c>
      <c r="D35" s="33">
        <f>C35*'Расчет дотаций'!C37</f>
        <v>0</v>
      </c>
      <c r="E35" s="32" t="e">
        <f t="shared" si="2"/>
        <v>#DIV/0!</v>
      </c>
      <c r="F35" s="31">
        <f t="shared" si="1"/>
        <v>0</v>
      </c>
    </row>
    <row r="36" spans="1:7" ht="15" customHeight="1">
      <c r="A36" s="17" t="s">
        <v>34</v>
      </c>
      <c r="B36" s="29">
        <f>'Расчет дотаций'!H38</f>
        <v>0</v>
      </c>
      <c r="C36" s="33">
        <f>'Расчет дотаций'!B38-1</f>
        <v>0</v>
      </c>
      <c r="D36" s="33">
        <f>C36*'Расчет дотаций'!C38</f>
        <v>0</v>
      </c>
      <c r="E36" s="32" t="e">
        <f t="shared" si="2"/>
        <v>#DIV/0!</v>
      </c>
      <c r="F36" s="31">
        <f t="shared" si="1"/>
        <v>0</v>
      </c>
    </row>
    <row r="37" spans="1:7" ht="15" customHeight="1">
      <c r="A37" s="17" t="s">
        <v>35</v>
      </c>
      <c r="B37" s="29">
        <f>'Расчет дотаций'!H39</f>
        <v>0</v>
      </c>
      <c r="C37" s="33">
        <f>'Расчет дотаций'!B39-1</f>
        <v>0</v>
      </c>
      <c r="D37" s="33">
        <f>C37*'Расчет дотаций'!C39</f>
        <v>0</v>
      </c>
      <c r="E37" s="32" t="e">
        <f t="shared" si="2"/>
        <v>#DIV/0!</v>
      </c>
      <c r="F37" s="31">
        <f>D37</f>
        <v>0</v>
      </c>
    </row>
    <row r="38" spans="1:7" ht="15" customHeight="1">
      <c r="A38" s="17" t="s">
        <v>36</v>
      </c>
      <c r="B38" s="29">
        <f>'Расчет дотаций'!H40</f>
        <v>0</v>
      </c>
      <c r="C38" s="33">
        <f>'Расчет дотаций'!B40-1</f>
        <v>0</v>
      </c>
      <c r="D38" s="33">
        <f>C38*'Расчет дотаций'!C40</f>
        <v>0</v>
      </c>
      <c r="E38" s="32" t="e">
        <f t="shared" si="2"/>
        <v>#DIV/0!</v>
      </c>
      <c r="F38" s="31">
        <f t="shared" si="1"/>
        <v>0</v>
      </c>
    </row>
    <row r="39" spans="1:7" ht="15" customHeight="1">
      <c r="A39" s="17" t="s">
        <v>37</v>
      </c>
      <c r="B39" s="29">
        <f>'Расчет дотаций'!H41</f>
        <v>0</v>
      </c>
      <c r="C39" s="33">
        <f>'Расчет дотаций'!B41-1</f>
        <v>0</v>
      </c>
      <c r="D39" s="33">
        <f>C39*'Расчет дотаций'!C41</f>
        <v>0</v>
      </c>
      <c r="E39" s="32" t="e">
        <f t="shared" si="2"/>
        <v>#DIV/0!</v>
      </c>
      <c r="F39" s="31">
        <f t="shared" si="1"/>
        <v>0</v>
      </c>
    </row>
    <row r="40" spans="1:7" ht="15" customHeight="1">
      <c r="A40" s="17" t="s">
        <v>38</v>
      </c>
      <c r="B40" s="29">
        <f>'Расчет дотаций'!H42</f>
        <v>0</v>
      </c>
      <c r="C40" s="33">
        <f>'Расчет дотаций'!B42-1</f>
        <v>0</v>
      </c>
      <c r="D40" s="33">
        <f>C40*'Расчет дотаций'!C42</f>
        <v>0</v>
      </c>
      <c r="E40" s="32" t="e">
        <f t="shared" si="2"/>
        <v>#DIV/0!</v>
      </c>
      <c r="F40" s="31">
        <f t="shared" si="1"/>
        <v>0</v>
      </c>
    </row>
    <row r="41" spans="1:7" ht="15" customHeight="1">
      <c r="A41" s="17" t="s">
        <v>2</v>
      </c>
      <c r="B41" s="29">
        <f>'Расчет дотаций'!H43</f>
        <v>0</v>
      </c>
      <c r="C41" s="33">
        <f>'Расчет дотаций'!B43-1</f>
        <v>0</v>
      </c>
      <c r="D41" s="33">
        <f>C41*'Расчет дотаций'!C43</f>
        <v>0</v>
      </c>
      <c r="E41" s="32" t="e">
        <f t="shared" si="2"/>
        <v>#DIV/0!</v>
      </c>
      <c r="F41" s="31">
        <f t="shared" si="1"/>
        <v>0</v>
      </c>
    </row>
    <row r="42" spans="1:7" ht="15" customHeight="1">
      <c r="A42" s="17" t="s">
        <v>39</v>
      </c>
      <c r="B42" s="29">
        <f>'Расчет дотаций'!H44</f>
        <v>0</v>
      </c>
      <c r="C42" s="33">
        <f>'Расчет дотаций'!B44-1</f>
        <v>0</v>
      </c>
      <c r="D42" s="33">
        <f>C42*'Расчет дотаций'!C44</f>
        <v>0</v>
      </c>
      <c r="E42" s="32" t="e">
        <f t="shared" si="2"/>
        <v>#DIV/0!</v>
      </c>
      <c r="F42" s="31">
        <f t="shared" si="1"/>
        <v>0</v>
      </c>
    </row>
    <row r="43" spans="1:7" ht="15" customHeight="1">
      <c r="A43" s="17" t="s">
        <v>3</v>
      </c>
      <c r="B43" s="29">
        <f>'Расчет дотаций'!H45</f>
        <v>0</v>
      </c>
      <c r="C43" s="33">
        <f>'Расчет дотаций'!B45-1</f>
        <v>0</v>
      </c>
      <c r="D43" s="33">
        <f>C43*'Расчет дотаций'!C45</f>
        <v>0</v>
      </c>
      <c r="E43" s="32" t="e">
        <f t="shared" si="2"/>
        <v>#DIV/0!</v>
      </c>
      <c r="F43" s="31">
        <f t="shared" si="1"/>
        <v>0</v>
      </c>
    </row>
    <row r="44" spans="1:7" ht="15" customHeight="1">
      <c r="A44" s="17" t="s">
        <v>40</v>
      </c>
      <c r="B44" s="29">
        <f>'Расчет дотаций'!H46</f>
        <v>0</v>
      </c>
      <c r="C44" s="33">
        <f>'Расчет дотаций'!B46-1</f>
        <v>0</v>
      </c>
      <c r="D44" s="33">
        <f>C44*'Расчет дотаций'!C46</f>
        <v>0</v>
      </c>
      <c r="E44" s="32" t="e">
        <f t="shared" si="2"/>
        <v>#DIV/0!</v>
      </c>
      <c r="F44" s="31">
        <f>D44</f>
        <v>0</v>
      </c>
    </row>
    <row r="45" spans="1:7" s="27" customFormat="1" ht="15" customHeight="1">
      <c r="A45" s="26" t="s">
        <v>46</v>
      </c>
      <c r="B45" s="30">
        <f>B6+B17</f>
        <v>0</v>
      </c>
      <c r="C45" s="30"/>
      <c r="D45" s="30"/>
      <c r="E45" s="30" t="e">
        <f>E6+#REF!+E17+#REF!</f>
        <v>#DIV/0!</v>
      </c>
      <c r="F45" s="30"/>
      <c r="G45" s="11"/>
    </row>
  </sheetData>
  <mergeCells count="5">
    <mergeCell ref="A1:F1"/>
    <mergeCell ref="A3:A4"/>
    <mergeCell ref="B3:B4"/>
    <mergeCell ref="F3:F4"/>
    <mergeCell ref="C3:E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2020-03-23T10:39:00Z</cp:lastPrinted>
  <dcterms:created xsi:type="dcterms:W3CDTF">2010-02-05T14:48:49Z</dcterms:created>
  <dcterms:modified xsi:type="dcterms:W3CDTF">2020-03-23T12:32:21Z</dcterms:modified>
</cp:coreProperties>
</file>