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субсидий'!$A$1:$Y$343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субсидий'!$A$1:$CD$369</definedName>
  </definedNames>
  <calcPr calcId="125725"/>
</workbook>
</file>

<file path=xl/calcChain.xml><?xml version="1.0" encoding="utf-8"?>
<calcChain xmlns="http://schemas.openxmlformats.org/spreadsheetml/2006/main">
  <c r="BH44" i="7"/>
  <c r="AS44" i="8" s="1"/>
  <c r="AT44" s="1"/>
  <c r="BH19" i="7"/>
  <c r="AS19" i="8" s="1"/>
  <c r="AT19" s="1"/>
  <c r="BH20" i="7"/>
  <c r="AS20" i="8" s="1"/>
  <c r="AT20" s="1"/>
  <c r="BH21" i="7"/>
  <c r="AS21" i="8" s="1"/>
  <c r="AT21" s="1"/>
  <c r="BH22" i="7"/>
  <c r="AS22" i="8" s="1"/>
  <c r="AT22" s="1"/>
  <c r="BH23" i="7"/>
  <c r="AS23" i="8" s="1"/>
  <c r="AT23" s="1"/>
  <c r="BH24" i="7"/>
  <c r="AS24" i="8" s="1"/>
  <c r="AT24" s="1"/>
  <c r="BH25" i="7"/>
  <c r="AS25" i="8" s="1"/>
  <c r="AT25" s="1"/>
  <c r="BH26" i="7"/>
  <c r="AS26" i="8" s="1"/>
  <c r="AT26" s="1"/>
  <c r="BH27" i="7"/>
  <c r="AS27" i="8" s="1"/>
  <c r="AT27" s="1"/>
  <c r="BH28" i="7"/>
  <c r="AS28" i="8" s="1"/>
  <c r="AT28" s="1"/>
  <c r="BH29" i="7"/>
  <c r="AS29" i="8" s="1"/>
  <c r="AT29" s="1"/>
  <c r="BH30" i="7"/>
  <c r="AS30" i="8" s="1"/>
  <c r="AT30" s="1"/>
  <c r="BH31" i="7"/>
  <c r="AS31" i="8" s="1"/>
  <c r="AT31" s="1"/>
  <c r="BH32" i="7"/>
  <c r="AS32" i="8" s="1"/>
  <c r="AT32" s="1"/>
  <c r="BH33" i="7"/>
  <c r="AS33" i="8" s="1"/>
  <c r="AT33" s="1"/>
  <c r="BH34" i="7"/>
  <c r="AS34" i="8" s="1"/>
  <c r="AT34" s="1"/>
  <c r="BH35" i="7"/>
  <c r="AS35" i="8" s="1"/>
  <c r="AT35" s="1"/>
  <c r="BH36" i="7"/>
  <c r="AS36" i="8" s="1"/>
  <c r="AT36" s="1"/>
  <c r="BH37" i="7"/>
  <c r="AS37" i="8" s="1"/>
  <c r="AT37" s="1"/>
  <c r="BH38" i="7"/>
  <c r="AS38" i="8" s="1"/>
  <c r="AT38" s="1"/>
  <c r="BH39" i="7"/>
  <c r="AS39" i="8" s="1"/>
  <c r="AT39" s="1"/>
  <c r="BH40" i="7"/>
  <c r="AS40" i="8" s="1"/>
  <c r="AT40" s="1"/>
  <c r="BH41" i="7"/>
  <c r="AS41" i="8" s="1"/>
  <c r="AT41" s="1"/>
  <c r="BH42" i="7"/>
  <c r="AS42" i="8" s="1"/>
  <c r="AT42" s="1"/>
  <c r="BH43" i="7"/>
  <c r="AS43" i="8" s="1"/>
  <c r="AT43" s="1"/>
  <c r="BH18" i="7"/>
  <c r="AS18" i="8" s="1"/>
  <c r="AT18" s="1"/>
  <c r="BH8" i="7"/>
  <c r="AS8" i="8" s="1"/>
  <c r="AT8" s="1"/>
  <c r="BH9" i="7"/>
  <c r="AS9" i="8" s="1"/>
  <c r="AT9" s="1"/>
  <c r="BH10" i="7"/>
  <c r="AS10" i="8" s="1"/>
  <c r="AT10" s="1"/>
  <c r="BH11" i="7"/>
  <c r="AS11" i="8" s="1"/>
  <c r="AT11" s="1"/>
  <c r="BH12" i="7"/>
  <c r="AS12" i="8" s="1"/>
  <c r="AT12" s="1"/>
  <c r="BH13" i="7"/>
  <c r="AS13" i="8" s="1"/>
  <c r="AT13" s="1"/>
  <c r="BH14" i="7"/>
  <c r="AS14" i="8" s="1"/>
  <c r="AT14" s="1"/>
  <c r="BH15" i="7"/>
  <c r="AS15" i="8" s="1"/>
  <c r="AT15" s="1"/>
  <c r="BH16" i="7"/>
  <c r="AS16" i="8" s="1"/>
  <c r="AT16" s="1"/>
  <c r="BH7" i="7"/>
  <c r="AS7" i="8" s="1"/>
  <c r="AT7" s="1"/>
  <c r="BD19" i="7"/>
  <c r="AP19" i="8" s="1"/>
  <c r="AQ19" s="1"/>
  <c r="BD20" i="7"/>
  <c r="AP20" i="8" s="1"/>
  <c r="AQ20" s="1"/>
  <c r="BD21" i="7"/>
  <c r="AP21" i="8" s="1"/>
  <c r="AQ21" s="1"/>
  <c r="BD22" i="7"/>
  <c r="AP22" i="8" s="1"/>
  <c r="AQ22" s="1"/>
  <c r="BD23" i="7"/>
  <c r="AP23" i="8" s="1"/>
  <c r="AQ23" s="1"/>
  <c r="BD24" i="7"/>
  <c r="AP24" i="8" s="1"/>
  <c r="AQ24" s="1"/>
  <c r="BD25" i="7"/>
  <c r="AP25" i="8" s="1"/>
  <c r="AQ25" s="1"/>
  <c r="BD26" i="7"/>
  <c r="AP26" i="8" s="1"/>
  <c r="AQ26" s="1"/>
  <c r="BD27" i="7"/>
  <c r="AP27" i="8" s="1"/>
  <c r="AQ27" s="1"/>
  <c r="BD28" i="7"/>
  <c r="AP28" i="8" s="1"/>
  <c r="AQ28" s="1"/>
  <c r="BD29" i="7"/>
  <c r="AP29" i="8" s="1"/>
  <c r="AQ29" s="1"/>
  <c r="BD30" i="7"/>
  <c r="AP30" i="8" s="1"/>
  <c r="AQ30" s="1"/>
  <c r="BD31" i="7"/>
  <c r="AP31" i="8" s="1"/>
  <c r="AQ31" s="1"/>
  <c r="BD32" i="7"/>
  <c r="AP32" i="8" s="1"/>
  <c r="AQ32" s="1"/>
  <c r="BD33" i="7"/>
  <c r="AP33" i="8" s="1"/>
  <c r="AQ33" s="1"/>
  <c r="BD34" i="7"/>
  <c r="AP34" i="8" s="1"/>
  <c r="AQ34" s="1"/>
  <c r="BD35" i="7"/>
  <c r="AP35" i="8" s="1"/>
  <c r="AQ35" s="1"/>
  <c r="BD36" i="7"/>
  <c r="AP36" i="8" s="1"/>
  <c r="AQ36" s="1"/>
  <c r="BD37" i="7"/>
  <c r="AP37" i="8" s="1"/>
  <c r="AQ37" s="1"/>
  <c r="BD38" i="7"/>
  <c r="AP38" i="8" s="1"/>
  <c r="AQ38" s="1"/>
  <c r="BD39" i="7"/>
  <c r="AP39" i="8" s="1"/>
  <c r="AQ39" s="1"/>
  <c r="BD40" i="7"/>
  <c r="AP40" i="8" s="1"/>
  <c r="AQ40" s="1"/>
  <c r="BD41" i="7"/>
  <c r="AP41" i="8" s="1"/>
  <c r="AQ41" s="1"/>
  <c r="BD42" i="7"/>
  <c r="AP42" i="8" s="1"/>
  <c r="AQ42" s="1"/>
  <c r="BD43" i="7"/>
  <c r="AP43" i="8" s="1"/>
  <c r="AQ43" s="1"/>
  <c r="BD44" i="7"/>
  <c r="AP44" i="8" s="1"/>
  <c r="AQ44" s="1"/>
  <c r="BD18" i="7"/>
  <c r="AP18" i="8" s="1"/>
  <c r="AQ18" s="1"/>
  <c r="AZ48" i="7"/>
  <c r="AM48" i="8" s="1"/>
  <c r="AN48" s="1"/>
  <c r="AZ49" i="7"/>
  <c r="AM49" i="8" s="1"/>
  <c r="AN49" s="1"/>
  <c r="AZ50" i="7"/>
  <c r="AM50" i="8" s="1"/>
  <c r="AN50" s="1"/>
  <c r="AZ51" i="7"/>
  <c r="AM51" i="8" s="1"/>
  <c r="AN51" s="1"/>
  <c r="AZ53" i="7"/>
  <c r="AM53" i="8" s="1"/>
  <c r="AN53" s="1"/>
  <c r="AZ54" i="7"/>
  <c r="AM54" i="8" s="1"/>
  <c r="AN54" s="1"/>
  <c r="AZ55" i="7"/>
  <c r="AM55" i="8" s="1"/>
  <c r="AN55" s="1"/>
  <c r="AZ56" i="7"/>
  <c r="AM56" i="8" s="1"/>
  <c r="AN56" s="1"/>
  <c r="AZ57" i="7"/>
  <c r="AM57" i="8" s="1"/>
  <c r="AN57" s="1"/>
  <c r="AZ58" i="7"/>
  <c r="AM58" i="8" s="1"/>
  <c r="AN58" s="1"/>
  <c r="AZ59" i="7"/>
  <c r="AM59" i="8" s="1"/>
  <c r="AN59" s="1"/>
  <c r="AZ60" i="7"/>
  <c r="AM60" i="8" s="1"/>
  <c r="AN60" s="1"/>
  <c r="AZ61" i="7"/>
  <c r="AM61" i="8" s="1"/>
  <c r="AN61" s="1"/>
  <c r="AZ62" i="7"/>
  <c r="AM62" i="8" s="1"/>
  <c r="AN62" s="1"/>
  <c r="AZ63" i="7"/>
  <c r="AM63" i="8" s="1"/>
  <c r="AN63" s="1"/>
  <c r="AZ64" i="7"/>
  <c r="AM64" i="8" s="1"/>
  <c r="AN64" s="1"/>
  <c r="AZ66" i="7"/>
  <c r="AM66" i="8" s="1"/>
  <c r="AN66" s="1"/>
  <c r="AZ67" i="7"/>
  <c r="AM67" i="8" s="1"/>
  <c r="AN67" s="1"/>
  <c r="AZ68" i="7"/>
  <c r="AM68" i="8" s="1"/>
  <c r="AN68" s="1"/>
  <c r="AZ69" i="7"/>
  <c r="AM69" i="8" s="1"/>
  <c r="AN69" s="1"/>
  <c r="AZ70" i="7"/>
  <c r="AM70" i="8" s="1"/>
  <c r="AN70" s="1"/>
  <c r="AZ72" i="7"/>
  <c r="AM72" i="8" s="1"/>
  <c r="AN72" s="1"/>
  <c r="AZ73" i="7"/>
  <c r="AM73" i="8" s="1"/>
  <c r="AN73" s="1"/>
  <c r="AZ74" i="7"/>
  <c r="AM74" i="8" s="1"/>
  <c r="AN74" s="1"/>
  <c r="AZ75" i="7"/>
  <c r="AM75" i="8" s="1"/>
  <c r="AN75" s="1"/>
  <c r="AZ76" i="7"/>
  <c r="AM76" i="8" s="1"/>
  <c r="AN76" s="1"/>
  <c r="AZ77" i="7"/>
  <c r="AM77" i="8" s="1"/>
  <c r="AN77" s="1"/>
  <c r="AZ78" i="7"/>
  <c r="AM78" i="8" s="1"/>
  <c r="AN78" s="1"/>
  <c r="AZ79" i="7"/>
  <c r="AM79" i="8" s="1"/>
  <c r="AN79" s="1"/>
  <c r="AZ81" i="7"/>
  <c r="AM81" i="8" s="1"/>
  <c r="AN81" s="1"/>
  <c r="AZ82" i="7"/>
  <c r="AM82" i="8" s="1"/>
  <c r="AN82" s="1"/>
  <c r="AZ83" i="7"/>
  <c r="AM83" i="8" s="1"/>
  <c r="AN83" s="1"/>
  <c r="AZ84" i="7"/>
  <c r="AM84" i="8" s="1"/>
  <c r="AN84" s="1"/>
  <c r="AZ85" i="7"/>
  <c r="AM85" i="8" s="1"/>
  <c r="AN85" s="1"/>
  <c r="AZ86" i="7"/>
  <c r="AM86" i="8" s="1"/>
  <c r="AN86" s="1"/>
  <c r="AZ87" i="7"/>
  <c r="AM87" i="8" s="1"/>
  <c r="AN87" s="1"/>
  <c r="AZ88" i="7"/>
  <c r="AM88" i="8" s="1"/>
  <c r="AN88" s="1"/>
  <c r="AZ89" i="7"/>
  <c r="AM89" i="8" s="1"/>
  <c r="AN89" s="1"/>
  <c r="AZ91" i="7"/>
  <c r="AM91" i="8" s="1"/>
  <c r="AN91" s="1"/>
  <c r="AZ92" i="7"/>
  <c r="AM92" i="8" s="1"/>
  <c r="AN92" s="1"/>
  <c r="AZ93" i="7"/>
  <c r="AM93" i="8" s="1"/>
  <c r="AN93" s="1"/>
  <c r="AZ94" i="7"/>
  <c r="AM94" i="8" s="1"/>
  <c r="AN94" s="1"/>
  <c r="AZ95" i="7"/>
  <c r="AM95" i="8" s="1"/>
  <c r="AN95" s="1"/>
  <c r="AZ96" i="7"/>
  <c r="AM96" i="8" s="1"/>
  <c r="AN96" s="1"/>
  <c r="AZ97" i="7"/>
  <c r="AM97" i="8" s="1"/>
  <c r="AN97" s="1"/>
  <c r="AZ98" i="7"/>
  <c r="AM98" i="8" s="1"/>
  <c r="AN98" s="1"/>
  <c r="AZ99" i="7"/>
  <c r="AM99" i="8" s="1"/>
  <c r="AN99" s="1"/>
  <c r="AZ100" i="7"/>
  <c r="AM100" i="8" s="1"/>
  <c r="AN100" s="1"/>
  <c r="AZ101" i="7"/>
  <c r="AM101" i="8" s="1"/>
  <c r="AN101" s="1"/>
  <c r="AZ102" i="7"/>
  <c r="AM102" i="8" s="1"/>
  <c r="AN102" s="1"/>
  <c r="AZ103" i="7"/>
  <c r="AM103" i="8" s="1"/>
  <c r="AN103" s="1"/>
  <c r="AZ105" i="7"/>
  <c r="AM105" i="8" s="1"/>
  <c r="AN105" s="1"/>
  <c r="AZ106" i="7"/>
  <c r="AM106" i="8" s="1"/>
  <c r="AN106" s="1"/>
  <c r="AZ107" i="7"/>
  <c r="AM107" i="8" s="1"/>
  <c r="AN107" s="1"/>
  <c r="AZ108" i="7"/>
  <c r="AM108" i="8" s="1"/>
  <c r="AN108" s="1"/>
  <c r="AZ109" i="7"/>
  <c r="AM109" i="8" s="1"/>
  <c r="AN109" s="1"/>
  <c r="AZ110" i="7"/>
  <c r="AM110" i="8" s="1"/>
  <c r="AN110" s="1"/>
  <c r="AZ111" i="7"/>
  <c r="AM111" i="8" s="1"/>
  <c r="AN111" s="1"/>
  <c r="AZ112" i="7"/>
  <c r="AM112" i="8" s="1"/>
  <c r="AN112" s="1"/>
  <c r="AZ113" i="7"/>
  <c r="AM113" i="8" s="1"/>
  <c r="AN113" s="1"/>
  <c r="AZ114" i="7"/>
  <c r="AM114" i="8" s="1"/>
  <c r="AN114" s="1"/>
  <c r="AZ115" i="7"/>
  <c r="AM115" i="8" s="1"/>
  <c r="AN115" s="1"/>
  <c r="AZ116" i="7"/>
  <c r="AM116" i="8" s="1"/>
  <c r="AN116" s="1"/>
  <c r="AZ117" i="7"/>
  <c r="AM117" i="8" s="1"/>
  <c r="AN117" s="1"/>
  <c r="AZ118" i="7"/>
  <c r="AM118" i="8" s="1"/>
  <c r="AN118" s="1"/>
  <c r="AZ119" i="7"/>
  <c r="AM119" i="8" s="1"/>
  <c r="AN119" s="1"/>
  <c r="AZ121" i="7"/>
  <c r="AM121" i="8" s="1"/>
  <c r="AN121" s="1"/>
  <c r="AZ122" i="7"/>
  <c r="AM122" i="8" s="1"/>
  <c r="AN122" s="1"/>
  <c r="AZ123" i="7"/>
  <c r="AM123" i="8" s="1"/>
  <c r="AN123" s="1"/>
  <c r="AZ124" i="7"/>
  <c r="AM124" i="8" s="1"/>
  <c r="AN124" s="1"/>
  <c r="AZ125" i="7"/>
  <c r="AM125" i="8" s="1"/>
  <c r="AN125" s="1"/>
  <c r="AZ126" i="7"/>
  <c r="AM126" i="8" s="1"/>
  <c r="AN126" s="1"/>
  <c r="AZ127" i="7"/>
  <c r="AM127" i="8" s="1"/>
  <c r="AN127" s="1"/>
  <c r="AZ129" i="7"/>
  <c r="AM129" i="8" s="1"/>
  <c r="AN129" s="1"/>
  <c r="AZ130" i="7"/>
  <c r="AM130" i="8" s="1"/>
  <c r="AN130" s="1"/>
  <c r="AZ131" i="7"/>
  <c r="AM131" i="8" s="1"/>
  <c r="AN131" s="1"/>
  <c r="AZ132" i="7"/>
  <c r="AM132" i="8" s="1"/>
  <c r="AN132" s="1"/>
  <c r="AZ133" i="7"/>
  <c r="AM133" i="8" s="1"/>
  <c r="AN133" s="1"/>
  <c r="AZ134" i="7"/>
  <c r="AM134" i="8" s="1"/>
  <c r="AN134" s="1"/>
  <c r="AZ135" i="7"/>
  <c r="AM135" i="8" s="1"/>
  <c r="AN135" s="1"/>
  <c r="AZ136" i="7"/>
  <c r="AM136" i="8" s="1"/>
  <c r="AN136" s="1"/>
  <c r="AZ138" i="7"/>
  <c r="AM138" i="8" s="1"/>
  <c r="AN138" s="1"/>
  <c r="AZ139" i="7"/>
  <c r="AM139" i="8" s="1"/>
  <c r="AN139" s="1"/>
  <c r="AZ140" i="7"/>
  <c r="AM140" i="8" s="1"/>
  <c r="AN140" s="1"/>
  <c r="AZ141" i="7"/>
  <c r="AM141" i="8" s="1"/>
  <c r="AN141" s="1"/>
  <c r="AZ142" i="7"/>
  <c r="AM142" i="8" s="1"/>
  <c r="AN142" s="1"/>
  <c r="AZ143" i="7"/>
  <c r="AM143" i="8" s="1"/>
  <c r="AN143" s="1"/>
  <c r="AZ145" i="7"/>
  <c r="AM145" i="8" s="1"/>
  <c r="AN145" s="1"/>
  <c r="AZ146" i="7"/>
  <c r="AM146" i="8" s="1"/>
  <c r="AN146" s="1"/>
  <c r="AZ147" i="7"/>
  <c r="AM147" i="8" s="1"/>
  <c r="AN147" s="1"/>
  <c r="AZ148" i="7"/>
  <c r="AM148" i="8" s="1"/>
  <c r="AN148" s="1"/>
  <c r="AZ149" i="7"/>
  <c r="AM149" i="8" s="1"/>
  <c r="AN149" s="1"/>
  <c r="AZ150" i="7"/>
  <c r="AM150" i="8" s="1"/>
  <c r="AN150" s="1"/>
  <c r="AZ151" i="7"/>
  <c r="AM151" i="8" s="1"/>
  <c r="AN151" s="1"/>
  <c r="AZ152" i="7"/>
  <c r="AM152" i="8" s="1"/>
  <c r="AN152" s="1"/>
  <c r="AZ153" i="7"/>
  <c r="AM153" i="8" s="1"/>
  <c r="AN153" s="1"/>
  <c r="AZ154" i="7"/>
  <c r="AM154" i="8" s="1"/>
  <c r="AN154" s="1"/>
  <c r="AZ155" i="7"/>
  <c r="AM155" i="8" s="1"/>
  <c r="AN155" s="1"/>
  <c r="AZ156" i="7"/>
  <c r="AM156" i="8" s="1"/>
  <c r="AN156" s="1"/>
  <c r="AZ158" i="7"/>
  <c r="AM158" i="8" s="1"/>
  <c r="AN158" s="1"/>
  <c r="AZ159" i="7"/>
  <c r="AM159" i="8" s="1"/>
  <c r="AN159" s="1"/>
  <c r="AZ160" i="7"/>
  <c r="AM160" i="8" s="1"/>
  <c r="AN160" s="1"/>
  <c r="AZ161" i="7"/>
  <c r="AM161" i="8" s="1"/>
  <c r="AN161" s="1"/>
  <c r="AZ162" i="7"/>
  <c r="AM162" i="8" s="1"/>
  <c r="AN162" s="1"/>
  <c r="AZ163" i="7"/>
  <c r="AM163" i="8" s="1"/>
  <c r="AN163" s="1"/>
  <c r="AZ164" i="7"/>
  <c r="AM164" i="8" s="1"/>
  <c r="AN164" s="1"/>
  <c r="AZ165" i="7"/>
  <c r="AM165" i="8" s="1"/>
  <c r="AN165" s="1"/>
  <c r="AZ166" i="7"/>
  <c r="AM166" i="8" s="1"/>
  <c r="AN166" s="1"/>
  <c r="AZ167" i="7"/>
  <c r="AM167" i="8" s="1"/>
  <c r="AN167" s="1"/>
  <c r="AZ168" i="7"/>
  <c r="AM168" i="8" s="1"/>
  <c r="AN168" s="1"/>
  <c r="AZ169" i="7"/>
  <c r="AM169" i="8" s="1"/>
  <c r="AN169" s="1"/>
  <c r="AZ170" i="7"/>
  <c r="AM170" i="8" s="1"/>
  <c r="AN170" s="1"/>
  <c r="AZ172" i="7"/>
  <c r="AM172" i="8" s="1"/>
  <c r="AN172" s="1"/>
  <c r="AZ173" i="7"/>
  <c r="AM173" i="8" s="1"/>
  <c r="AN173" s="1"/>
  <c r="AZ174" i="7"/>
  <c r="AM174" i="8" s="1"/>
  <c r="AN174" s="1"/>
  <c r="AZ175" i="7"/>
  <c r="AM175" i="8" s="1"/>
  <c r="AN175" s="1"/>
  <c r="AZ176" i="7"/>
  <c r="AM176" i="8" s="1"/>
  <c r="AN176" s="1"/>
  <c r="AZ177" i="7"/>
  <c r="AM177" i="8" s="1"/>
  <c r="AN177" s="1"/>
  <c r="AZ179" i="7"/>
  <c r="AM179" i="8" s="1"/>
  <c r="AN179" s="1"/>
  <c r="AZ180" i="7"/>
  <c r="AM180" i="8" s="1"/>
  <c r="AN180" s="1"/>
  <c r="AZ181" i="7"/>
  <c r="AM181" i="8" s="1"/>
  <c r="AN181" s="1"/>
  <c r="AZ182" i="7"/>
  <c r="AM182" i="8" s="1"/>
  <c r="AN182" s="1"/>
  <c r="AZ183" i="7"/>
  <c r="AM183" i="8" s="1"/>
  <c r="AN183" s="1"/>
  <c r="AZ184" i="7"/>
  <c r="AM184" i="8" s="1"/>
  <c r="AN184" s="1"/>
  <c r="AZ185" i="7"/>
  <c r="AM185" i="8" s="1"/>
  <c r="AN185" s="1"/>
  <c r="AZ186" i="7"/>
  <c r="AM186" i="8" s="1"/>
  <c r="AN186" s="1"/>
  <c r="AZ187" i="7"/>
  <c r="AM187" i="8" s="1"/>
  <c r="AN187" s="1"/>
  <c r="AZ188" i="7"/>
  <c r="AM188" i="8" s="1"/>
  <c r="AN188" s="1"/>
  <c r="AZ189" i="7"/>
  <c r="AM189" i="8" s="1"/>
  <c r="AN189" s="1"/>
  <c r="AZ190" i="7"/>
  <c r="AM190" i="8" s="1"/>
  <c r="AN190" s="1"/>
  <c r="AZ191" i="7"/>
  <c r="AM191" i="8" s="1"/>
  <c r="AN191" s="1"/>
  <c r="AZ193" i="7"/>
  <c r="AM193" i="8" s="1"/>
  <c r="AN193" s="1"/>
  <c r="AZ194" i="7"/>
  <c r="AM194" i="8" s="1"/>
  <c r="AN194" s="1"/>
  <c r="AZ195" i="7"/>
  <c r="AM195" i="8" s="1"/>
  <c r="AN195" s="1"/>
  <c r="AZ196" i="7"/>
  <c r="AM196" i="8" s="1"/>
  <c r="AN196" s="1"/>
  <c r="AZ197" i="7"/>
  <c r="AM197" i="8" s="1"/>
  <c r="AN197" s="1"/>
  <c r="AZ198" i="7"/>
  <c r="AM198" i="8" s="1"/>
  <c r="AN198" s="1"/>
  <c r="AZ199" i="7"/>
  <c r="AM199" i="8" s="1"/>
  <c r="AN199" s="1"/>
  <c r="AZ200" i="7"/>
  <c r="AM200" i="8" s="1"/>
  <c r="AN200" s="1"/>
  <c r="AZ201" i="7"/>
  <c r="AM201" i="8" s="1"/>
  <c r="AN201" s="1"/>
  <c r="AZ202" i="7"/>
  <c r="AM202" i="8" s="1"/>
  <c r="AN202" s="1"/>
  <c r="AZ203" i="7"/>
  <c r="AM203" i="8" s="1"/>
  <c r="AN203" s="1"/>
  <c r="AZ204" i="7"/>
  <c r="AM204" i="8" s="1"/>
  <c r="AN204" s="1"/>
  <c r="AZ206" i="7"/>
  <c r="AM206" i="8" s="1"/>
  <c r="AN206" s="1"/>
  <c r="AZ207" i="7"/>
  <c r="AM207" i="8" s="1"/>
  <c r="AN207" s="1"/>
  <c r="AZ208" i="7"/>
  <c r="AM208" i="8" s="1"/>
  <c r="AN208" s="1"/>
  <c r="AZ209" i="7"/>
  <c r="AM209" i="8" s="1"/>
  <c r="AN209" s="1"/>
  <c r="AZ210" i="7"/>
  <c r="AM210" i="8" s="1"/>
  <c r="AN210" s="1"/>
  <c r="AZ211" i="7"/>
  <c r="AM211" i="8" s="1"/>
  <c r="AN211" s="1"/>
  <c r="AZ212" i="7"/>
  <c r="AM212" i="8" s="1"/>
  <c r="AN212" s="1"/>
  <c r="AZ213" i="7"/>
  <c r="AM213" i="8" s="1"/>
  <c r="AN213" s="1"/>
  <c r="AZ214" i="7"/>
  <c r="AM214" i="8" s="1"/>
  <c r="AN214" s="1"/>
  <c r="AZ215" i="7"/>
  <c r="AM215" i="8" s="1"/>
  <c r="AN215" s="1"/>
  <c r="AZ216" i="7"/>
  <c r="AM216" i="8" s="1"/>
  <c r="AN216" s="1"/>
  <c r="AZ217" i="7"/>
  <c r="AM217" i="8" s="1"/>
  <c r="AN217" s="1"/>
  <c r="AZ218" i="7"/>
  <c r="AM218" i="8" s="1"/>
  <c r="AN218" s="1"/>
  <c r="AZ220" i="7"/>
  <c r="AM220" i="8" s="1"/>
  <c r="AN220" s="1"/>
  <c r="AZ221" i="7"/>
  <c r="AM221" i="8" s="1"/>
  <c r="AN221" s="1"/>
  <c r="AZ222" i="7"/>
  <c r="AM222" i="8" s="1"/>
  <c r="AN222" s="1"/>
  <c r="AZ223" i="7"/>
  <c r="AM223" i="8" s="1"/>
  <c r="AN223" s="1"/>
  <c r="AZ224" i="7"/>
  <c r="AM224" i="8" s="1"/>
  <c r="AN224" s="1"/>
  <c r="AZ225" i="7"/>
  <c r="AM225" i="8" s="1"/>
  <c r="AN225" s="1"/>
  <c r="AZ226" i="7"/>
  <c r="AM226" i="8" s="1"/>
  <c r="AN226" s="1"/>
  <c r="AZ227" i="7"/>
  <c r="AM227" i="8" s="1"/>
  <c r="AN227" s="1"/>
  <c r="AZ228" i="7"/>
  <c r="AM228" i="8" s="1"/>
  <c r="AN228" s="1"/>
  <c r="AZ230" i="7"/>
  <c r="AM230" i="8" s="1"/>
  <c r="AN230" s="1"/>
  <c r="AZ231" i="7"/>
  <c r="AM231" i="8" s="1"/>
  <c r="AN231" s="1"/>
  <c r="AZ232" i="7"/>
  <c r="AM232" i="8" s="1"/>
  <c r="AN232" s="1"/>
  <c r="AZ233" i="7"/>
  <c r="AM233" i="8" s="1"/>
  <c r="AN233" s="1"/>
  <c r="AZ234" i="7"/>
  <c r="AM234" i="8" s="1"/>
  <c r="AN234" s="1"/>
  <c r="AZ235" i="7"/>
  <c r="AM235" i="8" s="1"/>
  <c r="AN235" s="1"/>
  <c r="AZ236" i="7"/>
  <c r="AM236" i="8" s="1"/>
  <c r="AN236" s="1"/>
  <c r="AZ237" i="7"/>
  <c r="AM237" i="8" s="1"/>
  <c r="AN237" s="1"/>
  <c r="AZ239" i="7"/>
  <c r="AM239" i="8" s="1"/>
  <c r="AN239" s="1"/>
  <c r="AZ240" i="7"/>
  <c r="AM240" i="8" s="1"/>
  <c r="AN240" s="1"/>
  <c r="AZ241" i="7"/>
  <c r="AM241" i="8" s="1"/>
  <c r="AN241" s="1"/>
  <c r="AZ242" i="7"/>
  <c r="AM242" i="8" s="1"/>
  <c r="AN242" s="1"/>
  <c r="AZ243" i="7"/>
  <c r="AM243" i="8" s="1"/>
  <c r="AN243" s="1"/>
  <c r="AZ244" i="7"/>
  <c r="AM244" i="8" s="1"/>
  <c r="AN244" s="1"/>
  <c r="AZ245" i="7"/>
  <c r="AM245" i="8" s="1"/>
  <c r="AN245" s="1"/>
  <c r="AZ246" i="7"/>
  <c r="AM246" i="8" s="1"/>
  <c r="AN246" s="1"/>
  <c r="AZ247" i="7"/>
  <c r="AM247" i="8" s="1"/>
  <c r="AN247" s="1"/>
  <c r="AZ248" i="7"/>
  <c r="AM248" i="8" s="1"/>
  <c r="AN248" s="1"/>
  <c r="AZ249" i="7"/>
  <c r="AM249" i="8" s="1"/>
  <c r="AN249" s="1"/>
  <c r="AZ250" i="7"/>
  <c r="AM250" i="8" s="1"/>
  <c r="AN250" s="1"/>
  <c r="AZ251" i="7"/>
  <c r="AM251" i="8" s="1"/>
  <c r="AN251" s="1"/>
  <c r="AZ252" i="7"/>
  <c r="AM252" i="8" s="1"/>
  <c r="AN252" s="1"/>
  <c r="AZ253" i="7"/>
  <c r="AM253" i="8" s="1"/>
  <c r="AN253" s="1"/>
  <c r="AZ255" i="7"/>
  <c r="AM255" i="8" s="1"/>
  <c r="AN255" s="1"/>
  <c r="AZ256" i="7"/>
  <c r="AM256" i="8" s="1"/>
  <c r="AN256" s="1"/>
  <c r="AZ257" i="7"/>
  <c r="AM257" i="8" s="1"/>
  <c r="AN257" s="1"/>
  <c r="AZ258" i="7"/>
  <c r="AM258" i="8" s="1"/>
  <c r="AN258" s="1"/>
  <c r="AZ259" i="7"/>
  <c r="AM259" i="8" s="1"/>
  <c r="AN259" s="1"/>
  <c r="AZ260" i="7"/>
  <c r="AM260" i="8" s="1"/>
  <c r="AN260" s="1"/>
  <c r="AZ261" i="7"/>
  <c r="AM261" i="8" s="1"/>
  <c r="AN261" s="1"/>
  <c r="AZ263" i="7"/>
  <c r="AM263" i="8" s="1"/>
  <c r="AN263" s="1"/>
  <c r="AZ264" i="7"/>
  <c r="AM264" i="8" s="1"/>
  <c r="AN264" s="1"/>
  <c r="AZ265" i="7"/>
  <c r="AM265" i="8" s="1"/>
  <c r="AN265" s="1"/>
  <c r="AZ266" i="7"/>
  <c r="AM266" i="8" s="1"/>
  <c r="AN266" s="1"/>
  <c r="AZ267" i="7"/>
  <c r="AM267" i="8" s="1"/>
  <c r="AN267" s="1"/>
  <c r="AZ268" i="7"/>
  <c r="AM268" i="8" s="1"/>
  <c r="AN268" s="1"/>
  <c r="AZ269" i="7"/>
  <c r="AM269" i="8" s="1"/>
  <c r="AN269" s="1"/>
  <c r="AZ270" i="7"/>
  <c r="AM270" i="8" s="1"/>
  <c r="AN270" s="1"/>
  <c r="AZ271" i="7"/>
  <c r="AM271" i="8" s="1"/>
  <c r="AN271" s="1"/>
  <c r="AZ272" i="7"/>
  <c r="AM272" i="8" s="1"/>
  <c r="AN272" s="1"/>
  <c r="AZ273" i="7"/>
  <c r="AM273" i="8" s="1"/>
  <c r="AN273" s="1"/>
  <c r="AZ274" i="7"/>
  <c r="AM274" i="8" s="1"/>
  <c r="AN274" s="1"/>
  <c r="AZ275" i="7"/>
  <c r="AM275" i="8" s="1"/>
  <c r="AN275" s="1"/>
  <c r="AZ276" i="7"/>
  <c r="AM276" i="8" s="1"/>
  <c r="AN276" s="1"/>
  <c r="AZ277" i="7"/>
  <c r="AM277" i="8" s="1"/>
  <c r="AN277" s="1"/>
  <c r="AZ278" i="7"/>
  <c r="AM278" i="8" s="1"/>
  <c r="AN278" s="1"/>
  <c r="AZ279" i="7"/>
  <c r="AM279" i="8" s="1"/>
  <c r="AN279" s="1"/>
  <c r="AZ281" i="7"/>
  <c r="AM281" i="8" s="1"/>
  <c r="AN281" s="1"/>
  <c r="AZ282" i="7"/>
  <c r="AM282" i="8" s="1"/>
  <c r="AN282" s="1"/>
  <c r="AZ283" i="7"/>
  <c r="AM283" i="8" s="1"/>
  <c r="AN283" s="1"/>
  <c r="AZ284" i="7"/>
  <c r="AM284" i="8" s="1"/>
  <c r="AN284" s="1"/>
  <c r="AZ285" i="7"/>
  <c r="AM285" i="8" s="1"/>
  <c r="AN285" s="1"/>
  <c r="AZ286" i="7"/>
  <c r="AM286" i="8" s="1"/>
  <c r="AN286" s="1"/>
  <c r="AZ287" i="7"/>
  <c r="AM287" i="8" s="1"/>
  <c r="AN287" s="1"/>
  <c r="AZ288" i="7"/>
  <c r="AM288" i="8" s="1"/>
  <c r="AN288" s="1"/>
  <c r="AZ289" i="7"/>
  <c r="AM289" i="8" s="1"/>
  <c r="AN289" s="1"/>
  <c r="AZ290" i="7"/>
  <c r="AM290" i="8" s="1"/>
  <c r="AN290" s="1"/>
  <c r="AZ291" i="7"/>
  <c r="AM291" i="8" s="1"/>
  <c r="AN291" s="1"/>
  <c r="AZ292" i="7"/>
  <c r="AM292" i="8" s="1"/>
  <c r="AN292" s="1"/>
  <c r="AZ293" i="7"/>
  <c r="AM293" i="8" s="1"/>
  <c r="AN293" s="1"/>
  <c r="AZ294" i="7"/>
  <c r="AM294" i="8" s="1"/>
  <c r="AN294" s="1"/>
  <c r="AZ295" i="7"/>
  <c r="AM295" i="8" s="1"/>
  <c r="AN295" s="1"/>
  <c r="AZ296" i="7"/>
  <c r="AM296" i="8" s="1"/>
  <c r="AN296" s="1"/>
  <c r="AZ297" i="7"/>
  <c r="AM297" i="8" s="1"/>
  <c r="AN297" s="1"/>
  <c r="AZ298" i="7"/>
  <c r="AM298" i="8" s="1"/>
  <c r="AN298" s="1"/>
  <c r="AZ299" i="7"/>
  <c r="AM299" i="8" s="1"/>
  <c r="AN299" s="1"/>
  <c r="AZ300" i="7"/>
  <c r="AM300" i="8" s="1"/>
  <c r="AN300" s="1"/>
  <c r="AZ301" i="7"/>
  <c r="AM301" i="8" s="1"/>
  <c r="AN301" s="1"/>
  <c r="AZ302" i="7"/>
  <c r="AM302" i="8" s="1"/>
  <c r="AN302" s="1"/>
  <c r="AZ303" i="7"/>
  <c r="AM303" i="8" s="1"/>
  <c r="AN303" s="1"/>
  <c r="AZ304" i="7"/>
  <c r="AM304" i="8" s="1"/>
  <c r="AN304" s="1"/>
  <c r="AZ306" i="7"/>
  <c r="AM306" i="8" s="1"/>
  <c r="AN306" s="1"/>
  <c r="AZ307" i="7"/>
  <c r="AM307" i="8" s="1"/>
  <c r="AN307" s="1"/>
  <c r="AZ308" i="7"/>
  <c r="AM308" i="8" s="1"/>
  <c r="AN308" s="1"/>
  <c r="AZ309" i="7"/>
  <c r="AM309" i="8" s="1"/>
  <c r="AN309" s="1"/>
  <c r="AZ310" i="7"/>
  <c r="AM310" i="8" s="1"/>
  <c r="AN310" s="1"/>
  <c r="AZ311" i="7"/>
  <c r="AM311" i="8" s="1"/>
  <c r="AN311" s="1"/>
  <c r="AZ312" i="7"/>
  <c r="AM312" i="8" s="1"/>
  <c r="AN312" s="1"/>
  <c r="AZ313" i="7"/>
  <c r="AM313" i="8" s="1"/>
  <c r="AN313" s="1"/>
  <c r="AZ314" i="7"/>
  <c r="AM314" i="8" s="1"/>
  <c r="AN314" s="1"/>
  <c r="AZ315" i="7"/>
  <c r="AM315" i="8" s="1"/>
  <c r="AN315" s="1"/>
  <c r="AZ316" i="7"/>
  <c r="AM316" i="8" s="1"/>
  <c r="AN316" s="1"/>
  <c r="AZ317" i="7"/>
  <c r="AM317" i="8" s="1"/>
  <c r="AN317" s="1"/>
  <c r="AZ318" i="7"/>
  <c r="AM318" i="8" s="1"/>
  <c r="AN318" s="1"/>
  <c r="AZ319" i="7"/>
  <c r="AM319" i="8" s="1"/>
  <c r="AN319" s="1"/>
  <c r="AZ320" i="7"/>
  <c r="AM320" i="8" s="1"/>
  <c r="AN320" s="1"/>
  <c r="AZ322" i="7"/>
  <c r="AM322" i="8" s="1"/>
  <c r="AN322" s="1"/>
  <c r="AZ323" i="7"/>
  <c r="AM323" i="8" s="1"/>
  <c r="AN323" s="1"/>
  <c r="AZ324" i="7"/>
  <c r="AM324" i="8" s="1"/>
  <c r="AN324" s="1"/>
  <c r="AZ325" i="7"/>
  <c r="AM325" i="8" s="1"/>
  <c r="AN325" s="1"/>
  <c r="AZ326" i="7"/>
  <c r="AM326" i="8" s="1"/>
  <c r="AN326" s="1"/>
  <c r="AZ327" i="7"/>
  <c r="AM327" i="8" s="1"/>
  <c r="AN327" s="1"/>
  <c r="AZ328" i="7"/>
  <c r="AM328" i="8" s="1"/>
  <c r="AN328" s="1"/>
  <c r="AZ329" i="7"/>
  <c r="AM329" i="8" s="1"/>
  <c r="AN329" s="1"/>
  <c r="AZ330" i="7"/>
  <c r="AM330" i="8" s="1"/>
  <c r="AN330" s="1"/>
  <c r="AZ331" i="7"/>
  <c r="AM331" i="8" s="1"/>
  <c r="AN331" s="1"/>
  <c r="AZ332" i="7"/>
  <c r="AM332" i="8" s="1"/>
  <c r="AN332" s="1"/>
  <c r="AZ334" i="7"/>
  <c r="AM334" i="8" s="1"/>
  <c r="AN334" s="1"/>
  <c r="AZ335" i="7"/>
  <c r="AM335" i="8" s="1"/>
  <c r="AN335" s="1"/>
  <c r="AZ336" i="7"/>
  <c r="AM336" i="8" s="1"/>
  <c r="AN336" s="1"/>
  <c r="AZ337" i="7"/>
  <c r="AM337" i="8" s="1"/>
  <c r="AN337" s="1"/>
  <c r="AZ338" i="7"/>
  <c r="AM338" i="8" s="1"/>
  <c r="AN338" s="1"/>
  <c r="AZ339" i="7"/>
  <c r="AM339" i="8" s="1"/>
  <c r="AN339" s="1"/>
  <c r="AZ340" i="7"/>
  <c r="AM340" i="8" s="1"/>
  <c r="AN340" s="1"/>
  <c r="AZ341" i="7"/>
  <c r="AM341" i="8" s="1"/>
  <c r="AN341" s="1"/>
  <c r="AZ342" i="7"/>
  <c r="AM342" i="8" s="1"/>
  <c r="AN342" s="1"/>
  <c r="AZ343" i="7"/>
  <c r="AM343" i="8" s="1"/>
  <c r="AN343" s="1"/>
  <c r="AZ344" i="7"/>
  <c r="AM344" i="8" s="1"/>
  <c r="AN344" s="1"/>
  <c r="AZ346" i="7"/>
  <c r="AM346" i="8" s="1"/>
  <c r="AN346" s="1"/>
  <c r="AZ347" i="7"/>
  <c r="AM347" i="8" s="1"/>
  <c r="AN347" s="1"/>
  <c r="AZ348" i="7"/>
  <c r="AM348" i="8" s="1"/>
  <c r="AN348" s="1"/>
  <c r="AZ349" i="7"/>
  <c r="AM349" i="8" s="1"/>
  <c r="AN349" s="1"/>
  <c r="AZ350" i="7"/>
  <c r="AM350" i="8" s="1"/>
  <c r="AN350" s="1"/>
  <c r="AZ351" i="7"/>
  <c r="AM351" i="8" s="1"/>
  <c r="AN351" s="1"/>
  <c r="AZ352" i="7"/>
  <c r="AM352" i="8" s="1"/>
  <c r="AN352" s="1"/>
  <c r="AZ353" i="7"/>
  <c r="AM353" i="8" s="1"/>
  <c r="AN353" s="1"/>
  <c r="AZ354" i="7"/>
  <c r="AM354" i="8" s="1"/>
  <c r="AN354" s="1"/>
  <c r="AZ355" i="7"/>
  <c r="AM355" i="8" s="1"/>
  <c r="AN355" s="1"/>
  <c r="AZ357" i="7"/>
  <c r="AM357" i="8" s="1"/>
  <c r="AN357" s="1"/>
  <c r="AZ358" i="7"/>
  <c r="AM358" i="8" s="1"/>
  <c r="AN358" s="1"/>
  <c r="AZ359" i="7"/>
  <c r="AM359" i="8" s="1"/>
  <c r="AN359" s="1"/>
  <c r="AZ360" i="7"/>
  <c r="AM360" i="8" s="1"/>
  <c r="AN360" s="1"/>
  <c r="AZ361" i="7"/>
  <c r="AM361" i="8" s="1"/>
  <c r="AN361" s="1"/>
  <c r="AZ362" i="7"/>
  <c r="AM362" i="8" s="1"/>
  <c r="AN362" s="1"/>
  <c r="AZ363" i="7"/>
  <c r="AM363" i="8" s="1"/>
  <c r="AN363" s="1"/>
  <c r="AZ364" i="7"/>
  <c r="AM364" i="8" s="1"/>
  <c r="AN364" s="1"/>
  <c r="AZ365" i="7"/>
  <c r="AM365" i="8" s="1"/>
  <c r="AN365" s="1"/>
  <c r="AZ366" i="7"/>
  <c r="AM366" i="8" s="1"/>
  <c r="AN366" s="1"/>
  <c r="AZ367" i="7"/>
  <c r="AM367" i="8" s="1"/>
  <c r="AN367" s="1"/>
  <c r="AZ368" i="7"/>
  <c r="AM368" i="8" s="1"/>
  <c r="AN368" s="1"/>
  <c r="AZ47" i="7"/>
  <c r="AM47" i="8" s="1"/>
  <c r="AN47" s="1"/>
  <c r="AZ19" i="7"/>
  <c r="AM19" i="8" s="1"/>
  <c r="AN19" s="1"/>
  <c r="AZ20" i="7"/>
  <c r="AM20" i="8" s="1"/>
  <c r="AN20" s="1"/>
  <c r="AZ21" i="7"/>
  <c r="AM21" i="8" s="1"/>
  <c r="AN21" s="1"/>
  <c r="AZ22" i="7"/>
  <c r="AM22" i="8" s="1"/>
  <c r="AN22" s="1"/>
  <c r="AZ23" i="7"/>
  <c r="AM23" i="8" s="1"/>
  <c r="AN23" s="1"/>
  <c r="AZ24" i="7"/>
  <c r="AM24" i="8" s="1"/>
  <c r="AN24" s="1"/>
  <c r="AZ25" i="7"/>
  <c r="AM25" i="8" s="1"/>
  <c r="AN25" s="1"/>
  <c r="AZ26" i="7"/>
  <c r="AM26" i="8" s="1"/>
  <c r="AN26" s="1"/>
  <c r="AZ27" i="7"/>
  <c r="AM27" i="8" s="1"/>
  <c r="AN27" s="1"/>
  <c r="AZ28" i="7"/>
  <c r="AM28" i="8" s="1"/>
  <c r="AN28" s="1"/>
  <c r="AZ29" i="7"/>
  <c r="AM29" i="8" s="1"/>
  <c r="AN29" s="1"/>
  <c r="AZ30" i="7"/>
  <c r="AM30" i="8" s="1"/>
  <c r="AN30" s="1"/>
  <c r="AZ31" i="7"/>
  <c r="AM31" i="8" s="1"/>
  <c r="AN31" s="1"/>
  <c r="AZ32" i="7"/>
  <c r="AM32" i="8" s="1"/>
  <c r="AN32" s="1"/>
  <c r="AZ33" i="7"/>
  <c r="AM33" i="8" s="1"/>
  <c r="AN33" s="1"/>
  <c r="AZ34" i="7"/>
  <c r="AM34" i="8" s="1"/>
  <c r="AN34" s="1"/>
  <c r="AZ35" i="7"/>
  <c r="AM35" i="8" s="1"/>
  <c r="AN35" s="1"/>
  <c r="AZ36" i="7"/>
  <c r="AM36" i="8" s="1"/>
  <c r="AN36" s="1"/>
  <c r="AZ37" i="7"/>
  <c r="AM37" i="8" s="1"/>
  <c r="AN37" s="1"/>
  <c r="AZ38" i="7"/>
  <c r="AM38" i="8" s="1"/>
  <c r="AN38" s="1"/>
  <c r="AZ39" i="7"/>
  <c r="AM39" i="8" s="1"/>
  <c r="AN39" s="1"/>
  <c r="AZ40" i="7"/>
  <c r="AM40" i="8" s="1"/>
  <c r="AN40" s="1"/>
  <c r="AZ41" i="7"/>
  <c r="AM41" i="8" s="1"/>
  <c r="AN41" s="1"/>
  <c r="AZ42" i="7"/>
  <c r="AM42" i="8" s="1"/>
  <c r="AN42" s="1"/>
  <c r="AZ43" i="7"/>
  <c r="AM43" i="8" s="1"/>
  <c r="AN43" s="1"/>
  <c r="AZ44" i="7"/>
  <c r="AM44" i="8" s="1"/>
  <c r="AN44" s="1"/>
  <c r="AZ18" i="7"/>
  <c r="AM18" i="8" s="1"/>
  <c r="AN18" s="1"/>
  <c r="AZ8" i="7"/>
  <c r="AM8" i="8" s="1"/>
  <c r="AN8" s="1"/>
  <c r="AZ9" i="7"/>
  <c r="AM9" i="8" s="1"/>
  <c r="AN9" s="1"/>
  <c r="AZ10" i="7"/>
  <c r="AM10" i="8" s="1"/>
  <c r="AN10" s="1"/>
  <c r="AZ11" i="7"/>
  <c r="AM11" i="8" s="1"/>
  <c r="AN11" s="1"/>
  <c r="AZ12" i="7"/>
  <c r="AM12" i="8" s="1"/>
  <c r="AN12" s="1"/>
  <c r="AZ13" i="7"/>
  <c r="AM13" i="8" s="1"/>
  <c r="AN13" s="1"/>
  <c r="AZ14" i="7"/>
  <c r="AM14" i="8" s="1"/>
  <c r="AN14" s="1"/>
  <c r="AZ15" i="7"/>
  <c r="AM15" i="8" s="1"/>
  <c r="AN15" s="1"/>
  <c r="AZ16" i="7"/>
  <c r="AM16" i="8" s="1"/>
  <c r="AN16" s="1"/>
  <c r="AZ7" i="7"/>
  <c r="AM7" i="8" s="1"/>
  <c r="AN7" s="1"/>
  <c r="AV19" i="7"/>
  <c r="AJ19" i="8" s="1"/>
  <c r="AK19" s="1"/>
  <c r="AV20" i="7"/>
  <c r="AJ20" i="8" s="1"/>
  <c r="AK20" s="1"/>
  <c r="AV21" i="7"/>
  <c r="AJ21" i="8" s="1"/>
  <c r="AK21" s="1"/>
  <c r="AV22" i="7"/>
  <c r="AJ22" i="8" s="1"/>
  <c r="AK22" s="1"/>
  <c r="AV23" i="7"/>
  <c r="AJ23" i="8" s="1"/>
  <c r="AK23" s="1"/>
  <c r="AV24" i="7"/>
  <c r="AJ24" i="8" s="1"/>
  <c r="AK24" s="1"/>
  <c r="AV25" i="7"/>
  <c r="AJ25" i="8" s="1"/>
  <c r="AK25" s="1"/>
  <c r="AV26" i="7"/>
  <c r="AJ26" i="8" s="1"/>
  <c r="AK26" s="1"/>
  <c r="AV27" i="7"/>
  <c r="AJ27" i="8" s="1"/>
  <c r="AK27" s="1"/>
  <c r="AV28" i="7"/>
  <c r="AJ28" i="8" s="1"/>
  <c r="AK28" s="1"/>
  <c r="AV29" i="7"/>
  <c r="AJ29" i="8" s="1"/>
  <c r="AK29" s="1"/>
  <c r="AV30" i="7"/>
  <c r="AJ30" i="8" s="1"/>
  <c r="AK30" s="1"/>
  <c r="AV31" i="7"/>
  <c r="AJ31" i="8" s="1"/>
  <c r="AK31" s="1"/>
  <c r="AV32" i="7"/>
  <c r="AJ32" i="8" s="1"/>
  <c r="AK32" s="1"/>
  <c r="AV33" i="7"/>
  <c r="AJ33" i="8" s="1"/>
  <c r="AK33" s="1"/>
  <c r="AV34" i="7"/>
  <c r="AJ34" i="8" s="1"/>
  <c r="AK34" s="1"/>
  <c r="AV35" i="7"/>
  <c r="AJ35" i="8" s="1"/>
  <c r="AK35" s="1"/>
  <c r="AV36" i="7"/>
  <c r="AJ36" i="8" s="1"/>
  <c r="AK36" s="1"/>
  <c r="AV37" i="7"/>
  <c r="AJ37" i="8" s="1"/>
  <c r="AK37" s="1"/>
  <c r="AV38" i="7"/>
  <c r="AJ38" i="8" s="1"/>
  <c r="AK38" s="1"/>
  <c r="AV39" i="7"/>
  <c r="AJ39" i="8" s="1"/>
  <c r="AK39" s="1"/>
  <c r="AV40" i="7"/>
  <c r="AJ40" i="8" s="1"/>
  <c r="AK40" s="1"/>
  <c r="AV41" i="7"/>
  <c r="AJ41" i="8" s="1"/>
  <c r="AK41" s="1"/>
  <c r="AV42" i="7"/>
  <c r="AJ42" i="8" s="1"/>
  <c r="AK42" s="1"/>
  <c r="AV43" i="7"/>
  <c r="AJ43" i="8" s="1"/>
  <c r="AK43" s="1"/>
  <c r="AV44" i="7"/>
  <c r="AJ44" i="8" s="1"/>
  <c r="AK44" s="1"/>
  <c r="AV18" i="7"/>
  <c r="AJ18" i="8" s="1"/>
  <c r="AK18" s="1"/>
  <c r="AV8" i="7"/>
  <c r="AJ8" i="8" s="1"/>
  <c r="AK8" s="1"/>
  <c r="AV9" i="7"/>
  <c r="AJ9" i="8" s="1"/>
  <c r="AK9" s="1"/>
  <c r="AV10" i="7"/>
  <c r="AJ10" i="8" s="1"/>
  <c r="AK10" s="1"/>
  <c r="AV11" i="7"/>
  <c r="AJ11" i="8" s="1"/>
  <c r="AK11" s="1"/>
  <c r="AV12" i="7"/>
  <c r="AJ12" i="8" s="1"/>
  <c r="AK12" s="1"/>
  <c r="AV13" i="7"/>
  <c r="AJ13" i="8" s="1"/>
  <c r="AK13" s="1"/>
  <c r="AV14" i="7"/>
  <c r="AJ14" i="8" s="1"/>
  <c r="AK14" s="1"/>
  <c r="AV15" i="7"/>
  <c r="AJ15" i="8" s="1"/>
  <c r="AK15" s="1"/>
  <c r="AV16" i="7"/>
  <c r="AJ16" i="8" s="1"/>
  <c r="AK16" s="1"/>
  <c r="AV7" i="7"/>
  <c r="AJ7" i="8" s="1"/>
  <c r="AK7" s="1"/>
  <c r="AR19" i="7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18"/>
  <c r="AR8"/>
  <c r="AR9"/>
  <c r="AR10"/>
  <c r="AR11"/>
  <c r="AR12"/>
  <c r="AR13"/>
  <c r="AR14"/>
  <c r="AR15"/>
  <c r="AR16"/>
  <c r="AR7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18"/>
  <c r="AF48"/>
  <c r="AF49"/>
  <c r="AF50"/>
  <c r="AF51"/>
  <c r="AF53"/>
  <c r="AF54"/>
  <c r="AF55"/>
  <c r="AF56"/>
  <c r="AF57"/>
  <c r="AF58"/>
  <c r="AF59"/>
  <c r="AF60"/>
  <c r="AF61"/>
  <c r="AF62"/>
  <c r="AF63"/>
  <c r="AF64"/>
  <c r="AF66"/>
  <c r="AF67"/>
  <c r="AF68"/>
  <c r="AF69"/>
  <c r="AF70"/>
  <c r="AF72"/>
  <c r="AF73"/>
  <c r="AF74"/>
  <c r="AF75"/>
  <c r="AF76"/>
  <c r="AF77"/>
  <c r="AF78"/>
  <c r="AF79"/>
  <c r="AF81"/>
  <c r="AF82"/>
  <c r="AF83"/>
  <c r="AF84"/>
  <c r="AF85"/>
  <c r="AF86"/>
  <c r="AF87"/>
  <c r="AF88"/>
  <c r="AF89"/>
  <c r="AF91"/>
  <c r="AF92"/>
  <c r="AF93"/>
  <c r="AF94"/>
  <c r="AF95"/>
  <c r="AF96"/>
  <c r="AF97"/>
  <c r="AF98"/>
  <c r="AF99"/>
  <c r="AF100"/>
  <c r="AF101"/>
  <c r="AF102"/>
  <c r="AF103"/>
  <c r="AF105"/>
  <c r="AF106"/>
  <c r="AF107"/>
  <c r="AF108"/>
  <c r="AF109"/>
  <c r="AF110"/>
  <c r="AF111"/>
  <c r="AF112"/>
  <c r="AF113"/>
  <c r="AF114"/>
  <c r="AF115"/>
  <c r="AF116"/>
  <c r="AF117"/>
  <c r="AF118"/>
  <c r="AF119"/>
  <c r="AF121"/>
  <c r="AF122"/>
  <c r="AF123"/>
  <c r="AF124"/>
  <c r="AF125"/>
  <c r="AF126"/>
  <c r="AF127"/>
  <c r="AF129"/>
  <c r="AF130"/>
  <c r="AF131"/>
  <c r="AF132"/>
  <c r="AF133"/>
  <c r="AF134"/>
  <c r="AF135"/>
  <c r="AF136"/>
  <c r="AF138"/>
  <c r="AF139"/>
  <c r="AF140"/>
  <c r="AF141"/>
  <c r="AF142"/>
  <c r="AF143"/>
  <c r="AF145"/>
  <c r="AF146"/>
  <c r="AF147"/>
  <c r="AF148"/>
  <c r="AF149"/>
  <c r="AF150"/>
  <c r="AF151"/>
  <c r="AF152"/>
  <c r="AF153"/>
  <c r="AF154"/>
  <c r="AF155"/>
  <c r="AF156"/>
  <c r="AF158"/>
  <c r="AF159"/>
  <c r="AF160"/>
  <c r="AF161"/>
  <c r="AF162"/>
  <c r="AF163"/>
  <c r="AF164"/>
  <c r="AF165"/>
  <c r="AF166"/>
  <c r="AF167"/>
  <c r="AF168"/>
  <c r="AF169"/>
  <c r="AF170"/>
  <c r="AF172"/>
  <c r="AF173"/>
  <c r="AF174"/>
  <c r="AF175"/>
  <c r="AF176"/>
  <c r="AF177"/>
  <c r="AF179"/>
  <c r="AF180"/>
  <c r="AF181"/>
  <c r="AF182"/>
  <c r="AF183"/>
  <c r="AF184"/>
  <c r="AF185"/>
  <c r="AF186"/>
  <c r="AF187"/>
  <c r="AF188"/>
  <c r="AF189"/>
  <c r="AF190"/>
  <c r="AF191"/>
  <c r="AF193"/>
  <c r="AF194"/>
  <c r="AF195"/>
  <c r="AF196"/>
  <c r="AF197"/>
  <c r="AF198"/>
  <c r="AF199"/>
  <c r="AF200"/>
  <c r="AF201"/>
  <c r="AF202"/>
  <c r="AF203"/>
  <c r="AF204"/>
  <c r="AF206"/>
  <c r="AF207"/>
  <c r="AF208"/>
  <c r="AF209"/>
  <c r="AF210"/>
  <c r="AF211"/>
  <c r="AF212"/>
  <c r="AF213"/>
  <c r="AF214"/>
  <c r="AF215"/>
  <c r="AF216"/>
  <c r="AF217"/>
  <c r="AF218"/>
  <c r="AF220"/>
  <c r="AF221"/>
  <c r="AF222"/>
  <c r="AF223"/>
  <c r="AF224"/>
  <c r="AF225"/>
  <c r="AF226"/>
  <c r="AF227"/>
  <c r="AF228"/>
  <c r="AF230"/>
  <c r="AF231"/>
  <c r="AF232"/>
  <c r="AF233"/>
  <c r="AF234"/>
  <c r="AF235"/>
  <c r="AF236"/>
  <c r="AF237"/>
  <c r="AF239"/>
  <c r="AF240"/>
  <c r="AF241"/>
  <c r="AF242"/>
  <c r="AF243"/>
  <c r="AF244"/>
  <c r="AF245"/>
  <c r="AF246"/>
  <c r="AF247"/>
  <c r="AF248"/>
  <c r="AF249"/>
  <c r="AF250"/>
  <c r="AF251"/>
  <c r="AF252"/>
  <c r="AF253"/>
  <c r="AF255"/>
  <c r="AF256"/>
  <c r="AF257"/>
  <c r="AF258"/>
  <c r="AF259"/>
  <c r="AF260"/>
  <c r="AF261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1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4"/>
  <c r="AF306"/>
  <c r="AF307"/>
  <c r="AF308"/>
  <c r="AF309"/>
  <c r="AF310"/>
  <c r="AF311"/>
  <c r="AF312"/>
  <c r="AF313"/>
  <c r="AF314"/>
  <c r="AF315"/>
  <c r="AF316"/>
  <c r="AF317"/>
  <c r="AF318"/>
  <c r="AF319"/>
  <c r="AF320"/>
  <c r="AF322"/>
  <c r="AF323"/>
  <c r="AF324"/>
  <c r="AF325"/>
  <c r="AF326"/>
  <c r="AF327"/>
  <c r="AF328"/>
  <c r="AF329"/>
  <c r="AF330"/>
  <c r="AF331"/>
  <c r="AF332"/>
  <c r="AF334"/>
  <c r="AF335"/>
  <c r="AF336"/>
  <c r="AF337"/>
  <c r="AF338"/>
  <c r="AF339"/>
  <c r="AF340"/>
  <c r="AF341"/>
  <c r="AF342"/>
  <c r="AF343"/>
  <c r="AF344"/>
  <c r="AF346"/>
  <c r="AF347"/>
  <c r="AF348"/>
  <c r="AF349"/>
  <c r="AF350"/>
  <c r="AF351"/>
  <c r="AF352"/>
  <c r="AF353"/>
  <c r="AF354"/>
  <c r="AF355"/>
  <c r="AF357"/>
  <c r="AF358"/>
  <c r="AF359"/>
  <c r="AF360"/>
  <c r="AF361"/>
  <c r="AF362"/>
  <c r="AF363"/>
  <c r="AF364"/>
  <c r="AF365"/>
  <c r="AF366"/>
  <c r="AF367"/>
  <c r="AF368"/>
  <c r="AF47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18"/>
  <c r="AB48"/>
  <c r="U48" i="8" s="1"/>
  <c r="V48" s="1"/>
  <c r="AB49" i="7"/>
  <c r="U49" i="8" s="1"/>
  <c r="V49" s="1"/>
  <c r="AB50" i="7"/>
  <c r="U50" i="8" s="1"/>
  <c r="V50" s="1"/>
  <c r="AB51" i="7"/>
  <c r="U51" i="8" s="1"/>
  <c r="V51" s="1"/>
  <c r="AB53" i="7"/>
  <c r="U53" i="8" s="1"/>
  <c r="V53" s="1"/>
  <c r="AB54" i="7"/>
  <c r="U54" i="8" s="1"/>
  <c r="V54" s="1"/>
  <c r="AB55" i="7"/>
  <c r="U55" i="8" s="1"/>
  <c r="V55" s="1"/>
  <c r="AB56" i="7"/>
  <c r="U56" i="8" s="1"/>
  <c r="V56" s="1"/>
  <c r="AB57" i="7"/>
  <c r="U57" i="8" s="1"/>
  <c r="V57" s="1"/>
  <c r="AB58" i="7"/>
  <c r="U58" i="8" s="1"/>
  <c r="V58" s="1"/>
  <c r="AB59" i="7"/>
  <c r="U59" i="8" s="1"/>
  <c r="V59" s="1"/>
  <c r="AB60" i="7"/>
  <c r="U60" i="8" s="1"/>
  <c r="V60" s="1"/>
  <c r="AB61" i="7"/>
  <c r="U61" i="8" s="1"/>
  <c r="V61" s="1"/>
  <c r="AB62" i="7"/>
  <c r="U62" i="8" s="1"/>
  <c r="V62" s="1"/>
  <c r="AB63" i="7"/>
  <c r="U63" i="8" s="1"/>
  <c r="V63" s="1"/>
  <c r="AB64" i="7"/>
  <c r="U64" i="8" s="1"/>
  <c r="V64" s="1"/>
  <c r="AB66" i="7"/>
  <c r="U66" i="8" s="1"/>
  <c r="V66" s="1"/>
  <c r="AB67" i="7"/>
  <c r="U67" i="8" s="1"/>
  <c r="V67" s="1"/>
  <c r="AB68" i="7"/>
  <c r="U68" i="8" s="1"/>
  <c r="V68" s="1"/>
  <c r="AB69" i="7"/>
  <c r="U69" i="8" s="1"/>
  <c r="V69" s="1"/>
  <c r="AB70" i="7"/>
  <c r="U70" i="8" s="1"/>
  <c r="V70" s="1"/>
  <c r="AB72" i="7"/>
  <c r="U72" i="8" s="1"/>
  <c r="V72" s="1"/>
  <c r="AB73" i="7"/>
  <c r="U73" i="8" s="1"/>
  <c r="V73" s="1"/>
  <c r="AB74" i="7"/>
  <c r="U74" i="8" s="1"/>
  <c r="V74" s="1"/>
  <c r="AB75" i="7"/>
  <c r="U75" i="8" s="1"/>
  <c r="V75" s="1"/>
  <c r="AB76" i="7"/>
  <c r="U76" i="8" s="1"/>
  <c r="V76" s="1"/>
  <c r="AB77" i="7"/>
  <c r="U77" i="8" s="1"/>
  <c r="V77" s="1"/>
  <c r="AB78" i="7"/>
  <c r="U78" i="8" s="1"/>
  <c r="V78" s="1"/>
  <c r="AB79" i="7"/>
  <c r="U79" i="8" s="1"/>
  <c r="V79" s="1"/>
  <c r="AB81" i="7"/>
  <c r="U81" i="8" s="1"/>
  <c r="V81" s="1"/>
  <c r="AB82" i="7"/>
  <c r="U82" i="8" s="1"/>
  <c r="V82" s="1"/>
  <c r="AB83" i="7"/>
  <c r="U83" i="8" s="1"/>
  <c r="V83" s="1"/>
  <c r="AB84" i="7"/>
  <c r="U84" i="8" s="1"/>
  <c r="V84" s="1"/>
  <c r="AB85" i="7"/>
  <c r="U85" i="8" s="1"/>
  <c r="V85" s="1"/>
  <c r="AB86" i="7"/>
  <c r="U86" i="8" s="1"/>
  <c r="V86" s="1"/>
  <c r="AB87" i="7"/>
  <c r="U87" i="8" s="1"/>
  <c r="V87" s="1"/>
  <c r="AB88" i="7"/>
  <c r="U88" i="8" s="1"/>
  <c r="V88" s="1"/>
  <c r="AB89" i="7"/>
  <c r="U89" i="8" s="1"/>
  <c r="V89" s="1"/>
  <c r="AB91" i="7"/>
  <c r="U91" i="8" s="1"/>
  <c r="V91" s="1"/>
  <c r="AB92" i="7"/>
  <c r="U92" i="8" s="1"/>
  <c r="V92" s="1"/>
  <c r="AB93" i="7"/>
  <c r="U93" i="8" s="1"/>
  <c r="V93" s="1"/>
  <c r="AB94" i="7"/>
  <c r="U94" i="8" s="1"/>
  <c r="V94" s="1"/>
  <c r="AB95" i="7"/>
  <c r="U95" i="8" s="1"/>
  <c r="V95" s="1"/>
  <c r="AB96" i="7"/>
  <c r="U96" i="8" s="1"/>
  <c r="V96" s="1"/>
  <c r="AB97" i="7"/>
  <c r="U97" i="8" s="1"/>
  <c r="V97" s="1"/>
  <c r="AB98" i="7"/>
  <c r="U98" i="8" s="1"/>
  <c r="V98" s="1"/>
  <c r="AB99" i="7"/>
  <c r="U99" i="8" s="1"/>
  <c r="V99" s="1"/>
  <c r="AB100" i="7"/>
  <c r="U100" i="8" s="1"/>
  <c r="V100" s="1"/>
  <c r="AB101" i="7"/>
  <c r="U101" i="8" s="1"/>
  <c r="V101" s="1"/>
  <c r="AB102" i="7"/>
  <c r="U102" i="8" s="1"/>
  <c r="V102" s="1"/>
  <c r="AB103" i="7"/>
  <c r="U103" i="8" s="1"/>
  <c r="V103" s="1"/>
  <c r="AB105" i="7"/>
  <c r="U105" i="8" s="1"/>
  <c r="V105" s="1"/>
  <c r="AB106" i="7"/>
  <c r="U106" i="8" s="1"/>
  <c r="V106" s="1"/>
  <c r="AB107" i="7"/>
  <c r="U107" i="8" s="1"/>
  <c r="V107" s="1"/>
  <c r="AB108" i="7"/>
  <c r="U108" i="8" s="1"/>
  <c r="V108" s="1"/>
  <c r="AB109" i="7"/>
  <c r="U109" i="8" s="1"/>
  <c r="V109" s="1"/>
  <c r="AB110" i="7"/>
  <c r="U110" i="8" s="1"/>
  <c r="V110" s="1"/>
  <c r="AB111" i="7"/>
  <c r="U111" i="8" s="1"/>
  <c r="V111" s="1"/>
  <c r="AB112" i="7"/>
  <c r="U112" i="8" s="1"/>
  <c r="V112" s="1"/>
  <c r="AB113" i="7"/>
  <c r="U113" i="8" s="1"/>
  <c r="V113" s="1"/>
  <c r="AB114" i="7"/>
  <c r="U114" i="8" s="1"/>
  <c r="V114" s="1"/>
  <c r="AB115" i="7"/>
  <c r="U115" i="8" s="1"/>
  <c r="V115" s="1"/>
  <c r="AB116" i="7"/>
  <c r="U116" i="8" s="1"/>
  <c r="V116" s="1"/>
  <c r="AB117" i="7"/>
  <c r="U117" i="8" s="1"/>
  <c r="V117" s="1"/>
  <c r="AB118" i="7"/>
  <c r="U118" i="8" s="1"/>
  <c r="V118" s="1"/>
  <c r="AB119" i="7"/>
  <c r="U119" i="8" s="1"/>
  <c r="V119" s="1"/>
  <c r="AB121" i="7"/>
  <c r="U121" i="8" s="1"/>
  <c r="V121" s="1"/>
  <c r="AB122" i="7"/>
  <c r="U122" i="8" s="1"/>
  <c r="V122" s="1"/>
  <c r="AB123" i="7"/>
  <c r="U123" i="8" s="1"/>
  <c r="V123" s="1"/>
  <c r="AB124" i="7"/>
  <c r="U124" i="8" s="1"/>
  <c r="V124" s="1"/>
  <c r="AB125" i="7"/>
  <c r="U125" i="8" s="1"/>
  <c r="V125" s="1"/>
  <c r="AB126" i="7"/>
  <c r="U126" i="8" s="1"/>
  <c r="V126" s="1"/>
  <c r="AB127" i="7"/>
  <c r="U127" i="8" s="1"/>
  <c r="V127" s="1"/>
  <c r="AB129" i="7"/>
  <c r="U129" i="8" s="1"/>
  <c r="V129" s="1"/>
  <c r="AB130" i="7"/>
  <c r="U130" i="8" s="1"/>
  <c r="V130" s="1"/>
  <c r="AB131" i="7"/>
  <c r="U131" i="8" s="1"/>
  <c r="V131" s="1"/>
  <c r="AB132" i="7"/>
  <c r="U132" i="8" s="1"/>
  <c r="V132" s="1"/>
  <c r="AB133" i="7"/>
  <c r="U133" i="8" s="1"/>
  <c r="V133" s="1"/>
  <c r="AB134" i="7"/>
  <c r="U134" i="8" s="1"/>
  <c r="V134" s="1"/>
  <c r="AB135" i="7"/>
  <c r="U135" i="8" s="1"/>
  <c r="V135" s="1"/>
  <c r="AB136" i="7"/>
  <c r="U136" i="8" s="1"/>
  <c r="V136" s="1"/>
  <c r="AB138" i="7"/>
  <c r="U138" i="8" s="1"/>
  <c r="V138" s="1"/>
  <c r="AB139" i="7"/>
  <c r="U139" i="8" s="1"/>
  <c r="V139" s="1"/>
  <c r="AB140" i="7"/>
  <c r="U140" i="8" s="1"/>
  <c r="V140" s="1"/>
  <c r="AB141" i="7"/>
  <c r="U141" i="8" s="1"/>
  <c r="V141" s="1"/>
  <c r="AB142" i="7"/>
  <c r="U142" i="8" s="1"/>
  <c r="V142" s="1"/>
  <c r="AB143" i="7"/>
  <c r="U143" i="8" s="1"/>
  <c r="V143" s="1"/>
  <c r="AB145" i="7"/>
  <c r="U145" i="8" s="1"/>
  <c r="V145" s="1"/>
  <c r="AB146" i="7"/>
  <c r="U146" i="8" s="1"/>
  <c r="V146" s="1"/>
  <c r="AB147" i="7"/>
  <c r="U147" i="8" s="1"/>
  <c r="V147" s="1"/>
  <c r="AB148" i="7"/>
  <c r="U148" i="8" s="1"/>
  <c r="V148" s="1"/>
  <c r="AB149" i="7"/>
  <c r="U149" i="8" s="1"/>
  <c r="V149" s="1"/>
  <c r="AB150" i="7"/>
  <c r="U150" i="8" s="1"/>
  <c r="V150" s="1"/>
  <c r="AB151" i="7"/>
  <c r="U151" i="8" s="1"/>
  <c r="V151" s="1"/>
  <c r="AB152" i="7"/>
  <c r="U152" i="8" s="1"/>
  <c r="V152" s="1"/>
  <c r="AB153" i="7"/>
  <c r="U153" i="8" s="1"/>
  <c r="V153" s="1"/>
  <c r="AB154" i="7"/>
  <c r="U154" i="8" s="1"/>
  <c r="V154" s="1"/>
  <c r="AB155" i="7"/>
  <c r="U155" i="8" s="1"/>
  <c r="V155" s="1"/>
  <c r="AB156" i="7"/>
  <c r="U156" i="8" s="1"/>
  <c r="V156" s="1"/>
  <c r="AB158" i="7"/>
  <c r="U158" i="8" s="1"/>
  <c r="V158" s="1"/>
  <c r="AB159" i="7"/>
  <c r="U159" i="8" s="1"/>
  <c r="V159" s="1"/>
  <c r="AB160" i="7"/>
  <c r="U160" i="8" s="1"/>
  <c r="V160" s="1"/>
  <c r="AB161" i="7"/>
  <c r="U161" i="8" s="1"/>
  <c r="V161" s="1"/>
  <c r="AB162" i="7"/>
  <c r="U162" i="8" s="1"/>
  <c r="V162" s="1"/>
  <c r="AB163" i="7"/>
  <c r="U163" i="8" s="1"/>
  <c r="V163" s="1"/>
  <c r="AB164" i="7"/>
  <c r="U164" i="8" s="1"/>
  <c r="V164" s="1"/>
  <c r="AB165" i="7"/>
  <c r="U165" i="8" s="1"/>
  <c r="V165" s="1"/>
  <c r="AB166" i="7"/>
  <c r="U166" i="8" s="1"/>
  <c r="V166" s="1"/>
  <c r="AB167" i="7"/>
  <c r="U167" i="8" s="1"/>
  <c r="V167" s="1"/>
  <c r="AB168" i="7"/>
  <c r="U168" i="8" s="1"/>
  <c r="V168" s="1"/>
  <c r="AB169" i="7"/>
  <c r="U169" i="8" s="1"/>
  <c r="V169" s="1"/>
  <c r="AB170" i="7"/>
  <c r="U170" i="8" s="1"/>
  <c r="V170" s="1"/>
  <c r="AB172" i="7"/>
  <c r="U172" i="8" s="1"/>
  <c r="V172" s="1"/>
  <c r="AB173" i="7"/>
  <c r="U173" i="8" s="1"/>
  <c r="V173" s="1"/>
  <c r="AB174" i="7"/>
  <c r="U174" i="8" s="1"/>
  <c r="V174" s="1"/>
  <c r="AB175" i="7"/>
  <c r="U175" i="8" s="1"/>
  <c r="V175" s="1"/>
  <c r="AB176" i="7"/>
  <c r="U176" i="8" s="1"/>
  <c r="V176" s="1"/>
  <c r="AB177" i="7"/>
  <c r="U177" i="8" s="1"/>
  <c r="V177" s="1"/>
  <c r="AB179" i="7"/>
  <c r="U179" i="8" s="1"/>
  <c r="V179" s="1"/>
  <c r="AB180" i="7"/>
  <c r="U180" i="8" s="1"/>
  <c r="V180" s="1"/>
  <c r="AB181" i="7"/>
  <c r="U181" i="8" s="1"/>
  <c r="V181" s="1"/>
  <c r="AB182" i="7"/>
  <c r="U182" i="8" s="1"/>
  <c r="V182" s="1"/>
  <c r="AB183" i="7"/>
  <c r="U183" i="8" s="1"/>
  <c r="V183" s="1"/>
  <c r="AB184" i="7"/>
  <c r="U184" i="8" s="1"/>
  <c r="V184" s="1"/>
  <c r="AB185" i="7"/>
  <c r="U185" i="8" s="1"/>
  <c r="V185" s="1"/>
  <c r="AB186" i="7"/>
  <c r="U186" i="8" s="1"/>
  <c r="V186" s="1"/>
  <c r="AB187" i="7"/>
  <c r="U187" i="8" s="1"/>
  <c r="V187" s="1"/>
  <c r="AB188" i="7"/>
  <c r="U188" i="8" s="1"/>
  <c r="V188" s="1"/>
  <c r="AB189" i="7"/>
  <c r="U189" i="8" s="1"/>
  <c r="V189" s="1"/>
  <c r="AB190" i="7"/>
  <c r="U190" i="8" s="1"/>
  <c r="V190" s="1"/>
  <c r="AB191" i="7"/>
  <c r="U191" i="8" s="1"/>
  <c r="V191" s="1"/>
  <c r="AB193" i="7"/>
  <c r="U193" i="8" s="1"/>
  <c r="V193" s="1"/>
  <c r="AB194" i="7"/>
  <c r="U194" i="8" s="1"/>
  <c r="V194" s="1"/>
  <c r="AB195" i="7"/>
  <c r="U195" i="8" s="1"/>
  <c r="V195" s="1"/>
  <c r="AB196" i="7"/>
  <c r="U196" i="8" s="1"/>
  <c r="V196" s="1"/>
  <c r="AB197" i="7"/>
  <c r="U197" i="8" s="1"/>
  <c r="V197" s="1"/>
  <c r="AB198" i="7"/>
  <c r="U198" i="8" s="1"/>
  <c r="V198" s="1"/>
  <c r="AB199" i="7"/>
  <c r="U199" i="8" s="1"/>
  <c r="V199" s="1"/>
  <c r="AB200" i="7"/>
  <c r="U200" i="8" s="1"/>
  <c r="V200" s="1"/>
  <c r="AB201" i="7"/>
  <c r="U201" i="8" s="1"/>
  <c r="V201" s="1"/>
  <c r="AB202" i="7"/>
  <c r="U202" i="8" s="1"/>
  <c r="V202" s="1"/>
  <c r="AB203" i="7"/>
  <c r="U203" i="8" s="1"/>
  <c r="V203" s="1"/>
  <c r="AB204" i="7"/>
  <c r="U204" i="8" s="1"/>
  <c r="V204" s="1"/>
  <c r="AB206" i="7"/>
  <c r="U206" i="8" s="1"/>
  <c r="V206" s="1"/>
  <c r="AB207" i="7"/>
  <c r="U207" i="8" s="1"/>
  <c r="V207" s="1"/>
  <c r="AB208" i="7"/>
  <c r="U208" i="8" s="1"/>
  <c r="V208" s="1"/>
  <c r="AB209" i="7"/>
  <c r="U209" i="8" s="1"/>
  <c r="V209" s="1"/>
  <c r="AB210" i="7"/>
  <c r="U210" i="8" s="1"/>
  <c r="V210" s="1"/>
  <c r="AB211" i="7"/>
  <c r="U211" i="8" s="1"/>
  <c r="V211" s="1"/>
  <c r="AB212" i="7"/>
  <c r="U212" i="8" s="1"/>
  <c r="V212" s="1"/>
  <c r="AB213" i="7"/>
  <c r="U213" i="8" s="1"/>
  <c r="V213" s="1"/>
  <c r="AB214" i="7"/>
  <c r="U214" i="8" s="1"/>
  <c r="V214" s="1"/>
  <c r="AB215" i="7"/>
  <c r="U215" i="8" s="1"/>
  <c r="V215" s="1"/>
  <c r="AB216" i="7"/>
  <c r="U216" i="8" s="1"/>
  <c r="V216" s="1"/>
  <c r="AB217" i="7"/>
  <c r="U217" i="8" s="1"/>
  <c r="V217" s="1"/>
  <c r="AB218" i="7"/>
  <c r="U218" i="8" s="1"/>
  <c r="V218" s="1"/>
  <c r="AB220" i="7"/>
  <c r="U220" i="8" s="1"/>
  <c r="V220" s="1"/>
  <c r="AB221" i="7"/>
  <c r="U221" i="8" s="1"/>
  <c r="V221" s="1"/>
  <c r="AB222" i="7"/>
  <c r="U222" i="8" s="1"/>
  <c r="V222" s="1"/>
  <c r="AB223" i="7"/>
  <c r="U223" i="8" s="1"/>
  <c r="V223" s="1"/>
  <c r="AB224" i="7"/>
  <c r="U224" i="8" s="1"/>
  <c r="V224" s="1"/>
  <c r="AB225" i="7"/>
  <c r="U225" i="8" s="1"/>
  <c r="V225" s="1"/>
  <c r="AB226" i="7"/>
  <c r="U226" i="8" s="1"/>
  <c r="V226" s="1"/>
  <c r="AB227" i="7"/>
  <c r="U227" i="8" s="1"/>
  <c r="V227" s="1"/>
  <c r="AB228" i="7"/>
  <c r="U228" i="8" s="1"/>
  <c r="V228" s="1"/>
  <c r="AB230" i="7"/>
  <c r="U230" i="8" s="1"/>
  <c r="V230" s="1"/>
  <c r="AB231" i="7"/>
  <c r="U231" i="8" s="1"/>
  <c r="V231" s="1"/>
  <c r="AB232" i="7"/>
  <c r="U232" i="8" s="1"/>
  <c r="V232" s="1"/>
  <c r="AB233" i="7"/>
  <c r="U233" i="8" s="1"/>
  <c r="V233" s="1"/>
  <c r="AB234" i="7"/>
  <c r="U234" i="8" s="1"/>
  <c r="V234" s="1"/>
  <c r="AB235" i="7"/>
  <c r="U235" i="8" s="1"/>
  <c r="V235" s="1"/>
  <c r="AB236" i="7"/>
  <c r="U236" i="8" s="1"/>
  <c r="V236" s="1"/>
  <c r="AB237" i="7"/>
  <c r="U237" i="8" s="1"/>
  <c r="V237" s="1"/>
  <c r="AB239" i="7"/>
  <c r="U239" i="8" s="1"/>
  <c r="V239" s="1"/>
  <c r="AB240" i="7"/>
  <c r="U240" i="8" s="1"/>
  <c r="V240" s="1"/>
  <c r="AB241" i="7"/>
  <c r="U241" i="8" s="1"/>
  <c r="V241" s="1"/>
  <c r="AB242" i="7"/>
  <c r="U242" i="8" s="1"/>
  <c r="V242" s="1"/>
  <c r="AB243" i="7"/>
  <c r="U243" i="8" s="1"/>
  <c r="V243" s="1"/>
  <c r="AB244" i="7"/>
  <c r="U244" i="8" s="1"/>
  <c r="V244" s="1"/>
  <c r="AB245" i="7"/>
  <c r="U245" i="8" s="1"/>
  <c r="V245" s="1"/>
  <c r="AB246" i="7"/>
  <c r="U246" i="8" s="1"/>
  <c r="V246" s="1"/>
  <c r="AB247" i="7"/>
  <c r="U247" i="8" s="1"/>
  <c r="V247" s="1"/>
  <c r="AB248" i="7"/>
  <c r="U248" i="8" s="1"/>
  <c r="V248" s="1"/>
  <c r="AB249" i="7"/>
  <c r="U249" i="8" s="1"/>
  <c r="V249" s="1"/>
  <c r="AB250" i="7"/>
  <c r="U250" i="8" s="1"/>
  <c r="V250" s="1"/>
  <c r="AB251" i="7"/>
  <c r="U251" i="8" s="1"/>
  <c r="V251" s="1"/>
  <c r="AB252" i="7"/>
  <c r="U252" i="8" s="1"/>
  <c r="V252" s="1"/>
  <c r="AB253" i="7"/>
  <c r="U253" i="8" s="1"/>
  <c r="V253" s="1"/>
  <c r="AB255" i="7"/>
  <c r="U255" i="8" s="1"/>
  <c r="V255" s="1"/>
  <c r="AB256" i="7"/>
  <c r="U256" i="8" s="1"/>
  <c r="V256" s="1"/>
  <c r="AB257" i="7"/>
  <c r="U257" i="8" s="1"/>
  <c r="V257" s="1"/>
  <c r="AB258" i="7"/>
  <c r="U258" i="8" s="1"/>
  <c r="V258" s="1"/>
  <c r="AB259" i="7"/>
  <c r="U259" i="8" s="1"/>
  <c r="V259" s="1"/>
  <c r="AB260" i="7"/>
  <c r="U260" i="8" s="1"/>
  <c r="V260" s="1"/>
  <c r="AB261" i="7"/>
  <c r="U261" i="8" s="1"/>
  <c r="V261" s="1"/>
  <c r="AB263" i="7"/>
  <c r="U263" i="8" s="1"/>
  <c r="V263" s="1"/>
  <c r="AB264" i="7"/>
  <c r="U264" i="8" s="1"/>
  <c r="V264" s="1"/>
  <c r="AB265" i="7"/>
  <c r="U265" i="8" s="1"/>
  <c r="V265" s="1"/>
  <c r="AB266" i="7"/>
  <c r="U266" i="8" s="1"/>
  <c r="V266" s="1"/>
  <c r="AB267" i="7"/>
  <c r="U267" i="8" s="1"/>
  <c r="V267" s="1"/>
  <c r="AB268" i="7"/>
  <c r="U268" i="8" s="1"/>
  <c r="V268" s="1"/>
  <c r="AB269" i="7"/>
  <c r="U269" i="8" s="1"/>
  <c r="V269" s="1"/>
  <c r="AB270" i="7"/>
  <c r="U270" i="8" s="1"/>
  <c r="V270" s="1"/>
  <c r="AB271" i="7"/>
  <c r="U271" i="8" s="1"/>
  <c r="V271" s="1"/>
  <c r="AB272" i="7"/>
  <c r="U272" i="8" s="1"/>
  <c r="V272" s="1"/>
  <c r="AB273" i="7"/>
  <c r="U273" i="8" s="1"/>
  <c r="V273" s="1"/>
  <c r="AB274" i="7"/>
  <c r="U274" i="8" s="1"/>
  <c r="V274" s="1"/>
  <c r="AB275" i="7"/>
  <c r="U275" i="8" s="1"/>
  <c r="V275" s="1"/>
  <c r="AB276" i="7"/>
  <c r="U276" i="8" s="1"/>
  <c r="V276" s="1"/>
  <c r="AB277" i="7"/>
  <c r="U277" i="8" s="1"/>
  <c r="V277" s="1"/>
  <c r="AB278" i="7"/>
  <c r="U278" i="8" s="1"/>
  <c r="V278" s="1"/>
  <c r="AB279" i="7"/>
  <c r="U279" i="8" s="1"/>
  <c r="V279" s="1"/>
  <c r="AB281" i="7"/>
  <c r="U281" i="8" s="1"/>
  <c r="V281" s="1"/>
  <c r="AB282" i="7"/>
  <c r="U282" i="8" s="1"/>
  <c r="V282" s="1"/>
  <c r="AB283" i="7"/>
  <c r="U283" i="8" s="1"/>
  <c r="V283" s="1"/>
  <c r="AB284" i="7"/>
  <c r="U284" i="8" s="1"/>
  <c r="V284" s="1"/>
  <c r="AB285" i="7"/>
  <c r="U285" i="8" s="1"/>
  <c r="V285" s="1"/>
  <c r="AB286" i="7"/>
  <c r="U286" i="8" s="1"/>
  <c r="V286" s="1"/>
  <c r="AB287" i="7"/>
  <c r="U287" i="8" s="1"/>
  <c r="V287" s="1"/>
  <c r="AB288" i="7"/>
  <c r="U288" i="8" s="1"/>
  <c r="V288" s="1"/>
  <c r="AB289" i="7"/>
  <c r="U289" i="8" s="1"/>
  <c r="V289" s="1"/>
  <c r="AB290" i="7"/>
  <c r="U290" i="8" s="1"/>
  <c r="V290" s="1"/>
  <c r="AB291" i="7"/>
  <c r="U291" i="8" s="1"/>
  <c r="V291" s="1"/>
  <c r="AB292" i="7"/>
  <c r="U292" i="8" s="1"/>
  <c r="V292" s="1"/>
  <c r="AB293" i="7"/>
  <c r="U293" i="8" s="1"/>
  <c r="V293" s="1"/>
  <c r="AB294" i="7"/>
  <c r="U294" i="8" s="1"/>
  <c r="V294" s="1"/>
  <c r="AB295" i="7"/>
  <c r="U295" i="8" s="1"/>
  <c r="V295" s="1"/>
  <c r="AB296" i="7"/>
  <c r="U296" i="8" s="1"/>
  <c r="V296" s="1"/>
  <c r="AB297" i="7"/>
  <c r="U297" i="8" s="1"/>
  <c r="V297" s="1"/>
  <c r="AB298" i="7"/>
  <c r="U298" i="8" s="1"/>
  <c r="V298" s="1"/>
  <c r="AB299" i="7"/>
  <c r="U299" i="8" s="1"/>
  <c r="V299" s="1"/>
  <c r="AB300" i="7"/>
  <c r="U300" i="8" s="1"/>
  <c r="V300" s="1"/>
  <c r="AB301" i="7"/>
  <c r="U301" i="8" s="1"/>
  <c r="V301" s="1"/>
  <c r="AB302" i="7"/>
  <c r="U302" i="8" s="1"/>
  <c r="V302" s="1"/>
  <c r="AB303" i="7"/>
  <c r="U303" i="8" s="1"/>
  <c r="V303" s="1"/>
  <c r="AB304" i="7"/>
  <c r="U304" i="8" s="1"/>
  <c r="V304" s="1"/>
  <c r="AB306" i="7"/>
  <c r="U306" i="8" s="1"/>
  <c r="V306" s="1"/>
  <c r="AB307" i="7"/>
  <c r="U307" i="8" s="1"/>
  <c r="V307" s="1"/>
  <c r="AB308" i="7"/>
  <c r="U308" i="8" s="1"/>
  <c r="V308" s="1"/>
  <c r="AB309" i="7"/>
  <c r="U309" i="8" s="1"/>
  <c r="V309" s="1"/>
  <c r="AB310" i="7"/>
  <c r="U310" i="8" s="1"/>
  <c r="V310" s="1"/>
  <c r="AB311" i="7"/>
  <c r="U311" i="8" s="1"/>
  <c r="V311" s="1"/>
  <c r="AB312" i="7"/>
  <c r="U312" i="8" s="1"/>
  <c r="V312" s="1"/>
  <c r="AB313" i="7"/>
  <c r="U313" i="8" s="1"/>
  <c r="V313" s="1"/>
  <c r="AB314" i="7"/>
  <c r="U314" i="8" s="1"/>
  <c r="V314" s="1"/>
  <c r="AB315" i="7"/>
  <c r="U315" i="8" s="1"/>
  <c r="V315" s="1"/>
  <c r="AB316" i="7"/>
  <c r="U316" i="8" s="1"/>
  <c r="V316" s="1"/>
  <c r="AB317" i="7"/>
  <c r="U317" i="8" s="1"/>
  <c r="V317" s="1"/>
  <c r="AB318" i="7"/>
  <c r="U318" i="8" s="1"/>
  <c r="V318" s="1"/>
  <c r="AB319" i="7"/>
  <c r="U319" i="8" s="1"/>
  <c r="V319" s="1"/>
  <c r="AB320" i="7"/>
  <c r="U320" i="8" s="1"/>
  <c r="V320" s="1"/>
  <c r="AB322" i="7"/>
  <c r="U322" i="8" s="1"/>
  <c r="V322" s="1"/>
  <c r="AB323" i="7"/>
  <c r="U323" i="8" s="1"/>
  <c r="V323" s="1"/>
  <c r="AB324" i="7"/>
  <c r="U324" i="8" s="1"/>
  <c r="V324" s="1"/>
  <c r="AB325" i="7"/>
  <c r="U325" i="8" s="1"/>
  <c r="V325" s="1"/>
  <c r="AB326" i="7"/>
  <c r="U326" i="8" s="1"/>
  <c r="V326" s="1"/>
  <c r="AB327" i="7"/>
  <c r="U327" i="8" s="1"/>
  <c r="V327" s="1"/>
  <c r="AB328" i="7"/>
  <c r="U328" i="8" s="1"/>
  <c r="V328" s="1"/>
  <c r="AB329" i="7"/>
  <c r="U329" i="8" s="1"/>
  <c r="V329" s="1"/>
  <c r="AB330" i="7"/>
  <c r="U330" i="8" s="1"/>
  <c r="V330" s="1"/>
  <c r="AB331" i="7"/>
  <c r="U331" i="8" s="1"/>
  <c r="V331" s="1"/>
  <c r="AB332" i="7"/>
  <c r="U332" i="8" s="1"/>
  <c r="V332" s="1"/>
  <c r="AB334" i="7"/>
  <c r="U334" i="8" s="1"/>
  <c r="V334" s="1"/>
  <c r="AB335" i="7"/>
  <c r="U335" i="8" s="1"/>
  <c r="V335" s="1"/>
  <c r="AB336" i="7"/>
  <c r="U336" i="8" s="1"/>
  <c r="V336" s="1"/>
  <c r="AB337" i="7"/>
  <c r="U337" i="8" s="1"/>
  <c r="V337" s="1"/>
  <c r="AB338" i="7"/>
  <c r="U338" i="8" s="1"/>
  <c r="V338" s="1"/>
  <c r="AB339" i="7"/>
  <c r="U339" i="8" s="1"/>
  <c r="V339" s="1"/>
  <c r="AB340" i="7"/>
  <c r="U340" i="8" s="1"/>
  <c r="V340" s="1"/>
  <c r="AB341" i="7"/>
  <c r="U341" i="8" s="1"/>
  <c r="V341" s="1"/>
  <c r="AB342" i="7"/>
  <c r="U342" i="8" s="1"/>
  <c r="V342" s="1"/>
  <c r="AB343" i="7"/>
  <c r="U343" i="8" s="1"/>
  <c r="V343" s="1"/>
  <c r="AB344" i="7"/>
  <c r="U344" i="8" s="1"/>
  <c r="V344" s="1"/>
  <c r="AB346" i="7"/>
  <c r="U346" i="8" s="1"/>
  <c r="V346" s="1"/>
  <c r="AB347" i="7"/>
  <c r="U347" i="8" s="1"/>
  <c r="V347" s="1"/>
  <c r="AB348" i="7"/>
  <c r="U348" i="8" s="1"/>
  <c r="V348" s="1"/>
  <c r="AB349" i="7"/>
  <c r="U349" i="8" s="1"/>
  <c r="V349" s="1"/>
  <c r="AB350" i="7"/>
  <c r="U350" i="8" s="1"/>
  <c r="V350" s="1"/>
  <c r="AB351" i="7"/>
  <c r="U351" i="8" s="1"/>
  <c r="V351" s="1"/>
  <c r="AB352" i="7"/>
  <c r="U352" i="8" s="1"/>
  <c r="V352" s="1"/>
  <c r="AB353" i="7"/>
  <c r="U353" i="8" s="1"/>
  <c r="V353" s="1"/>
  <c r="AB354" i="7"/>
  <c r="U354" i="8" s="1"/>
  <c r="V354" s="1"/>
  <c r="AB355" i="7"/>
  <c r="U355" i="8" s="1"/>
  <c r="V355" s="1"/>
  <c r="AB357" i="7"/>
  <c r="U357" i="8" s="1"/>
  <c r="V357" s="1"/>
  <c r="AB358" i="7"/>
  <c r="U358" i="8" s="1"/>
  <c r="V358" s="1"/>
  <c r="AB359" i="7"/>
  <c r="U359" i="8" s="1"/>
  <c r="V359" s="1"/>
  <c r="AB360" i="7"/>
  <c r="U360" i="8" s="1"/>
  <c r="V360" s="1"/>
  <c r="AB361" i="7"/>
  <c r="U361" i="8" s="1"/>
  <c r="V361" s="1"/>
  <c r="AB362" i="7"/>
  <c r="U362" i="8" s="1"/>
  <c r="V362" s="1"/>
  <c r="AB363" i="7"/>
  <c r="U363" i="8" s="1"/>
  <c r="V363" s="1"/>
  <c r="AB364" i="7"/>
  <c r="U364" i="8" s="1"/>
  <c r="V364" s="1"/>
  <c r="AB365" i="7"/>
  <c r="U365" i="8" s="1"/>
  <c r="V365" s="1"/>
  <c r="AB366" i="7"/>
  <c r="U366" i="8" s="1"/>
  <c r="V366" s="1"/>
  <c r="AB367" i="7"/>
  <c r="U367" i="8" s="1"/>
  <c r="V367" s="1"/>
  <c r="AB368" i="7"/>
  <c r="U368" i="8" s="1"/>
  <c r="V368" s="1"/>
  <c r="AB47" i="7"/>
  <c r="U47" i="8" s="1"/>
  <c r="V47" s="1"/>
  <c r="AB19" i="7"/>
  <c r="U19" i="8" s="1"/>
  <c r="V19" s="1"/>
  <c r="AB20" i="7"/>
  <c r="U20" i="8" s="1"/>
  <c r="V20" s="1"/>
  <c r="AB21" i="7"/>
  <c r="U21" i="8" s="1"/>
  <c r="V21" s="1"/>
  <c r="AB22" i="7"/>
  <c r="U22" i="8" s="1"/>
  <c r="V22" s="1"/>
  <c r="AB23" i="7"/>
  <c r="U23" i="8" s="1"/>
  <c r="V23" s="1"/>
  <c r="AB24" i="7"/>
  <c r="U24" i="8" s="1"/>
  <c r="V24" s="1"/>
  <c r="AB25" i="7"/>
  <c r="U25" i="8" s="1"/>
  <c r="V25" s="1"/>
  <c r="AB26" i="7"/>
  <c r="U26" i="8" s="1"/>
  <c r="V26" s="1"/>
  <c r="AB27" i="7"/>
  <c r="U27" i="8" s="1"/>
  <c r="V27" s="1"/>
  <c r="AB28" i="7"/>
  <c r="U28" i="8" s="1"/>
  <c r="V28" s="1"/>
  <c r="AB29" i="7"/>
  <c r="U29" i="8" s="1"/>
  <c r="V29" s="1"/>
  <c r="AB30" i="7"/>
  <c r="U30" i="8" s="1"/>
  <c r="V30" s="1"/>
  <c r="AB31" i="7"/>
  <c r="U31" i="8" s="1"/>
  <c r="V31" s="1"/>
  <c r="AB32" i="7"/>
  <c r="U32" i="8" s="1"/>
  <c r="V32" s="1"/>
  <c r="AB33" i="7"/>
  <c r="U33" i="8" s="1"/>
  <c r="V33" s="1"/>
  <c r="AB34" i="7"/>
  <c r="U34" i="8" s="1"/>
  <c r="V34" s="1"/>
  <c r="AB35" i="7"/>
  <c r="U35" i="8" s="1"/>
  <c r="V35" s="1"/>
  <c r="AB36" i="7"/>
  <c r="U36" i="8" s="1"/>
  <c r="V36" s="1"/>
  <c r="AB37" i="7"/>
  <c r="U37" i="8" s="1"/>
  <c r="V37" s="1"/>
  <c r="AB38" i="7"/>
  <c r="U38" i="8" s="1"/>
  <c r="V38" s="1"/>
  <c r="AB39" i="7"/>
  <c r="U39" i="8" s="1"/>
  <c r="V39" s="1"/>
  <c r="AB40" i="7"/>
  <c r="U40" i="8" s="1"/>
  <c r="V40" s="1"/>
  <c r="AB41" i="7"/>
  <c r="U41" i="8" s="1"/>
  <c r="V41" s="1"/>
  <c r="AB42" i="7"/>
  <c r="U42" i="8" s="1"/>
  <c r="V42" s="1"/>
  <c r="AB43" i="7"/>
  <c r="U43" i="8" s="1"/>
  <c r="V43" s="1"/>
  <c r="AB44" i="7"/>
  <c r="U44" i="8" s="1"/>
  <c r="V44" s="1"/>
  <c r="AB18" i="7"/>
  <c r="U18" i="8" s="1"/>
  <c r="V18" s="1"/>
  <c r="AB8" i="7"/>
  <c r="U8" i="8" s="1"/>
  <c r="V8" s="1"/>
  <c r="AB9" i="7"/>
  <c r="U9" i="8" s="1"/>
  <c r="V9" s="1"/>
  <c r="AB10" i="7"/>
  <c r="U10" i="8" s="1"/>
  <c r="V10" s="1"/>
  <c r="AB11" i="7"/>
  <c r="U11" i="8" s="1"/>
  <c r="V11" s="1"/>
  <c r="AB12" i="7"/>
  <c r="U12" i="8" s="1"/>
  <c r="V12" s="1"/>
  <c r="AB13" i="7"/>
  <c r="U13" i="8" s="1"/>
  <c r="V13" s="1"/>
  <c r="AB14" i="7"/>
  <c r="U14" i="8" s="1"/>
  <c r="V14" s="1"/>
  <c r="AB15" i="7"/>
  <c r="U15" i="8" s="1"/>
  <c r="V15" s="1"/>
  <c r="AB16" i="7"/>
  <c r="U16" i="8" s="1"/>
  <c r="V16" s="1"/>
  <c r="AB7" i="7"/>
  <c r="U7" i="8" s="1"/>
  <c r="V7" s="1"/>
  <c r="X48" i="7"/>
  <c r="X49"/>
  <c r="X50"/>
  <c r="X51"/>
  <c r="X53"/>
  <c r="X54"/>
  <c r="X55"/>
  <c r="X56"/>
  <c r="X57"/>
  <c r="X58"/>
  <c r="X59"/>
  <c r="X60"/>
  <c r="X61"/>
  <c r="X62"/>
  <c r="X63"/>
  <c r="X64"/>
  <c r="X66"/>
  <c r="X67"/>
  <c r="X68"/>
  <c r="X69"/>
  <c r="X70"/>
  <c r="X72"/>
  <c r="X73"/>
  <c r="X74"/>
  <c r="X75"/>
  <c r="X76"/>
  <c r="X77"/>
  <c r="X78"/>
  <c r="X79"/>
  <c r="X81"/>
  <c r="X82"/>
  <c r="X83"/>
  <c r="X84"/>
  <c r="X85"/>
  <c r="X86"/>
  <c r="X87"/>
  <c r="X88"/>
  <c r="X89"/>
  <c r="X91"/>
  <c r="X92"/>
  <c r="X93"/>
  <c r="X94"/>
  <c r="X95"/>
  <c r="X96"/>
  <c r="X97"/>
  <c r="X98"/>
  <c r="X99"/>
  <c r="X100"/>
  <c r="X101"/>
  <c r="X102"/>
  <c r="X103"/>
  <c r="X105"/>
  <c r="X106"/>
  <c r="X107"/>
  <c r="X108"/>
  <c r="X109"/>
  <c r="X110"/>
  <c r="X111"/>
  <c r="X112"/>
  <c r="X113"/>
  <c r="X114"/>
  <c r="X115"/>
  <c r="X116"/>
  <c r="X117"/>
  <c r="X118"/>
  <c r="X119"/>
  <c r="X121"/>
  <c r="X122"/>
  <c r="X123"/>
  <c r="X124"/>
  <c r="X125"/>
  <c r="X126"/>
  <c r="X127"/>
  <c r="X129"/>
  <c r="X130"/>
  <c r="X131"/>
  <c r="X132"/>
  <c r="X133"/>
  <c r="X134"/>
  <c r="X135"/>
  <c r="X136"/>
  <c r="X138"/>
  <c r="X139"/>
  <c r="X140"/>
  <c r="X141"/>
  <c r="X142"/>
  <c r="X143"/>
  <c r="X145"/>
  <c r="X146"/>
  <c r="X147"/>
  <c r="X148"/>
  <c r="X149"/>
  <c r="X150"/>
  <c r="X151"/>
  <c r="X152"/>
  <c r="X153"/>
  <c r="X154"/>
  <c r="X155"/>
  <c r="X156"/>
  <c r="X158"/>
  <c r="X159"/>
  <c r="X160"/>
  <c r="X161"/>
  <c r="X162"/>
  <c r="X163"/>
  <c r="X164"/>
  <c r="X165"/>
  <c r="X166"/>
  <c r="X167"/>
  <c r="X168"/>
  <c r="X169"/>
  <c r="X170"/>
  <c r="X172"/>
  <c r="X173"/>
  <c r="X174"/>
  <c r="X175"/>
  <c r="X176"/>
  <c r="X177"/>
  <c r="X179"/>
  <c r="X180"/>
  <c r="X181"/>
  <c r="X182"/>
  <c r="X183"/>
  <c r="X184"/>
  <c r="X185"/>
  <c r="X186"/>
  <c r="X187"/>
  <c r="X188"/>
  <c r="X189"/>
  <c r="X190"/>
  <c r="X191"/>
  <c r="X193"/>
  <c r="X194"/>
  <c r="X195"/>
  <c r="X196"/>
  <c r="X197"/>
  <c r="X198"/>
  <c r="X199"/>
  <c r="X200"/>
  <c r="X201"/>
  <c r="X202"/>
  <c r="X203"/>
  <c r="X204"/>
  <c r="X206"/>
  <c r="X207"/>
  <c r="X208"/>
  <c r="X209"/>
  <c r="X210"/>
  <c r="X211"/>
  <c r="X212"/>
  <c r="X213"/>
  <c r="X214"/>
  <c r="X215"/>
  <c r="X216"/>
  <c r="X217"/>
  <c r="X218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9"/>
  <c r="X240"/>
  <c r="X241"/>
  <c r="X242"/>
  <c r="X243"/>
  <c r="X244"/>
  <c r="X245"/>
  <c r="X246"/>
  <c r="X247"/>
  <c r="X248"/>
  <c r="X249"/>
  <c r="X250"/>
  <c r="X251"/>
  <c r="X252"/>
  <c r="X253"/>
  <c r="X255"/>
  <c r="X256"/>
  <c r="X257"/>
  <c r="X258"/>
  <c r="X259"/>
  <c r="X260"/>
  <c r="X261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6"/>
  <c r="X307"/>
  <c r="X308"/>
  <c r="X309"/>
  <c r="X310"/>
  <c r="X311"/>
  <c r="X312"/>
  <c r="X313"/>
  <c r="X314"/>
  <c r="X315"/>
  <c r="X316"/>
  <c r="X317"/>
  <c r="X318"/>
  <c r="X319"/>
  <c r="X320"/>
  <c r="X322"/>
  <c r="X323"/>
  <c r="X324"/>
  <c r="X325"/>
  <c r="X326"/>
  <c r="X327"/>
  <c r="X328"/>
  <c r="X329"/>
  <c r="X330"/>
  <c r="X331"/>
  <c r="X332"/>
  <c r="X334"/>
  <c r="X335"/>
  <c r="X336"/>
  <c r="X337"/>
  <c r="X338"/>
  <c r="X339"/>
  <c r="X340"/>
  <c r="X341"/>
  <c r="X342"/>
  <c r="X343"/>
  <c r="X344"/>
  <c r="X346"/>
  <c r="X347"/>
  <c r="X348"/>
  <c r="X349"/>
  <c r="X350"/>
  <c r="X351"/>
  <c r="X352"/>
  <c r="X353"/>
  <c r="X354"/>
  <c r="X355"/>
  <c r="X357"/>
  <c r="X358"/>
  <c r="X359"/>
  <c r="X360"/>
  <c r="X361"/>
  <c r="X362"/>
  <c r="X363"/>
  <c r="X364"/>
  <c r="X365"/>
  <c r="X366"/>
  <c r="X367"/>
  <c r="X368"/>
  <c r="X47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18"/>
  <c r="T48"/>
  <c r="T49"/>
  <c r="T50"/>
  <c r="T51"/>
  <c r="T53"/>
  <c r="T54"/>
  <c r="T55"/>
  <c r="T56"/>
  <c r="T57"/>
  <c r="T58"/>
  <c r="T59"/>
  <c r="T60"/>
  <c r="T61"/>
  <c r="T62"/>
  <c r="T63"/>
  <c r="T64"/>
  <c r="T66"/>
  <c r="T67"/>
  <c r="T68"/>
  <c r="T69"/>
  <c r="T70"/>
  <c r="T72"/>
  <c r="T73"/>
  <c r="T74"/>
  <c r="T75"/>
  <c r="T76"/>
  <c r="T77"/>
  <c r="T78"/>
  <c r="T79"/>
  <c r="T81"/>
  <c r="T82"/>
  <c r="T83"/>
  <c r="T84"/>
  <c r="T85"/>
  <c r="T86"/>
  <c r="T87"/>
  <c r="T88"/>
  <c r="T89"/>
  <c r="T91"/>
  <c r="T92"/>
  <c r="T93"/>
  <c r="T94"/>
  <c r="T95"/>
  <c r="T96"/>
  <c r="T97"/>
  <c r="T98"/>
  <c r="T99"/>
  <c r="T100"/>
  <c r="T101"/>
  <c r="T102"/>
  <c r="T103"/>
  <c r="T105"/>
  <c r="T106"/>
  <c r="T107"/>
  <c r="T108"/>
  <c r="T109"/>
  <c r="T110"/>
  <c r="T111"/>
  <c r="T112"/>
  <c r="T113"/>
  <c r="T114"/>
  <c r="T115"/>
  <c r="T116"/>
  <c r="T117"/>
  <c r="T118"/>
  <c r="T119"/>
  <c r="T121"/>
  <c r="T122"/>
  <c r="T123"/>
  <c r="T124"/>
  <c r="T125"/>
  <c r="T126"/>
  <c r="T127"/>
  <c r="T129"/>
  <c r="T130"/>
  <c r="T131"/>
  <c r="T132"/>
  <c r="T133"/>
  <c r="T134"/>
  <c r="T135"/>
  <c r="T136"/>
  <c r="T138"/>
  <c r="T139"/>
  <c r="T140"/>
  <c r="T141"/>
  <c r="T142"/>
  <c r="T143"/>
  <c r="T145"/>
  <c r="T146"/>
  <c r="T147"/>
  <c r="T148"/>
  <c r="T149"/>
  <c r="T150"/>
  <c r="T151"/>
  <c r="T152"/>
  <c r="T153"/>
  <c r="T154"/>
  <c r="T155"/>
  <c r="T156"/>
  <c r="T158"/>
  <c r="T159"/>
  <c r="T160"/>
  <c r="T161"/>
  <c r="T162"/>
  <c r="T163"/>
  <c r="T164"/>
  <c r="T165"/>
  <c r="T166"/>
  <c r="T167"/>
  <c r="T168"/>
  <c r="T169"/>
  <c r="T170"/>
  <c r="T172"/>
  <c r="T173"/>
  <c r="T174"/>
  <c r="T175"/>
  <c r="T176"/>
  <c r="T177"/>
  <c r="T179"/>
  <c r="T180"/>
  <c r="T181"/>
  <c r="T182"/>
  <c r="T183"/>
  <c r="T184"/>
  <c r="T185"/>
  <c r="T186"/>
  <c r="T187"/>
  <c r="T188"/>
  <c r="T189"/>
  <c r="T190"/>
  <c r="T191"/>
  <c r="T193"/>
  <c r="T194"/>
  <c r="T195"/>
  <c r="T196"/>
  <c r="T197"/>
  <c r="T198"/>
  <c r="T199"/>
  <c r="T200"/>
  <c r="T201"/>
  <c r="T202"/>
  <c r="T203"/>
  <c r="T204"/>
  <c r="T206"/>
  <c r="T207"/>
  <c r="T208"/>
  <c r="T209"/>
  <c r="T210"/>
  <c r="T211"/>
  <c r="T212"/>
  <c r="T213"/>
  <c r="T214"/>
  <c r="T215"/>
  <c r="T216"/>
  <c r="T217"/>
  <c r="T218"/>
  <c r="T220"/>
  <c r="T221"/>
  <c r="T222"/>
  <c r="T223"/>
  <c r="T224"/>
  <c r="T225"/>
  <c r="T226"/>
  <c r="T227"/>
  <c r="T228"/>
  <c r="T230"/>
  <c r="T231"/>
  <c r="T232"/>
  <c r="T233"/>
  <c r="T234"/>
  <c r="T235"/>
  <c r="T236"/>
  <c r="T237"/>
  <c r="T239"/>
  <c r="T240"/>
  <c r="T241"/>
  <c r="T242"/>
  <c r="T243"/>
  <c r="T244"/>
  <c r="T245"/>
  <c r="T246"/>
  <c r="T247"/>
  <c r="T248"/>
  <c r="T249"/>
  <c r="T250"/>
  <c r="T251"/>
  <c r="T252"/>
  <c r="T253"/>
  <c r="T255"/>
  <c r="T256"/>
  <c r="T257"/>
  <c r="T258"/>
  <c r="T259"/>
  <c r="T260"/>
  <c r="T261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6"/>
  <c r="T307"/>
  <c r="T308"/>
  <c r="T309"/>
  <c r="T310"/>
  <c r="T311"/>
  <c r="T312"/>
  <c r="T313"/>
  <c r="T314"/>
  <c r="T315"/>
  <c r="T316"/>
  <c r="T317"/>
  <c r="T318"/>
  <c r="T319"/>
  <c r="T320"/>
  <c r="T322"/>
  <c r="T323"/>
  <c r="T324"/>
  <c r="T325"/>
  <c r="T326"/>
  <c r="T327"/>
  <c r="T328"/>
  <c r="T329"/>
  <c r="T330"/>
  <c r="T331"/>
  <c r="T332"/>
  <c r="T334"/>
  <c r="T335"/>
  <c r="T336"/>
  <c r="T337"/>
  <c r="T338"/>
  <c r="T339"/>
  <c r="T340"/>
  <c r="T341"/>
  <c r="T342"/>
  <c r="T343"/>
  <c r="T344"/>
  <c r="T346"/>
  <c r="T347"/>
  <c r="T348"/>
  <c r="T349"/>
  <c r="T350"/>
  <c r="T351"/>
  <c r="T352"/>
  <c r="T353"/>
  <c r="T354"/>
  <c r="T355"/>
  <c r="T357"/>
  <c r="T358"/>
  <c r="T359"/>
  <c r="T360"/>
  <c r="T361"/>
  <c r="T362"/>
  <c r="T363"/>
  <c r="T364"/>
  <c r="T365"/>
  <c r="T366"/>
  <c r="T367"/>
  <c r="T368"/>
  <c r="T47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18"/>
  <c r="P48"/>
  <c r="P49"/>
  <c r="P50"/>
  <c r="P51"/>
  <c r="P53"/>
  <c r="P54"/>
  <c r="P55"/>
  <c r="P56"/>
  <c r="P57"/>
  <c r="P58"/>
  <c r="P59"/>
  <c r="P60"/>
  <c r="P61"/>
  <c r="P62"/>
  <c r="P63"/>
  <c r="P64"/>
  <c r="P66"/>
  <c r="P67"/>
  <c r="P68"/>
  <c r="P69"/>
  <c r="P70"/>
  <c r="P72"/>
  <c r="P73"/>
  <c r="P74"/>
  <c r="P75"/>
  <c r="P76"/>
  <c r="P77"/>
  <c r="P78"/>
  <c r="P79"/>
  <c r="P81"/>
  <c r="P82"/>
  <c r="P83"/>
  <c r="P84"/>
  <c r="P85"/>
  <c r="P86"/>
  <c r="P87"/>
  <c r="P88"/>
  <c r="P89"/>
  <c r="P91"/>
  <c r="P92"/>
  <c r="P93"/>
  <c r="P94"/>
  <c r="P95"/>
  <c r="P96"/>
  <c r="P97"/>
  <c r="P98"/>
  <c r="P99"/>
  <c r="P100"/>
  <c r="P101"/>
  <c r="P102"/>
  <c r="P103"/>
  <c r="P105"/>
  <c r="P106"/>
  <c r="P107"/>
  <c r="P108"/>
  <c r="P109"/>
  <c r="P110"/>
  <c r="P111"/>
  <c r="P112"/>
  <c r="P113"/>
  <c r="P114"/>
  <c r="P115"/>
  <c r="P116"/>
  <c r="P117"/>
  <c r="P118"/>
  <c r="P119"/>
  <c r="P121"/>
  <c r="P122"/>
  <c r="P123"/>
  <c r="P124"/>
  <c r="P125"/>
  <c r="P126"/>
  <c r="P127"/>
  <c r="P129"/>
  <c r="P130"/>
  <c r="P131"/>
  <c r="P132"/>
  <c r="P133"/>
  <c r="P134"/>
  <c r="P135"/>
  <c r="P136"/>
  <c r="P138"/>
  <c r="P139"/>
  <c r="P140"/>
  <c r="P141"/>
  <c r="P142"/>
  <c r="P143"/>
  <c r="P145"/>
  <c r="P146"/>
  <c r="P147"/>
  <c r="P148"/>
  <c r="P149"/>
  <c r="P150"/>
  <c r="P151"/>
  <c r="P152"/>
  <c r="P153"/>
  <c r="P154"/>
  <c r="P155"/>
  <c r="P156"/>
  <c r="P158"/>
  <c r="P159"/>
  <c r="P160"/>
  <c r="P161"/>
  <c r="P162"/>
  <c r="P163"/>
  <c r="P164"/>
  <c r="P165"/>
  <c r="P166"/>
  <c r="P167"/>
  <c r="P168"/>
  <c r="P169"/>
  <c r="P170"/>
  <c r="P172"/>
  <c r="P173"/>
  <c r="P174"/>
  <c r="P175"/>
  <c r="P176"/>
  <c r="P177"/>
  <c r="P179"/>
  <c r="P180"/>
  <c r="P181"/>
  <c r="P182"/>
  <c r="P183"/>
  <c r="P184"/>
  <c r="P185"/>
  <c r="P186"/>
  <c r="P187"/>
  <c r="P188"/>
  <c r="P189"/>
  <c r="P190"/>
  <c r="P191"/>
  <c r="P193"/>
  <c r="P194"/>
  <c r="P195"/>
  <c r="P196"/>
  <c r="P197"/>
  <c r="P198"/>
  <c r="P199"/>
  <c r="P200"/>
  <c r="P201"/>
  <c r="P202"/>
  <c r="P203"/>
  <c r="P204"/>
  <c r="P206"/>
  <c r="P207"/>
  <c r="P208"/>
  <c r="P209"/>
  <c r="P210"/>
  <c r="P211"/>
  <c r="P212"/>
  <c r="P213"/>
  <c r="P214"/>
  <c r="P215"/>
  <c r="P216"/>
  <c r="P217"/>
  <c r="P218"/>
  <c r="P220"/>
  <c r="P221"/>
  <c r="P222"/>
  <c r="P223"/>
  <c r="P224"/>
  <c r="P225"/>
  <c r="P226"/>
  <c r="P227"/>
  <c r="P228"/>
  <c r="P230"/>
  <c r="P231"/>
  <c r="P232"/>
  <c r="P233"/>
  <c r="P234"/>
  <c r="P235"/>
  <c r="P236"/>
  <c r="P237"/>
  <c r="P239"/>
  <c r="P240"/>
  <c r="P241"/>
  <c r="P242"/>
  <c r="P243"/>
  <c r="P244"/>
  <c r="P245"/>
  <c r="P246"/>
  <c r="P247"/>
  <c r="P248"/>
  <c r="P249"/>
  <c r="P250"/>
  <c r="P251"/>
  <c r="P252"/>
  <c r="P253"/>
  <c r="P255"/>
  <c r="P256"/>
  <c r="P257"/>
  <c r="P258"/>
  <c r="P259"/>
  <c r="P260"/>
  <c r="P261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6"/>
  <c r="P307"/>
  <c r="P308"/>
  <c r="P309"/>
  <c r="P310"/>
  <c r="P311"/>
  <c r="P312"/>
  <c r="P313"/>
  <c r="P314"/>
  <c r="P315"/>
  <c r="P316"/>
  <c r="P317"/>
  <c r="P318"/>
  <c r="P319"/>
  <c r="P320"/>
  <c r="P322"/>
  <c r="P323"/>
  <c r="P324"/>
  <c r="P325"/>
  <c r="P326"/>
  <c r="P327"/>
  <c r="P328"/>
  <c r="P329"/>
  <c r="P330"/>
  <c r="P331"/>
  <c r="P332"/>
  <c r="P334"/>
  <c r="P335"/>
  <c r="P336"/>
  <c r="P337"/>
  <c r="P338"/>
  <c r="P339"/>
  <c r="P340"/>
  <c r="P341"/>
  <c r="P342"/>
  <c r="P343"/>
  <c r="P344"/>
  <c r="P346"/>
  <c r="P347"/>
  <c r="P348"/>
  <c r="P349"/>
  <c r="P350"/>
  <c r="P351"/>
  <c r="P352"/>
  <c r="P353"/>
  <c r="P354"/>
  <c r="P355"/>
  <c r="P357"/>
  <c r="P358"/>
  <c r="P359"/>
  <c r="P360"/>
  <c r="P361"/>
  <c r="P362"/>
  <c r="P363"/>
  <c r="P364"/>
  <c r="P365"/>
  <c r="P366"/>
  <c r="P367"/>
  <c r="P368"/>
  <c r="P47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8"/>
  <c r="P8"/>
  <c r="P9"/>
  <c r="P10"/>
  <c r="P11"/>
  <c r="P12"/>
  <c r="P13"/>
  <c r="P14"/>
  <c r="P15"/>
  <c r="P16"/>
  <c r="P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18"/>
  <c r="L8"/>
  <c r="L9"/>
  <c r="L10"/>
  <c r="L11"/>
  <c r="L12"/>
  <c r="L13"/>
  <c r="L14"/>
  <c r="L15"/>
  <c r="L16"/>
  <c r="L7"/>
  <c r="H44"/>
  <c r="F44" i="8" s="1"/>
  <c r="G44" s="1"/>
  <c r="H19" i="7"/>
  <c r="F19" i="8" s="1"/>
  <c r="G19" s="1"/>
  <c r="H20" i="7"/>
  <c r="F20" i="8" s="1"/>
  <c r="G20" s="1"/>
  <c r="H21" i="7"/>
  <c r="F21" i="8" s="1"/>
  <c r="G21" s="1"/>
  <c r="H22" i="7"/>
  <c r="F22" i="8" s="1"/>
  <c r="G22" s="1"/>
  <c r="H23" i="7"/>
  <c r="F23" i="8" s="1"/>
  <c r="G23" s="1"/>
  <c r="H24" i="7"/>
  <c r="F24" i="8" s="1"/>
  <c r="G24" s="1"/>
  <c r="H25" i="7"/>
  <c r="F25" i="8" s="1"/>
  <c r="G25" s="1"/>
  <c r="H26" i="7"/>
  <c r="F26" i="8" s="1"/>
  <c r="G26" s="1"/>
  <c r="H27" i="7"/>
  <c r="F27" i="8" s="1"/>
  <c r="G27" s="1"/>
  <c r="H28" i="7"/>
  <c r="F28" i="8" s="1"/>
  <c r="G28" s="1"/>
  <c r="H29" i="7"/>
  <c r="F29" i="8" s="1"/>
  <c r="G29" s="1"/>
  <c r="H30" i="7"/>
  <c r="F30" i="8" s="1"/>
  <c r="G30" s="1"/>
  <c r="H31" i="7"/>
  <c r="F31" i="8" s="1"/>
  <c r="G31" s="1"/>
  <c r="H32" i="7"/>
  <c r="F32" i="8" s="1"/>
  <c r="G32" s="1"/>
  <c r="H33" i="7"/>
  <c r="F33" i="8" s="1"/>
  <c r="G33" s="1"/>
  <c r="H34" i="7"/>
  <c r="F34" i="8" s="1"/>
  <c r="G34" s="1"/>
  <c r="H35" i="7"/>
  <c r="F35" i="8" s="1"/>
  <c r="G35" s="1"/>
  <c r="H36" i="7"/>
  <c r="F36" i="8" s="1"/>
  <c r="G36" s="1"/>
  <c r="H37" i="7"/>
  <c r="F37" i="8" s="1"/>
  <c r="G37" s="1"/>
  <c r="H38" i="7"/>
  <c r="F38" i="8" s="1"/>
  <c r="G38" s="1"/>
  <c r="H39" i="7"/>
  <c r="F39" i="8" s="1"/>
  <c r="G39" s="1"/>
  <c r="H40" i="7"/>
  <c r="F40" i="8" s="1"/>
  <c r="G40" s="1"/>
  <c r="H41" i="7"/>
  <c r="F41" i="8" s="1"/>
  <c r="G41" s="1"/>
  <c r="H42" i="7"/>
  <c r="F42" i="8" s="1"/>
  <c r="G42" s="1"/>
  <c r="H43" i="7"/>
  <c r="F43" i="8" s="1"/>
  <c r="G43" s="1"/>
  <c r="H18" i="7"/>
  <c r="F18" i="8" s="1"/>
  <c r="G18" s="1"/>
  <c r="H8" i="7"/>
  <c r="F8" i="8" s="1"/>
  <c r="G8" s="1"/>
  <c r="H9" i="7"/>
  <c r="F9" i="8" s="1"/>
  <c r="G9" s="1"/>
  <c r="H10" i="7"/>
  <c r="F10" i="8" s="1"/>
  <c r="G10" s="1"/>
  <c r="H11" i="7"/>
  <c r="F11" i="8" s="1"/>
  <c r="G11" s="1"/>
  <c r="H12" i="7"/>
  <c r="F12" i="8" s="1"/>
  <c r="G12" s="1"/>
  <c r="H13" i="7"/>
  <c r="F13" i="8" s="1"/>
  <c r="G13" s="1"/>
  <c r="H14" i="7"/>
  <c r="F14" i="8" s="1"/>
  <c r="G14" s="1"/>
  <c r="H15" i="7"/>
  <c r="F15" i="8" s="1"/>
  <c r="G15" s="1"/>
  <c r="H16" i="7"/>
  <c r="F16" i="8" s="1"/>
  <c r="G16" s="1"/>
  <c r="H7" i="7"/>
  <c r="F7" i="8" s="1"/>
  <c r="G7" s="1"/>
  <c r="D48" i="7"/>
  <c r="BJ48" s="1"/>
  <c r="D49"/>
  <c r="BJ49" s="1"/>
  <c r="D50"/>
  <c r="BJ50" s="1"/>
  <c r="D51"/>
  <c r="BJ51" s="1"/>
  <c r="D53"/>
  <c r="BJ53" s="1"/>
  <c r="D54"/>
  <c r="BJ54" s="1"/>
  <c r="D55"/>
  <c r="BJ55" s="1"/>
  <c r="D56"/>
  <c r="BJ56" s="1"/>
  <c r="D57"/>
  <c r="BJ57" s="1"/>
  <c r="D58"/>
  <c r="BJ58" s="1"/>
  <c r="D59"/>
  <c r="BJ59" s="1"/>
  <c r="D60"/>
  <c r="BJ60" s="1"/>
  <c r="D61"/>
  <c r="BJ61" s="1"/>
  <c r="D62"/>
  <c r="BJ62" s="1"/>
  <c r="D63"/>
  <c r="BJ63" s="1"/>
  <c r="D64"/>
  <c r="BJ64" s="1"/>
  <c r="D66"/>
  <c r="BJ66" s="1"/>
  <c r="D67"/>
  <c r="BJ67" s="1"/>
  <c r="D68"/>
  <c r="BJ68" s="1"/>
  <c r="D69"/>
  <c r="BJ69" s="1"/>
  <c r="D70"/>
  <c r="BJ70" s="1"/>
  <c r="D72"/>
  <c r="BJ72" s="1"/>
  <c r="D73"/>
  <c r="BJ73" s="1"/>
  <c r="D74"/>
  <c r="BJ74" s="1"/>
  <c r="D75"/>
  <c r="BJ75" s="1"/>
  <c r="D76"/>
  <c r="BJ76" s="1"/>
  <c r="D77"/>
  <c r="BJ77" s="1"/>
  <c r="D78"/>
  <c r="BJ78" s="1"/>
  <c r="D79"/>
  <c r="BJ79" s="1"/>
  <c r="D81"/>
  <c r="BJ81" s="1"/>
  <c r="D82"/>
  <c r="BJ82" s="1"/>
  <c r="D83"/>
  <c r="BJ83" s="1"/>
  <c r="D84"/>
  <c r="BJ84" s="1"/>
  <c r="D85"/>
  <c r="BJ85" s="1"/>
  <c r="D86"/>
  <c r="BJ86" s="1"/>
  <c r="D87"/>
  <c r="BJ87" s="1"/>
  <c r="D88"/>
  <c r="BJ88" s="1"/>
  <c r="D89"/>
  <c r="BJ89" s="1"/>
  <c r="D91"/>
  <c r="BJ91" s="1"/>
  <c r="D92"/>
  <c r="BJ92" s="1"/>
  <c r="D93"/>
  <c r="BJ93" s="1"/>
  <c r="D94"/>
  <c r="BJ94" s="1"/>
  <c r="D95"/>
  <c r="BJ95" s="1"/>
  <c r="D96"/>
  <c r="BJ96" s="1"/>
  <c r="D97"/>
  <c r="BJ97" s="1"/>
  <c r="D98"/>
  <c r="BJ98" s="1"/>
  <c r="D99"/>
  <c r="BJ99" s="1"/>
  <c r="D100"/>
  <c r="BJ100" s="1"/>
  <c r="D101"/>
  <c r="BJ101" s="1"/>
  <c r="D102"/>
  <c r="BJ102" s="1"/>
  <c r="D103"/>
  <c r="BJ103" s="1"/>
  <c r="D105"/>
  <c r="BJ105" s="1"/>
  <c r="D106"/>
  <c r="BJ106" s="1"/>
  <c r="D107"/>
  <c r="BJ107" s="1"/>
  <c r="D108"/>
  <c r="BJ108" s="1"/>
  <c r="D109"/>
  <c r="BJ109" s="1"/>
  <c r="D110"/>
  <c r="BJ110" s="1"/>
  <c r="D111"/>
  <c r="BJ111" s="1"/>
  <c r="D112"/>
  <c r="BJ112" s="1"/>
  <c r="D113"/>
  <c r="BJ113" s="1"/>
  <c r="D114"/>
  <c r="BJ114" s="1"/>
  <c r="D115"/>
  <c r="BJ115" s="1"/>
  <c r="D116"/>
  <c r="BJ116" s="1"/>
  <c r="D117"/>
  <c r="BJ117" s="1"/>
  <c r="D118"/>
  <c r="BJ118" s="1"/>
  <c r="D119"/>
  <c r="BJ119" s="1"/>
  <c r="D121"/>
  <c r="BJ121" s="1"/>
  <c r="D122"/>
  <c r="BJ122" s="1"/>
  <c r="D123"/>
  <c r="BJ123" s="1"/>
  <c r="D124"/>
  <c r="BJ124" s="1"/>
  <c r="D125"/>
  <c r="BJ125" s="1"/>
  <c r="D126"/>
  <c r="BJ126" s="1"/>
  <c r="D127"/>
  <c r="BJ127" s="1"/>
  <c r="D129"/>
  <c r="BJ129" s="1"/>
  <c r="D130"/>
  <c r="BJ130" s="1"/>
  <c r="D131"/>
  <c r="BJ131" s="1"/>
  <c r="D132"/>
  <c r="BJ132" s="1"/>
  <c r="D133"/>
  <c r="BJ133" s="1"/>
  <c r="D134"/>
  <c r="BJ134" s="1"/>
  <c r="D135"/>
  <c r="BJ135" s="1"/>
  <c r="D136"/>
  <c r="BJ136" s="1"/>
  <c r="D138"/>
  <c r="BJ138" s="1"/>
  <c r="D139"/>
  <c r="BJ139" s="1"/>
  <c r="D140"/>
  <c r="BJ140" s="1"/>
  <c r="D141"/>
  <c r="BJ141" s="1"/>
  <c r="D142"/>
  <c r="BJ142" s="1"/>
  <c r="D143"/>
  <c r="BJ143" s="1"/>
  <c r="D145"/>
  <c r="BJ145" s="1"/>
  <c r="D146"/>
  <c r="BJ146" s="1"/>
  <c r="D147"/>
  <c r="BJ147" s="1"/>
  <c r="D148"/>
  <c r="BJ148" s="1"/>
  <c r="D149"/>
  <c r="BJ149" s="1"/>
  <c r="D150"/>
  <c r="BJ150" s="1"/>
  <c r="D151"/>
  <c r="BJ151" s="1"/>
  <c r="D152"/>
  <c r="BJ152" s="1"/>
  <c r="D153"/>
  <c r="BJ153" s="1"/>
  <c r="D154"/>
  <c r="BJ154" s="1"/>
  <c r="D155"/>
  <c r="BJ155" s="1"/>
  <c r="D156"/>
  <c r="BJ156" s="1"/>
  <c r="D158"/>
  <c r="BJ158" s="1"/>
  <c r="D159"/>
  <c r="BJ159" s="1"/>
  <c r="D160"/>
  <c r="BJ160" s="1"/>
  <c r="D161"/>
  <c r="BJ161" s="1"/>
  <c r="D162"/>
  <c r="BJ162" s="1"/>
  <c r="D163"/>
  <c r="BJ163" s="1"/>
  <c r="D164"/>
  <c r="BJ164" s="1"/>
  <c r="D165"/>
  <c r="BJ165" s="1"/>
  <c r="D166"/>
  <c r="BJ166" s="1"/>
  <c r="D167"/>
  <c r="BJ167" s="1"/>
  <c r="D168"/>
  <c r="BJ168" s="1"/>
  <c r="D169"/>
  <c r="BJ169" s="1"/>
  <c r="D170"/>
  <c r="BJ170" s="1"/>
  <c r="D172"/>
  <c r="BJ172" s="1"/>
  <c r="D173"/>
  <c r="BJ173" s="1"/>
  <c r="D174"/>
  <c r="BJ174" s="1"/>
  <c r="D175"/>
  <c r="BJ175" s="1"/>
  <c r="D176"/>
  <c r="BJ176" s="1"/>
  <c r="D177"/>
  <c r="BJ177" s="1"/>
  <c r="D179"/>
  <c r="BJ179" s="1"/>
  <c r="D180"/>
  <c r="BJ180" s="1"/>
  <c r="D181"/>
  <c r="BJ181" s="1"/>
  <c r="D182"/>
  <c r="BJ182" s="1"/>
  <c r="D183"/>
  <c r="BJ183" s="1"/>
  <c r="D184"/>
  <c r="BJ184" s="1"/>
  <c r="D185"/>
  <c r="BJ185" s="1"/>
  <c r="D186"/>
  <c r="BJ186" s="1"/>
  <c r="D187"/>
  <c r="BJ187" s="1"/>
  <c r="D188"/>
  <c r="BJ188" s="1"/>
  <c r="D189"/>
  <c r="BJ189" s="1"/>
  <c r="D190"/>
  <c r="BJ190" s="1"/>
  <c r="D191"/>
  <c r="BJ191" s="1"/>
  <c r="D193"/>
  <c r="BJ193" s="1"/>
  <c r="D194"/>
  <c r="BJ194" s="1"/>
  <c r="D195"/>
  <c r="BJ195" s="1"/>
  <c r="D196"/>
  <c r="BJ196" s="1"/>
  <c r="D197"/>
  <c r="BJ197" s="1"/>
  <c r="D198"/>
  <c r="BJ198" s="1"/>
  <c r="D199"/>
  <c r="BJ199" s="1"/>
  <c r="D200"/>
  <c r="BJ200" s="1"/>
  <c r="D201"/>
  <c r="BJ201" s="1"/>
  <c r="D202"/>
  <c r="BJ202" s="1"/>
  <c r="D203"/>
  <c r="BJ203" s="1"/>
  <c r="D204"/>
  <c r="BJ204" s="1"/>
  <c r="D206"/>
  <c r="BJ206" s="1"/>
  <c r="D207"/>
  <c r="BJ207" s="1"/>
  <c r="D208"/>
  <c r="BJ208" s="1"/>
  <c r="D209"/>
  <c r="BJ209" s="1"/>
  <c r="D210"/>
  <c r="BJ210" s="1"/>
  <c r="D211"/>
  <c r="BJ211" s="1"/>
  <c r="D212"/>
  <c r="BJ212" s="1"/>
  <c r="D213"/>
  <c r="BJ213" s="1"/>
  <c r="D214"/>
  <c r="BJ214" s="1"/>
  <c r="D215"/>
  <c r="BJ215" s="1"/>
  <c r="D216"/>
  <c r="BJ216" s="1"/>
  <c r="D217"/>
  <c r="BJ217" s="1"/>
  <c r="D218"/>
  <c r="BJ218" s="1"/>
  <c r="D220"/>
  <c r="BJ220" s="1"/>
  <c r="D221"/>
  <c r="BJ221" s="1"/>
  <c r="D222"/>
  <c r="BJ222" s="1"/>
  <c r="D223"/>
  <c r="BJ223" s="1"/>
  <c r="D224"/>
  <c r="BJ224" s="1"/>
  <c r="D225"/>
  <c r="BJ225" s="1"/>
  <c r="D226"/>
  <c r="BJ226" s="1"/>
  <c r="D227"/>
  <c r="BJ227" s="1"/>
  <c r="D228"/>
  <c r="BJ228" s="1"/>
  <c r="D230"/>
  <c r="BJ230" s="1"/>
  <c r="D231"/>
  <c r="BJ231" s="1"/>
  <c r="D232"/>
  <c r="BJ232" s="1"/>
  <c r="D233"/>
  <c r="BJ233" s="1"/>
  <c r="D234"/>
  <c r="BJ234" s="1"/>
  <c r="D235"/>
  <c r="BJ235" s="1"/>
  <c r="D236"/>
  <c r="BJ236" s="1"/>
  <c r="D237"/>
  <c r="BJ237" s="1"/>
  <c r="D239"/>
  <c r="BJ239" s="1"/>
  <c r="D240"/>
  <c r="BJ240" s="1"/>
  <c r="D241"/>
  <c r="BJ241" s="1"/>
  <c r="D242"/>
  <c r="BJ242" s="1"/>
  <c r="D243"/>
  <c r="BJ243" s="1"/>
  <c r="D244"/>
  <c r="BJ244" s="1"/>
  <c r="D245"/>
  <c r="BJ245" s="1"/>
  <c r="D246"/>
  <c r="BJ246" s="1"/>
  <c r="D247"/>
  <c r="BJ247" s="1"/>
  <c r="D248"/>
  <c r="BJ248" s="1"/>
  <c r="D249"/>
  <c r="BJ249" s="1"/>
  <c r="D250"/>
  <c r="BJ250" s="1"/>
  <c r="D251"/>
  <c r="BJ251" s="1"/>
  <c r="D252"/>
  <c r="BJ252" s="1"/>
  <c r="D253"/>
  <c r="BJ253" s="1"/>
  <c r="D255"/>
  <c r="BJ255" s="1"/>
  <c r="D256"/>
  <c r="BJ256" s="1"/>
  <c r="D257"/>
  <c r="BJ257" s="1"/>
  <c r="D258"/>
  <c r="BJ258" s="1"/>
  <c r="D259"/>
  <c r="BJ259" s="1"/>
  <c r="D260"/>
  <c r="BJ260" s="1"/>
  <c r="D261"/>
  <c r="BJ261" s="1"/>
  <c r="D263"/>
  <c r="BJ263" s="1"/>
  <c r="D264"/>
  <c r="BJ264" s="1"/>
  <c r="D265"/>
  <c r="BJ265" s="1"/>
  <c r="D266"/>
  <c r="BJ266" s="1"/>
  <c r="D267"/>
  <c r="BJ267" s="1"/>
  <c r="D268"/>
  <c r="BJ268" s="1"/>
  <c r="D269"/>
  <c r="BJ269" s="1"/>
  <c r="D270"/>
  <c r="BJ270" s="1"/>
  <c r="D271"/>
  <c r="BJ271" s="1"/>
  <c r="D272"/>
  <c r="BJ272" s="1"/>
  <c r="D273"/>
  <c r="BJ273" s="1"/>
  <c r="D274"/>
  <c r="BJ274" s="1"/>
  <c r="D275"/>
  <c r="BJ275" s="1"/>
  <c r="D276"/>
  <c r="BJ276" s="1"/>
  <c r="D277"/>
  <c r="BJ277" s="1"/>
  <c r="D278"/>
  <c r="BJ278" s="1"/>
  <c r="D279"/>
  <c r="BJ279" s="1"/>
  <c r="D281"/>
  <c r="BJ281" s="1"/>
  <c r="D282"/>
  <c r="BJ282" s="1"/>
  <c r="D283"/>
  <c r="BJ283" s="1"/>
  <c r="D284"/>
  <c r="BJ284" s="1"/>
  <c r="D285"/>
  <c r="BJ285" s="1"/>
  <c r="D286"/>
  <c r="BJ286" s="1"/>
  <c r="D287"/>
  <c r="BJ287" s="1"/>
  <c r="D288"/>
  <c r="BJ288" s="1"/>
  <c r="D289"/>
  <c r="BJ289" s="1"/>
  <c r="D290"/>
  <c r="BJ290" s="1"/>
  <c r="D291"/>
  <c r="BJ291" s="1"/>
  <c r="D292"/>
  <c r="BJ292" s="1"/>
  <c r="D293"/>
  <c r="BJ293" s="1"/>
  <c r="D294"/>
  <c r="BJ294" s="1"/>
  <c r="D295"/>
  <c r="BJ295" s="1"/>
  <c r="D296"/>
  <c r="BJ296" s="1"/>
  <c r="D297"/>
  <c r="BJ297" s="1"/>
  <c r="D298"/>
  <c r="BJ298" s="1"/>
  <c r="D299"/>
  <c r="BJ299" s="1"/>
  <c r="D300"/>
  <c r="BJ300" s="1"/>
  <c r="D301"/>
  <c r="BJ301" s="1"/>
  <c r="D302"/>
  <c r="BJ302" s="1"/>
  <c r="D303"/>
  <c r="BJ303" s="1"/>
  <c r="D304"/>
  <c r="BJ304" s="1"/>
  <c r="D306"/>
  <c r="BJ306" s="1"/>
  <c r="D307"/>
  <c r="BJ307" s="1"/>
  <c r="D308"/>
  <c r="BJ308" s="1"/>
  <c r="D309"/>
  <c r="BJ309" s="1"/>
  <c r="D310"/>
  <c r="BJ310" s="1"/>
  <c r="D311"/>
  <c r="BJ311" s="1"/>
  <c r="D312"/>
  <c r="BJ312" s="1"/>
  <c r="D313"/>
  <c r="BJ313" s="1"/>
  <c r="D314"/>
  <c r="BJ314" s="1"/>
  <c r="D315"/>
  <c r="BJ315" s="1"/>
  <c r="D316"/>
  <c r="BJ316" s="1"/>
  <c r="D317"/>
  <c r="BJ317" s="1"/>
  <c r="D318"/>
  <c r="BJ318" s="1"/>
  <c r="D319"/>
  <c r="BJ319" s="1"/>
  <c r="D320"/>
  <c r="BJ320" s="1"/>
  <c r="D322"/>
  <c r="BJ322" s="1"/>
  <c r="D323"/>
  <c r="BJ323" s="1"/>
  <c r="D324"/>
  <c r="BJ324" s="1"/>
  <c r="D325"/>
  <c r="BJ325" s="1"/>
  <c r="D326"/>
  <c r="BJ326" s="1"/>
  <c r="D327"/>
  <c r="BJ327" s="1"/>
  <c r="D328"/>
  <c r="BJ328" s="1"/>
  <c r="D329"/>
  <c r="BJ329" s="1"/>
  <c r="D330"/>
  <c r="BJ330" s="1"/>
  <c r="D331"/>
  <c r="BJ331" s="1"/>
  <c r="D332"/>
  <c r="BJ332" s="1"/>
  <c r="D334"/>
  <c r="BJ334" s="1"/>
  <c r="D335"/>
  <c r="BJ335" s="1"/>
  <c r="D336"/>
  <c r="BJ336" s="1"/>
  <c r="D337"/>
  <c r="BJ337" s="1"/>
  <c r="D338"/>
  <c r="BJ338" s="1"/>
  <c r="D339"/>
  <c r="BJ339" s="1"/>
  <c r="D340"/>
  <c r="BJ340" s="1"/>
  <c r="D341"/>
  <c r="BJ341" s="1"/>
  <c r="D342"/>
  <c r="BJ342" s="1"/>
  <c r="D343"/>
  <c r="BJ343" s="1"/>
  <c r="D344"/>
  <c r="BJ344" s="1"/>
  <c r="D346"/>
  <c r="BJ346" s="1"/>
  <c r="D347"/>
  <c r="BJ347" s="1"/>
  <c r="D348"/>
  <c r="BJ348" s="1"/>
  <c r="D349"/>
  <c r="BJ349" s="1"/>
  <c r="D350"/>
  <c r="BJ350" s="1"/>
  <c r="D351"/>
  <c r="BJ351" s="1"/>
  <c r="D352"/>
  <c r="BJ352" s="1"/>
  <c r="D353"/>
  <c r="BJ353" s="1"/>
  <c r="D354"/>
  <c r="BJ354" s="1"/>
  <c r="D355"/>
  <c r="BJ355" s="1"/>
  <c r="D357"/>
  <c r="BJ357" s="1"/>
  <c r="D358"/>
  <c r="BJ358" s="1"/>
  <c r="D359"/>
  <c r="BJ359" s="1"/>
  <c r="D360"/>
  <c r="BJ360" s="1"/>
  <c r="D361"/>
  <c r="BJ361" s="1"/>
  <c r="D362"/>
  <c r="BJ362" s="1"/>
  <c r="D363"/>
  <c r="BJ363" s="1"/>
  <c r="D364"/>
  <c r="BJ364" s="1"/>
  <c r="D365"/>
  <c r="BJ365" s="1"/>
  <c r="D366"/>
  <c r="BJ366" s="1"/>
  <c r="D367"/>
  <c r="BJ367" s="1"/>
  <c r="D368"/>
  <c r="BJ368" s="1"/>
  <c r="BL368" s="1"/>
  <c r="BM368" s="1"/>
  <c r="D47"/>
  <c r="BJ47" s="1"/>
  <c r="BL47" s="1"/>
  <c r="D44"/>
  <c r="BJ44" s="1"/>
  <c r="D19"/>
  <c r="BJ19" s="1"/>
  <c r="D20"/>
  <c r="BJ20" s="1"/>
  <c r="D21"/>
  <c r="BJ21" s="1"/>
  <c r="D22"/>
  <c r="BJ22" s="1"/>
  <c r="D23"/>
  <c r="BJ23" s="1"/>
  <c r="D24"/>
  <c r="BJ24" s="1"/>
  <c r="D25"/>
  <c r="BJ25" s="1"/>
  <c r="D26"/>
  <c r="BJ26" s="1"/>
  <c r="D27"/>
  <c r="BJ27" s="1"/>
  <c r="D28"/>
  <c r="BJ28" s="1"/>
  <c r="D29"/>
  <c r="BJ29" s="1"/>
  <c r="D30"/>
  <c r="BJ30" s="1"/>
  <c r="D31"/>
  <c r="BJ31" s="1"/>
  <c r="D32"/>
  <c r="BJ32" s="1"/>
  <c r="D33"/>
  <c r="BJ33" s="1"/>
  <c r="D34"/>
  <c r="BJ34" s="1"/>
  <c r="D35"/>
  <c r="BJ35" s="1"/>
  <c r="D36"/>
  <c r="BJ36" s="1"/>
  <c r="D37"/>
  <c r="BJ37" s="1"/>
  <c r="D38"/>
  <c r="BJ38" s="1"/>
  <c r="D39"/>
  <c r="BJ39" s="1"/>
  <c r="D40"/>
  <c r="BJ40" s="1"/>
  <c r="D41"/>
  <c r="BJ41" s="1"/>
  <c r="D42"/>
  <c r="BJ42" s="1"/>
  <c r="D43"/>
  <c r="BJ43" s="1"/>
  <c r="D18"/>
  <c r="BJ18" s="1"/>
  <c r="D8"/>
  <c r="BJ8" s="1"/>
  <c r="D9"/>
  <c r="BJ9" s="1"/>
  <c r="D10"/>
  <c r="BJ10" s="1"/>
  <c r="D11"/>
  <c r="BJ11" s="1"/>
  <c r="D12"/>
  <c r="BJ12" s="1"/>
  <c r="D13"/>
  <c r="BJ13" s="1"/>
  <c r="D14"/>
  <c r="BJ14" s="1"/>
  <c r="D15"/>
  <c r="BJ15" s="1"/>
  <c r="D16"/>
  <c r="BJ16" s="1"/>
  <c r="D7"/>
  <c r="C7" i="8" s="1"/>
  <c r="BJ7" i="7" l="1"/>
  <c r="BW45" l="1"/>
  <c r="BX45"/>
  <c r="BY45"/>
  <c r="BW17"/>
  <c r="BX17"/>
  <c r="BY17"/>
  <c r="BW6"/>
  <c r="BX6"/>
  <c r="BY6"/>
  <c r="BW369" l="1"/>
  <c r="BY369"/>
  <c r="BX369"/>
  <c r="AA45" l="1"/>
  <c r="Z45"/>
  <c r="AA17"/>
  <c r="Z17"/>
  <c r="AA6"/>
  <c r="Z6"/>
  <c r="Z369" l="1"/>
  <c r="AB6"/>
  <c r="AA369"/>
  <c r="AB45"/>
  <c r="AB17"/>
  <c r="BF6"/>
  <c r="BG6"/>
  <c r="BG17"/>
  <c r="BF17"/>
  <c r="AB369" l="1"/>
  <c r="BG369"/>
  <c r="BH17"/>
  <c r="BH6"/>
  <c r="BF369"/>
  <c r="BH369" l="1"/>
  <c r="BC17"/>
  <c r="BC369" s="1"/>
  <c r="BB17"/>
  <c r="BB369" s="1"/>
  <c r="AU17"/>
  <c r="AV17" s="1"/>
  <c r="AT17"/>
  <c r="AU6"/>
  <c r="AU369" s="1"/>
  <c r="AV369" s="1"/>
  <c r="AT6"/>
  <c r="AT369" s="1"/>
  <c r="BD369" l="1"/>
  <c r="BD17"/>
  <c r="AV6"/>
  <c r="BL48"/>
  <c r="BL49"/>
  <c r="BL50"/>
  <c r="BL51"/>
  <c r="BL53"/>
  <c r="BL54"/>
  <c r="BL55"/>
  <c r="BL56"/>
  <c r="BL57"/>
  <c r="BL58"/>
  <c r="BL59"/>
  <c r="BL60"/>
  <c r="BL61"/>
  <c r="BL62"/>
  <c r="BL63"/>
  <c r="BL64"/>
  <c r="BL66"/>
  <c r="BL67"/>
  <c r="BL68"/>
  <c r="BL69"/>
  <c r="BL70"/>
  <c r="BL72"/>
  <c r="BL73"/>
  <c r="BL74"/>
  <c r="BL75"/>
  <c r="BL76"/>
  <c r="BL77"/>
  <c r="BL78"/>
  <c r="BL79"/>
  <c r="BL81"/>
  <c r="BL82"/>
  <c r="BL83"/>
  <c r="BL84"/>
  <c r="BL85"/>
  <c r="BL86"/>
  <c r="BL87"/>
  <c r="BL88"/>
  <c r="BL89"/>
  <c r="BL91"/>
  <c r="BL92"/>
  <c r="BL93"/>
  <c r="BL94"/>
  <c r="BL95"/>
  <c r="BL96"/>
  <c r="BL97"/>
  <c r="BL98"/>
  <c r="BL99"/>
  <c r="BL100"/>
  <c r="BL101"/>
  <c r="BL102"/>
  <c r="BL103"/>
  <c r="BL105"/>
  <c r="BL106"/>
  <c r="BL107"/>
  <c r="BL108"/>
  <c r="BL109"/>
  <c r="BL110"/>
  <c r="BL111"/>
  <c r="BL112"/>
  <c r="BL113"/>
  <c r="BL114"/>
  <c r="BL115"/>
  <c r="BL116"/>
  <c r="BL117"/>
  <c r="BL118"/>
  <c r="BL119"/>
  <c r="BL121"/>
  <c r="BL122"/>
  <c r="BL123"/>
  <c r="BL124"/>
  <c r="BL125"/>
  <c r="BL126"/>
  <c r="BL127"/>
  <c r="BL129"/>
  <c r="BL130"/>
  <c r="BL131"/>
  <c r="BL132"/>
  <c r="BL133"/>
  <c r="BL134"/>
  <c r="BL135"/>
  <c r="BL136"/>
  <c r="BL138"/>
  <c r="BL139"/>
  <c r="BL140"/>
  <c r="BL141"/>
  <c r="BL142"/>
  <c r="BL143"/>
  <c r="BL145"/>
  <c r="BL146"/>
  <c r="BL147"/>
  <c r="BL148"/>
  <c r="BL149"/>
  <c r="BL150"/>
  <c r="BL151"/>
  <c r="BL152"/>
  <c r="BL153"/>
  <c r="BL154"/>
  <c r="BL155"/>
  <c r="BL156"/>
  <c r="BL158"/>
  <c r="BL159"/>
  <c r="BL160"/>
  <c r="BL161"/>
  <c r="BL162"/>
  <c r="BL163"/>
  <c r="BL164"/>
  <c r="BL165"/>
  <c r="BL166"/>
  <c r="BL167"/>
  <c r="BL168"/>
  <c r="BL169"/>
  <c r="BL170"/>
  <c r="BL172"/>
  <c r="BL173"/>
  <c r="BL174"/>
  <c r="BL175"/>
  <c r="BL176"/>
  <c r="BL177"/>
  <c r="BL179"/>
  <c r="BL180"/>
  <c r="BL181"/>
  <c r="BL182"/>
  <c r="BL183"/>
  <c r="BL184"/>
  <c r="BL185"/>
  <c r="BL186"/>
  <c r="BL187"/>
  <c r="BL188"/>
  <c r="BL189"/>
  <c r="BL190"/>
  <c r="BL191"/>
  <c r="BL193"/>
  <c r="BL194"/>
  <c r="BL195"/>
  <c r="BL196"/>
  <c r="BL197"/>
  <c r="BL198"/>
  <c r="BL199"/>
  <c r="BL200"/>
  <c r="BL201"/>
  <c r="BL202"/>
  <c r="BL203"/>
  <c r="BL204"/>
  <c r="BL206"/>
  <c r="BL207"/>
  <c r="BL208"/>
  <c r="BL209"/>
  <c r="BL210"/>
  <c r="BL211"/>
  <c r="BL212"/>
  <c r="BL213"/>
  <c r="BL214"/>
  <c r="BL215"/>
  <c r="BL216"/>
  <c r="BL217"/>
  <c r="BL218"/>
  <c r="BL220"/>
  <c r="BL221"/>
  <c r="BL222"/>
  <c r="BL223"/>
  <c r="BL224"/>
  <c r="BL225"/>
  <c r="BL226"/>
  <c r="BL227"/>
  <c r="BL228"/>
  <c r="BL230"/>
  <c r="BL231"/>
  <c r="BL232"/>
  <c r="BL233"/>
  <c r="BL234"/>
  <c r="BL235"/>
  <c r="BL236"/>
  <c r="BL237"/>
  <c r="BL239"/>
  <c r="BL240"/>
  <c r="BL241"/>
  <c r="BL242"/>
  <c r="BL243"/>
  <c r="BL244"/>
  <c r="BL245"/>
  <c r="BL246"/>
  <c r="BL247"/>
  <c r="BL248"/>
  <c r="BL249"/>
  <c r="BL250"/>
  <c r="BL251"/>
  <c r="BL252"/>
  <c r="BL253"/>
  <c r="BL255"/>
  <c r="BL256"/>
  <c r="BL257"/>
  <c r="BL258"/>
  <c r="BL259"/>
  <c r="BL260"/>
  <c r="BL261"/>
  <c r="BL263"/>
  <c r="BL264"/>
  <c r="BL265"/>
  <c r="BL266"/>
  <c r="BL267"/>
  <c r="BL268"/>
  <c r="BL269"/>
  <c r="BL270"/>
  <c r="BL271"/>
  <c r="BL272"/>
  <c r="BL273"/>
  <c r="BL274"/>
  <c r="BL275"/>
  <c r="BL276"/>
  <c r="BL277"/>
  <c r="BL278"/>
  <c r="BL279"/>
  <c r="BL281"/>
  <c r="BL282"/>
  <c r="BL283"/>
  <c r="BL284"/>
  <c r="BL285"/>
  <c r="BL286"/>
  <c r="BL287"/>
  <c r="BL288"/>
  <c r="BL289"/>
  <c r="BL290"/>
  <c r="BL291"/>
  <c r="BL292"/>
  <c r="BL293"/>
  <c r="BL294"/>
  <c r="BL295"/>
  <c r="BL296"/>
  <c r="BL297"/>
  <c r="BL298"/>
  <c r="BL299"/>
  <c r="BL300"/>
  <c r="BL301"/>
  <c r="BL302"/>
  <c r="BL303"/>
  <c r="BL304"/>
  <c r="BL306"/>
  <c r="BL307"/>
  <c r="BL308"/>
  <c r="BL309"/>
  <c r="BL310"/>
  <c r="BL311"/>
  <c r="BL312"/>
  <c r="BL313"/>
  <c r="BL314"/>
  <c r="BL315"/>
  <c r="BL316"/>
  <c r="BL317"/>
  <c r="BL318"/>
  <c r="BL319"/>
  <c r="BL320"/>
  <c r="BL322"/>
  <c r="BL323"/>
  <c r="BL324"/>
  <c r="BL325"/>
  <c r="BL326"/>
  <c r="BL327"/>
  <c r="BL328"/>
  <c r="BL329"/>
  <c r="BL330"/>
  <c r="BL331"/>
  <c r="BL332"/>
  <c r="BL334"/>
  <c r="BL335"/>
  <c r="BL336"/>
  <c r="BL337"/>
  <c r="BL338"/>
  <c r="BL339"/>
  <c r="BL340"/>
  <c r="BL341"/>
  <c r="BL342"/>
  <c r="BL343"/>
  <c r="BL344"/>
  <c r="BL346"/>
  <c r="BL347"/>
  <c r="BL348"/>
  <c r="BL349"/>
  <c r="BL350"/>
  <c r="BL351"/>
  <c r="BL352"/>
  <c r="BL353"/>
  <c r="BL354"/>
  <c r="BL355"/>
  <c r="BL357"/>
  <c r="BL358"/>
  <c r="BL359"/>
  <c r="CA359" s="1"/>
  <c r="BL360"/>
  <c r="BL361"/>
  <c r="BL362"/>
  <c r="BL363"/>
  <c r="BL364"/>
  <c r="BL365"/>
  <c r="BL366"/>
  <c r="BL367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3"/>
  <c r="BL44"/>
  <c r="BL18"/>
  <c r="BL8"/>
  <c r="BL9"/>
  <c r="BL10"/>
  <c r="BL11"/>
  <c r="BL12"/>
  <c r="BL13"/>
  <c r="BL14"/>
  <c r="BL15"/>
  <c r="BL16"/>
  <c r="BL7"/>
  <c r="CD359" l="1"/>
  <c r="CC359"/>
  <c r="BL42"/>
  <c r="BM42" s="1"/>
  <c r="CA7"/>
  <c r="BM7"/>
  <c r="BM15"/>
  <c r="CA15"/>
  <c r="BM13"/>
  <c r="CA13"/>
  <c r="BM11"/>
  <c r="CA11"/>
  <c r="BM9"/>
  <c r="CA9"/>
  <c r="CA18"/>
  <c r="BM18"/>
  <c r="BM43"/>
  <c r="CA43"/>
  <c r="BM41"/>
  <c r="CA41"/>
  <c r="BM39"/>
  <c r="CA39"/>
  <c r="BM37"/>
  <c r="CA37"/>
  <c r="BM35"/>
  <c r="CA35"/>
  <c r="BM33"/>
  <c r="CA33"/>
  <c r="BM31"/>
  <c r="CA31"/>
  <c r="BM29"/>
  <c r="CA29"/>
  <c r="BM27"/>
  <c r="CA27"/>
  <c r="BM25"/>
  <c r="CA25"/>
  <c r="BM23"/>
  <c r="CA23"/>
  <c r="BM21"/>
  <c r="CA21"/>
  <c r="BM19"/>
  <c r="CA19"/>
  <c r="CA368"/>
  <c r="BM366"/>
  <c r="CA366"/>
  <c r="BM364"/>
  <c r="CA364"/>
  <c r="BM362"/>
  <c r="CA362"/>
  <c r="BM360"/>
  <c r="CA360"/>
  <c r="BM358"/>
  <c r="CA358"/>
  <c r="BM354"/>
  <c r="CA354"/>
  <c r="BM352"/>
  <c r="CA352"/>
  <c r="BM350"/>
  <c r="CA350"/>
  <c r="BM348"/>
  <c r="CA348"/>
  <c r="BM346"/>
  <c r="CA346"/>
  <c r="BM344"/>
  <c r="CA344"/>
  <c r="BM342"/>
  <c r="CA342"/>
  <c r="BM340"/>
  <c r="CA340"/>
  <c r="BM338"/>
  <c r="CA338"/>
  <c r="BM336"/>
  <c r="CA336"/>
  <c r="BM334"/>
  <c r="CA334"/>
  <c r="BM332"/>
  <c r="CA332"/>
  <c r="BM330"/>
  <c r="CA330"/>
  <c r="BM328"/>
  <c r="CA328"/>
  <c r="BM326"/>
  <c r="CA326"/>
  <c r="BM324"/>
  <c r="CA324"/>
  <c r="BM322"/>
  <c r="CA322"/>
  <c r="BM320"/>
  <c r="CA320"/>
  <c r="BM318"/>
  <c r="CA318"/>
  <c r="BM316"/>
  <c r="CA316"/>
  <c r="BM314"/>
  <c r="CA314"/>
  <c r="BM312"/>
  <c r="CA312"/>
  <c r="BM310"/>
  <c r="CA310"/>
  <c r="BM308"/>
  <c r="CA308"/>
  <c r="BM306"/>
  <c r="CA306"/>
  <c r="BM304"/>
  <c r="CA304"/>
  <c r="BM302"/>
  <c r="CA302"/>
  <c r="BM300"/>
  <c r="CA300"/>
  <c r="BM298"/>
  <c r="CA298"/>
  <c r="BM296"/>
  <c r="CA296"/>
  <c r="BM294"/>
  <c r="CA294"/>
  <c r="BM292"/>
  <c r="CA292"/>
  <c r="BM290"/>
  <c r="CA290"/>
  <c r="BM288"/>
  <c r="CA288"/>
  <c r="BM286"/>
  <c r="CA286"/>
  <c r="BM284"/>
  <c r="CA284"/>
  <c r="BM282"/>
  <c r="CA282"/>
  <c r="BM278"/>
  <c r="CA278"/>
  <c r="BM276"/>
  <c r="CA276"/>
  <c r="BM274"/>
  <c r="CA274"/>
  <c r="BM272"/>
  <c r="CA272"/>
  <c r="BM270"/>
  <c r="CA270"/>
  <c r="BM268"/>
  <c r="CA268"/>
  <c r="BM266"/>
  <c r="CA266"/>
  <c r="BM264"/>
  <c r="CA264"/>
  <c r="BM260"/>
  <c r="CA260"/>
  <c r="BM258"/>
  <c r="CA258"/>
  <c r="BM256"/>
  <c r="CA256"/>
  <c r="BM252"/>
  <c r="CA252"/>
  <c r="BM250"/>
  <c r="CA250"/>
  <c r="BM248"/>
  <c r="CA248"/>
  <c r="BM246"/>
  <c r="CA246"/>
  <c r="BM244"/>
  <c r="CA244"/>
  <c r="BM242"/>
  <c r="CA242"/>
  <c r="BM240"/>
  <c r="CA240"/>
  <c r="BM236"/>
  <c r="CA236"/>
  <c r="BM234"/>
  <c r="CA234"/>
  <c r="BM232"/>
  <c r="CA232"/>
  <c r="BM230"/>
  <c r="CA230"/>
  <c r="BM228"/>
  <c r="CA228"/>
  <c r="BM226"/>
  <c r="CA226"/>
  <c r="BM224"/>
  <c r="CA224"/>
  <c r="BM222"/>
  <c r="CA222"/>
  <c r="BM220"/>
  <c r="CA220"/>
  <c r="BM218"/>
  <c r="CA218"/>
  <c r="BM216"/>
  <c r="CA216"/>
  <c r="BM214"/>
  <c r="CA214"/>
  <c r="BM212"/>
  <c r="CA212"/>
  <c r="BM210"/>
  <c r="CA210"/>
  <c r="BM208"/>
  <c r="CA208"/>
  <c r="BM206"/>
  <c r="CA206"/>
  <c r="BM204"/>
  <c r="CA204"/>
  <c r="BM202"/>
  <c r="CA202"/>
  <c r="BM200"/>
  <c r="CA200"/>
  <c r="BM198"/>
  <c r="CA198"/>
  <c r="BM196"/>
  <c r="CA196"/>
  <c r="BM194"/>
  <c r="CA194"/>
  <c r="BM190"/>
  <c r="CA190"/>
  <c r="BM188"/>
  <c r="CA188"/>
  <c r="BM186"/>
  <c r="CA186"/>
  <c r="BM184"/>
  <c r="CA184"/>
  <c r="BM182"/>
  <c r="CA182"/>
  <c r="BM180"/>
  <c r="CA180"/>
  <c r="BM176"/>
  <c r="CA176"/>
  <c r="BM174"/>
  <c r="CA174"/>
  <c r="BM172"/>
  <c r="CA172"/>
  <c r="BM170"/>
  <c r="CA170"/>
  <c r="BM168"/>
  <c r="CA168"/>
  <c r="BM166"/>
  <c r="CA166"/>
  <c r="BM164"/>
  <c r="CA164"/>
  <c r="BM162"/>
  <c r="CA162"/>
  <c r="BM160"/>
  <c r="CA160"/>
  <c r="BM158"/>
  <c r="CA158"/>
  <c r="BM156"/>
  <c r="CA156"/>
  <c r="BM154"/>
  <c r="CA154"/>
  <c r="BM152"/>
  <c r="CA152"/>
  <c r="BM150"/>
  <c r="CA150"/>
  <c r="BM148"/>
  <c r="CA148"/>
  <c r="BM146"/>
  <c r="CA146"/>
  <c r="BM142"/>
  <c r="CA142"/>
  <c r="BM140"/>
  <c r="CA140"/>
  <c r="BM138"/>
  <c r="CA138"/>
  <c r="BM136"/>
  <c r="CA136"/>
  <c r="BM134"/>
  <c r="CA134"/>
  <c r="BM132"/>
  <c r="CA132"/>
  <c r="BM130"/>
  <c r="CA130"/>
  <c r="BM126"/>
  <c r="CA126"/>
  <c r="BM124"/>
  <c r="CA124"/>
  <c r="BM122"/>
  <c r="CA122"/>
  <c r="BM118"/>
  <c r="CA118"/>
  <c r="BM116"/>
  <c r="CA116"/>
  <c r="BM114"/>
  <c r="CA114"/>
  <c r="BM112"/>
  <c r="CA112"/>
  <c r="BM110"/>
  <c r="CA110"/>
  <c r="BM108"/>
  <c r="CA108"/>
  <c r="BM106"/>
  <c r="CA106"/>
  <c r="BM102"/>
  <c r="CA102"/>
  <c r="BM100"/>
  <c r="CA100"/>
  <c r="BM98"/>
  <c r="CA98"/>
  <c r="BM96"/>
  <c r="CA96"/>
  <c r="BM94"/>
  <c r="CA94"/>
  <c r="BM92"/>
  <c r="CA92"/>
  <c r="BM88"/>
  <c r="CA88"/>
  <c r="BM86"/>
  <c r="CA86"/>
  <c r="BM84"/>
  <c r="CA84"/>
  <c r="BM82"/>
  <c r="CA82"/>
  <c r="BM78"/>
  <c r="CA78"/>
  <c r="BM76"/>
  <c r="CA76"/>
  <c r="BM74"/>
  <c r="CA74"/>
  <c r="BM72"/>
  <c r="CA72"/>
  <c r="BM70"/>
  <c r="CA70"/>
  <c r="BM68"/>
  <c r="CA68"/>
  <c r="BM66"/>
  <c r="CA66"/>
  <c r="BM64"/>
  <c r="CA64"/>
  <c r="BM62"/>
  <c r="CA62"/>
  <c r="BM60"/>
  <c r="CA60"/>
  <c r="BM58"/>
  <c r="CA58"/>
  <c r="BM56"/>
  <c r="CA56"/>
  <c r="BM54"/>
  <c r="CA54"/>
  <c r="BM50"/>
  <c r="CA50"/>
  <c r="BM48"/>
  <c r="CA48"/>
  <c r="BM16"/>
  <c r="CA16"/>
  <c r="BM14"/>
  <c r="CA14"/>
  <c r="BM12"/>
  <c r="CA12"/>
  <c r="BM10"/>
  <c r="CA10"/>
  <c r="BM8"/>
  <c r="CA8"/>
  <c r="BM44"/>
  <c r="CA44"/>
  <c r="BM40"/>
  <c r="CA40"/>
  <c r="BM38"/>
  <c r="CA38"/>
  <c r="BM36"/>
  <c r="CA36"/>
  <c r="BM34"/>
  <c r="CA34"/>
  <c r="BM32"/>
  <c r="CA32"/>
  <c r="BM30"/>
  <c r="CA30"/>
  <c r="BM28"/>
  <c r="CA28"/>
  <c r="BM26"/>
  <c r="CA26"/>
  <c r="BM24"/>
  <c r="CA24"/>
  <c r="BM22"/>
  <c r="CA22"/>
  <c r="BM20"/>
  <c r="CA20"/>
  <c r="BM47"/>
  <c r="CA47"/>
  <c r="BM367"/>
  <c r="CA367"/>
  <c r="BM365"/>
  <c r="CA365"/>
  <c r="BM363"/>
  <c r="CA363"/>
  <c r="BM361"/>
  <c r="CA361"/>
  <c r="BM359"/>
  <c r="BM357"/>
  <c r="CA357"/>
  <c r="BM355"/>
  <c r="CA355"/>
  <c r="BM353"/>
  <c r="CA353"/>
  <c r="BM351"/>
  <c r="CA351"/>
  <c r="BM349"/>
  <c r="CA349"/>
  <c r="BM347"/>
  <c r="CA347"/>
  <c r="BM343"/>
  <c r="CA343"/>
  <c r="BM341"/>
  <c r="CA341"/>
  <c r="BM339"/>
  <c r="CA339"/>
  <c r="BM337"/>
  <c r="CA337"/>
  <c r="BM335"/>
  <c r="CA335"/>
  <c r="BM331"/>
  <c r="CA331"/>
  <c r="BM329"/>
  <c r="CA329"/>
  <c r="BM327"/>
  <c r="CA327"/>
  <c r="BM325"/>
  <c r="CA325"/>
  <c r="BM323"/>
  <c r="CA323"/>
  <c r="BM319"/>
  <c r="CA319"/>
  <c r="BM317"/>
  <c r="CA317"/>
  <c r="BM315"/>
  <c r="CA315"/>
  <c r="BM313"/>
  <c r="CA313"/>
  <c r="BM311"/>
  <c r="CA311"/>
  <c r="BM309"/>
  <c r="CA309"/>
  <c r="BM307"/>
  <c r="CA307"/>
  <c r="BM303"/>
  <c r="CA303"/>
  <c r="BM301"/>
  <c r="CA301"/>
  <c r="BM299"/>
  <c r="CA299"/>
  <c r="BM297"/>
  <c r="CA297"/>
  <c r="BM295"/>
  <c r="CA295"/>
  <c r="BM293"/>
  <c r="CA293"/>
  <c r="BM291"/>
  <c r="CA291"/>
  <c r="BM289"/>
  <c r="CA289"/>
  <c r="BM287"/>
  <c r="CA287"/>
  <c r="BM285"/>
  <c r="CA285"/>
  <c r="BM283"/>
  <c r="CA283"/>
  <c r="BM281"/>
  <c r="CA281"/>
  <c r="BM279"/>
  <c r="CA279"/>
  <c r="BM277"/>
  <c r="CA277"/>
  <c r="BM275"/>
  <c r="CA275"/>
  <c r="BM273"/>
  <c r="CA273"/>
  <c r="BM271"/>
  <c r="CA271"/>
  <c r="BM269"/>
  <c r="CA269"/>
  <c r="BM267"/>
  <c r="CA267"/>
  <c r="BM265"/>
  <c r="CA265"/>
  <c r="BM263"/>
  <c r="CA263"/>
  <c r="BM261"/>
  <c r="CA261"/>
  <c r="BM259"/>
  <c r="CA259"/>
  <c r="BM257"/>
  <c r="CA257"/>
  <c r="BM255"/>
  <c r="CA255"/>
  <c r="BM253"/>
  <c r="CA253"/>
  <c r="BM251"/>
  <c r="CA251"/>
  <c r="BM249"/>
  <c r="CA249"/>
  <c r="BM247"/>
  <c r="CA247"/>
  <c r="BM245"/>
  <c r="CA245"/>
  <c r="BM243"/>
  <c r="CA243"/>
  <c r="BM241"/>
  <c r="CA241"/>
  <c r="BM239"/>
  <c r="CA239"/>
  <c r="BM237"/>
  <c r="CA237"/>
  <c r="BM235"/>
  <c r="CA235"/>
  <c r="BM233"/>
  <c r="CA233"/>
  <c r="BM231"/>
  <c r="CA231"/>
  <c r="BM227"/>
  <c r="CA227"/>
  <c r="BM225"/>
  <c r="CA225"/>
  <c r="BM223"/>
  <c r="CA223"/>
  <c r="BM221"/>
  <c r="CA221"/>
  <c r="BM217"/>
  <c r="CA217"/>
  <c r="BM215"/>
  <c r="CA215"/>
  <c r="BM213"/>
  <c r="CA213"/>
  <c r="BM211"/>
  <c r="CA211"/>
  <c r="BM209"/>
  <c r="CA209"/>
  <c r="BM207"/>
  <c r="CA207"/>
  <c r="BM203"/>
  <c r="CA203"/>
  <c r="BM201"/>
  <c r="CA201"/>
  <c r="BM199"/>
  <c r="CA199"/>
  <c r="BM197"/>
  <c r="CA197"/>
  <c r="BM195"/>
  <c r="CA195"/>
  <c r="BM193"/>
  <c r="CA193"/>
  <c r="BM191"/>
  <c r="CA191"/>
  <c r="BM189"/>
  <c r="CA189"/>
  <c r="BM187"/>
  <c r="CA187"/>
  <c r="BM185"/>
  <c r="CA185"/>
  <c r="BM183"/>
  <c r="CA183"/>
  <c r="BM181"/>
  <c r="CA181"/>
  <c r="BM179"/>
  <c r="CA179"/>
  <c r="BM177"/>
  <c r="CA177"/>
  <c r="BM175"/>
  <c r="CA175"/>
  <c r="BM173"/>
  <c r="CA173"/>
  <c r="BM169"/>
  <c r="CA169"/>
  <c r="BM167"/>
  <c r="CA167"/>
  <c r="BM165"/>
  <c r="CA165"/>
  <c r="BM163"/>
  <c r="CA163"/>
  <c r="BM161"/>
  <c r="CA161"/>
  <c r="BM159"/>
  <c r="CA159"/>
  <c r="BM155"/>
  <c r="CA155"/>
  <c r="BM153"/>
  <c r="CA153"/>
  <c r="BM151"/>
  <c r="CA151"/>
  <c r="BM149"/>
  <c r="CA149"/>
  <c r="BM147"/>
  <c r="CA147"/>
  <c r="BM145"/>
  <c r="CA145"/>
  <c r="BM143"/>
  <c r="CA143"/>
  <c r="BM141"/>
  <c r="CA141"/>
  <c r="BM139"/>
  <c r="CA139"/>
  <c r="BM135"/>
  <c r="CA135"/>
  <c r="BM133"/>
  <c r="CA133"/>
  <c r="BM131"/>
  <c r="CA131"/>
  <c r="BM129"/>
  <c r="CA129"/>
  <c r="BM127"/>
  <c r="CA127"/>
  <c r="BM125"/>
  <c r="CA125"/>
  <c r="BM123"/>
  <c r="CA123"/>
  <c r="BM121"/>
  <c r="CA121"/>
  <c r="BM119"/>
  <c r="CA119"/>
  <c r="BM117"/>
  <c r="CA117"/>
  <c r="BM115"/>
  <c r="CA115"/>
  <c r="BM113"/>
  <c r="CA113"/>
  <c r="BM111"/>
  <c r="CA111"/>
  <c r="BM109"/>
  <c r="CA109"/>
  <c r="BM107"/>
  <c r="CA107"/>
  <c r="BM105"/>
  <c r="CA105"/>
  <c r="BM103"/>
  <c r="CA103"/>
  <c r="BM101"/>
  <c r="CA101"/>
  <c r="BM99"/>
  <c r="CA99"/>
  <c r="BM97"/>
  <c r="CA97"/>
  <c r="BM95"/>
  <c r="CA95"/>
  <c r="BM93"/>
  <c r="CA93"/>
  <c r="BM91"/>
  <c r="CA91"/>
  <c r="BM89"/>
  <c r="CA89"/>
  <c r="BM87"/>
  <c r="CA87"/>
  <c r="BM85"/>
  <c r="CA85"/>
  <c r="BM83"/>
  <c r="CA83"/>
  <c r="BM81"/>
  <c r="CA81"/>
  <c r="BM79"/>
  <c r="CA79"/>
  <c r="BM77"/>
  <c r="CA77"/>
  <c r="BM75"/>
  <c r="CA75"/>
  <c r="BM73"/>
  <c r="CA73"/>
  <c r="BM69"/>
  <c r="CA69"/>
  <c r="BM67"/>
  <c r="CA67"/>
  <c r="BM63"/>
  <c r="CA63"/>
  <c r="BM61"/>
  <c r="CA61"/>
  <c r="BM59"/>
  <c r="CA59"/>
  <c r="BM57"/>
  <c r="CA57"/>
  <c r="BM55"/>
  <c r="CA55"/>
  <c r="BM53"/>
  <c r="CA53"/>
  <c r="BM51"/>
  <c r="CA51"/>
  <c r="BM49"/>
  <c r="CA49"/>
  <c r="AG19" i="8"/>
  <c r="AH19" s="1"/>
  <c r="AG20"/>
  <c r="AH20" s="1"/>
  <c r="AG21"/>
  <c r="AH21" s="1"/>
  <c r="AG22"/>
  <c r="AH22" s="1"/>
  <c r="AG23"/>
  <c r="AH23" s="1"/>
  <c r="AG24"/>
  <c r="AH24" s="1"/>
  <c r="AG25"/>
  <c r="AH25" s="1"/>
  <c r="AG26"/>
  <c r="AH26" s="1"/>
  <c r="AG27"/>
  <c r="AH27" s="1"/>
  <c r="AG28"/>
  <c r="AH28" s="1"/>
  <c r="AG29"/>
  <c r="AH29" s="1"/>
  <c r="AG30"/>
  <c r="AH30" s="1"/>
  <c r="AG31"/>
  <c r="AH31" s="1"/>
  <c r="AG32"/>
  <c r="AH32" s="1"/>
  <c r="AG33"/>
  <c r="AH33" s="1"/>
  <c r="AG34"/>
  <c r="AH34" s="1"/>
  <c r="AG35"/>
  <c r="AH35" s="1"/>
  <c r="AG36"/>
  <c r="AH36" s="1"/>
  <c r="AG37"/>
  <c r="AH37" s="1"/>
  <c r="AG38"/>
  <c r="AH38" s="1"/>
  <c r="AG39"/>
  <c r="AH39" s="1"/>
  <c r="AG40"/>
  <c r="AH40" s="1"/>
  <c r="AG41"/>
  <c r="AH41" s="1"/>
  <c r="AG42"/>
  <c r="AH42" s="1"/>
  <c r="AG43"/>
  <c r="AH43" s="1"/>
  <c r="AG44"/>
  <c r="AH44" s="1"/>
  <c r="AG8"/>
  <c r="AH8" s="1"/>
  <c r="AG9"/>
  <c r="AH9" s="1"/>
  <c r="AG10"/>
  <c r="AH10" s="1"/>
  <c r="AG11"/>
  <c r="AH11" s="1"/>
  <c r="AG12"/>
  <c r="AH12" s="1"/>
  <c r="AG13"/>
  <c r="AH13" s="1"/>
  <c r="AG14"/>
  <c r="AH14" s="1"/>
  <c r="AG15"/>
  <c r="AH15" s="1"/>
  <c r="AG16"/>
  <c r="AH16" s="1"/>
  <c r="AG18"/>
  <c r="AH18" s="1"/>
  <c r="AG7"/>
  <c r="AH7" s="1"/>
  <c r="AQ17" i="7"/>
  <c r="AP17"/>
  <c r="AQ6"/>
  <c r="AP6"/>
  <c r="CD49" l="1"/>
  <c r="CC49"/>
  <c r="CD51"/>
  <c r="CC51"/>
  <c r="CD53"/>
  <c r="CC53"/>
  <c r="CD55"/>
  <c r="CC55"/>
  <c r="CD57"/>
  <c r="CC57"/>
  <c r="CD59"/>
  <c r="CC59"/>
  <c r="CD61"/>
  <c r="CC61"/>
  <c r="CD63"/>
  <c r="CC63"/>
  <c r="CD67"/>
  <c r="CC67"/>
  <c r="CD69"/>
  <c r="CC69"/>
  <c r="CD73"/>
  <c r="CC73"/>
  <c r="CD75"/>
  <c r="CC75"/>
  <c r="CD77"/>
  <c r="CC77"/>
  <c r="CD79"/>
  <c r="CC79"/>
  <c r="CD81"/>
  <c r="CC81"/>
  <c r="CD83"/>
  <c r="CC83"/>
  <c r="CD85"/>
  <c r="CC85"/>
  <c r="CD87"/>
  <c r="CC87"/>
  <c r="CD89"/>
  <c r="CC89"/>
  <c r="CD91"/>
  <c r="CC91"/>
  <c r="CD93"/>
  <c r="CC93"/>
  <c r="CD95"/>
  <c r="CC95"/>
  <c r="CD97"/>
  <c r="CC97"/>
  <c r="CD99"/>
  <c r="CC99"/>
  <c r="CD101"/>
  <c r="CC101"/>
  <c r="CD103"/>
  <c r="CC103"/>
  <c r="CD105"/>
  <c r="CC105"/>
  <c r="CD107"/>
  <c r="CC107"/>
  <c r="CD109"/>
  <c r="CC109"/>
  <c r="CD111"/>
  <c r="CC111"/>
  <c r="CD113"/>
  <c r="CC113"/>
  <c r="CD115"/>
  <c r="CC115"/>
  <c r="CD117"/>
  <c r="CC117"/>
  <c r="CD119"/>
  <c r="CC119"/>
  <c r="CD121"/>
  <c r="CC121"/>
  <c r="CD123"/>
  <c r="CC123"/>
  <c r="CD125"/>
  <c r="CC125"/>
  <c r="CD127"/>
  <c r="CC127"/>
  <c r="CD129"/>
  <c r="CC129"/>
  <c r="CD131"/>
  <c r="CC131"/>
  <c r="CD133"/>
  <c r="CC133"/>
  <c r="CD135"/>
  <c r="CC135"/>
  <c r="CD139"/>
  <c r="CC139"/>
  <c r="CD141"/>
  <c r="CC141"/>
  <c r="CD143"/>
  <c r="CC143"/>
  <c r="CD145"/>
  <c r="CC145"/>
  <c r="CD147"/>
  <c r="CC147"/>
  <c r="CD149"/>
  <c r="CC149"/>
  <c r="CD151"/>
  <c r="CC151"/>
  <c r="CD153"/>
  <c r="CC153"/>
  <c r="CD155"/>
  <c r="CC155"/>
  <c r="CD159"/>
  <c r="CC159"/>
  <c r="CD161"/>
  <c r="CC161"/>
  <c r="CD163"/>
  <c r="CC163"/>
  <c r="CD165"/>
  <c r="CC165"/>
  <c r="CD167"/>
  <c r="CC167"/>
  <c r="CD169"/>
  <c r="CC169"/>
  <c r="CD173"/>
  <c r="CC173"/>
  <c r="CD175"/>
  <c r="CC175"/>
  <c r="CD177"/>
  <c r="CC177"/>
  <c r="CD179"/>
  <c r="CC179"/>
  <c r="CD181"/>
  <c r="CC181"/>
  <c r="CD183"/>
  <c r="CC183"/>
  <c r="CD185"/>
  <c r="CC185"/>
  <c r="CD187"/>
  <c r="CC187"/>
  <c r="CD189"/>
  <c r="CC189"/>
  <c r="CD191"/>
  <c r="CC191"/>
  <c r="CD193"/>
  <c r="CC193"/>
  <c r="CD195"/>
  <c r="CC195"/>
  <c r="CD197"/>
  <c r="CC197"/>
  <c r="CD199"/>
  <c r="CC199"/>
  <c r="CD201"/>
  <c r="CC201"/>
  <c r="CD203"/>
  <c r="CC203"/>
  <c r="CD207"/>
  <c r="CC207"/>
  <c r="CD209"/>
  <c r="CC209"/>
  <c r="CD211"/>
  <c r="CC211"/>
  <c r="CD213"/>
  <c r="CC213"/>
  <c r="CD215"/>
  <c r="CC215"/>
  <c r="CD217"/>
  <c r="CC217"/>
  <c r="CD221"/>
  <c r="CC221"/>
  <c r="CD223"/>
  <c r="CC223"/>
  <c r="CD225"/>
  <c r="CC225"/>
  <c r="CD227"/>
  <c r="CC227"/>
  <c r="CD231"/>
  <c r="CC231"/>
  <c r="CD233"/>
  <c r="CC233"/>
  <c r="CD235"/>
  <c r="CC235"/>
  <c r="CD237"/>
  <c r="CC237"/>
  <c r="CD239"/>
  <c r="CC239"/>
  <c r="CD241"/>
  <c r="CC241"/>
  <c r="CD243"/>
  <c r="CC243"/>
  <c r="CD245"/>
  <c r="CC245"/>
  <c r="CD247"/>
  <c r="CC247"/>
  <c r="CD249"/>
  <c r="CC249"/>
  <c r="CD251"/>
  <c r="CC251"/>
  <c r="CD253"/>
  <c r="CC253"/>
  <c r="CD255"/>
  <c r="CC255"/>
  <c r="CD257"/>
  <c r="CC257"/>
  <c r="CD259"/>
  <c r="CC259"/>
  <c r="CD261"/>
  <c r="CC261"/>
  <c r="CD263"/>
  <c r="CC263"/>
  <c r="CD265"/>
  <c r="CC265"/>
  <c r="CD267"/>
  <c r="CC267"/>
  <c r="CD269"/>
  <c r="CC269"/>
  <c r="CD271"/>
  <c r="CC271"/>
  <c r="CD273"/>
  <c r="CC273"/>
  <c r="CD275"/>
  <c r="CC275"/>
  <c r="CD277"/>
  <c r="CC277"/>
  <c r="CD279"/>
  <c r="CC279"/>
  <c r="CD281"/>
  <c r="CC281"/>
  <c r="CD283"/>
  <c r="CC283"/>
  <c r="CD285"/>
  <c r="CC285"/>
  <c r="CD287"/>
  <c r="CC287"/>
  <c r="CD289"/>
  <c r="CC289"/>
  <c r="CD291"/>
  <c r="CC291"/>
  <c r="CD293"/>
  <c r="CC293"/>
  <c r="CD295"/>
  <c r="CC295"/>
  <c r="CD297"/>
  <c r="CC297"/>
  <c r="CD299"/>
  <c r="CC299"/>
  <c r="CD301"/>
  <c r="CC301"/>
  <c r="CD303"/>
  <c r="CC303"/>
  <c r="CD307"/>
  <c r="CC307"/>
  <c r="CD309"/>
  <c r="CC309"/>
  <c r="CD311"/>
  <c r="CC311"/>
  <c r="CD313"/>
  <c r="CC313"/>
  <c r="CD315"/>
  <c r="CC315"/>
  <c r="CD317"/>
  <c r="CC317"/>
  <c r="CD319"/>
  <c r="CC319"/>
  <c r="CD323"/>
  <c r="CC323"/>
  <c r="CD325"/>
  <c r="CC325"/>
  <c r="CD327"/>
  <c r="CC327"/>
  <c r="CD329"/>
  <c r="CC329"/>
  <c r="CD331"/>
  <c r="CC331"/>
  <c r="CD335"/>
  <c r="CC335"/>
  <c r="CD337"/>
  <c r="CC337"/>
  <c r="CD339"/>
  <c r="CC339"/>
  <c r="CD341"/>
  <c r="CC341"/>
  <c r="CD343"/>
  <c r="CC343"/>
  <c r="CD347"/>
  <c r="CC347"/>
  <c r="CD349"/>
  <c r="CC349"/>
  <c r="CD351"/>
  <c r="CC351"/>
  <c r="CD353"/>
  <c r="CC353"/>
  <c r="CD355"/>
  <c r="CC355"/>
  <c r="CD357"/>
  <c r="CC357"/>
  <c r="CC19"/>
  <c r="CD19"/>
  <c r="CC21"/>
  <c r="CD21"/>
  <c r="CC23"/>
  <c r="CD23"/>
  <c r="CC25"/>
  <c r="CD25"/>
  <c r="CC27"/>
  <c r="CD27"/>
  <c r="CC29"/>
  <c r="CD29"/>
  <c r="CC31"/>
  <c r="CD31"/>
  <c r="CC33"/>
  <c r="CD33"/>
  <c r="CC35"/>
  <c r="CD35"/>
  <c r="CC37"/>
  <c r="CD37"/>
  <c r="CC39"/>
  <c r="CD39"/>
  <c r="CC41"/>
  <c r="CD41"/>
  <c r="CC43"/>
  <c r="CD43"/>
  <c r="CC9"/>
  <c r="CD9"/>
  <c r="CC11"/>
  <c r="CD11"/>
  <c r="CC13"/>
  <c r="CD13"/>
  <c r="CC15"/>
  <c r="CD15"/>
  <c r="CD361"/>
  <c r="CC361"/>
  <c r="CD363"/>
  <c r="CC363"/>
  <c r="CD365"/>
  <c r="CC365"/>
  <c r="CD367"/>
  <c r="CC367"/>
  <c r="CD47"/>
  <c r="CC47"/>
  <c r="CC20"/>
  <c r="CD20"/>
  <c r="CC22"/>
  <c r="CD22"/>
  <c r="CC24"/>
  <c r="CD24"/>
  <c r="CC26"/>
  <c r="CD26"/>
  <c r="CC28"/>
  <c r="CD28"/>
  <c r="CC30"/>
  <c r="CD30"/>
  <c r="CC32"/>
  <c r="CD32"/>
  <c r="CC34"/>
  <c r="CD34"/>
  <c r="CC36"/>
  <c r="CD36"/>
  <c r="CC38"/>
  <c r="CD38"/>
  <c r="CC40"/>
  <c r="CD40"/>
  <c r="CC44"/>
  <c r="CD44"/>
  <c r="CC8"/>
  <c r="CD8"/>
  <c r="CC10"/>
  <c r="CD10"/>
  <c r="CC12"/>
  <c r="CD12"/>
  <c r="CC14"/>
  <c r="CD14"/>
  <c r="CC16"/>
  <c r="CD16"/>
  <c r="CC48"/>
  <c r="CD48"/>
  <c r="CC50"/>
  <c r="CD50"/>
  <c r="CC54"/>
  <c r="CD54"/>
  <c r="CC56"/>
  <c r="CD56"/>
  <c r="CC58"/>
  <c r="CD58"/>
  <c r="CC60"/>
  <c r="CD60"/>
  <c r="CC62"/>
  <c r="CD62"/>
  <c r="CC64"/>
  <c r="CD64"/>
  <c r="CC66"/>
  <c r="CD66"/>
  <c r="CC68"/>
  <c r="CD68"/>
  <c r="CC70"/>
  <c r="CD70"/>
  <c r="CC72"/>
  <c r="CD72"/>
  <c r="CC74"/>
  <c r="CD74"/>
  <c r="CC76"/>
  <c r="CD76"/>
  <c r="CC78"/>
  <c r="CD78"/>
  <c r="CC82"/>
  <c r="CD82"/>
  <c r="CC84"/>
  <c r="CD84"/>
  <c r="CC86"/>
  <c r="CD86"/>
  <c r="CC88"/>
  <c r="CD88"/>
  <c r="CC92"/>
  <c r="CD92"/>
  <c r="CC94"/>
  <c r="CD94"/>
  <c r="CC96"/>
  <c r="CD96"/>
  <c r="CC98"/>
  <c r="CD98"/>
  <c r="CC100"/>
  <c r="CD100"/>
  <c r="CC102"/>
  <c r="CD102"/>
  <c r="CC106"/>
  <c r="CD106"/>
  <c r="CC108"/>
  <c r="CD108"/>
  <c r="CC110"/>
  <c r="CD110"/>
  <c r="CC112"/>
  <c r="CD112"/>
  <c r="CC114"/>
  <c r="CD114"/>
  <c r="CC116"/>
  <c r="CD116"/>
  <c r="CC118"/>
  <c r="CD118"/>
  <c r="CC122"/>
  <c r="CD122"/>
  <c r="CC124"/>
  <c r="CD124"/>
  <c r="CC126"/>
  <c r="CD126"/>
  <c r="CC130"/>
  <c r="CD130"/>
  <c r="CC132"/>
  <c r="CD132"/>
  <c r="CC134"/>
  <c r="CD134"/>
  <c r="CC136"/>
  <c r="CD136"/>
  <c r="CC138"/>
  <c r="CD138"/>
  <c r="CC140"/>
  <c r="CD140"/>
  <c r="CC142"/>
  <c r="CD142"/>
  <c r="CC146"/>
  <c r="CD146"/>
  <c r="CC148"/>
  <c r="CD148"/>
  <c r="CC150"/>
  <c r="CD150"/>
  <c r="CC152"/>
  <c r="CD152"/>
  <c r="CC154"/>
  <c r="CD154"/>
  <c r="CC156"/>
  <c r="CD156"/>
  <c r="CC158"/>
  <c r="CD158"/>
  <c r="CC160"/>
  <c r="CD160"/>
  <c r="CC162"/>
  <c r="CD162"/>
  <c r="CC164"/>
  <c r="CD164"/>
  <c r="CC166"/>
  <c r="CD166"/>
  <c r="CC168"/>
  <c r="CD168"/>
  <c r="CC170"/>
  <c r="CD170"/>
  <c r="CC172"/>
  <c r="CD172"/>
  <c r="CC174"/>
  <c r="CD174"/>
  <c r="CC176"/>
  <c r="CD176"/>
  <c r="CC180"/>
  <c r="CD180"/>
  <c r="CC182"/>
  <c r="CD182"/>
  <c r="CC184"/>
  <c r="CD184"/>
  <c r="CC186"/>
  <c r="CD186"/>
  <c r="CC188"/>
  <c r="CD188"/>
  <c r="CC190"/>
  <c r="CD190"/>
  <c r="CD194"/>
  <c r="CC194"/>
  <c r="CD196"/>
  <c r="CC196"/>
  <c r="CD198"/>
  <c r="CC198"/>
  <c r="CD200"/>
  <c r="CC200"/>
  <c r="CD202"/>
  <c r="CC202"/>
  <c r="CD204"/>
  <c r="CC204"/>
  <c r="CD206"/>
  <c r="CC206"/>
  <c r="CD208"/>
  <c r="CC208"/>
  <c r="CD210"/>
  <c r="CC210"/>
  <c r="CD212"/>
  <c r="CC212"/>
  <c r="CD214"/>
  <c r="CC214"/>
  <c r="CD216"/>
  <c r="CC216"/>
  <c r="CD218"/>
  <c r="CC218"/>
  <c r="CD220"/>
  <c r="CC220"/>
  <c r="CD222"/>
  <c r="CC222"/>
  <c r="CD224"/>
  <c r="CC224"/>
  <c r="CD226"/>
  <c r="CC226"/>
  <c r="CD228"/>
  <c r="CC228"/>
  <c r="CD230"/>
  <c r="CC230"/>
  <c r="CD232"/>
  <c r="CC232"/>
  <c r="CD234"/>
  <c r="CC234"/>
  <c r="CD236"/>
  <c r="CC236"/>
  <c r="CD240"/>
  <c r="CC240"/>
  <c r="CD242"/>
  <c r="CC242"/>
  <c r="CD244"/>
  <c r="CC244"/>
  <c r="CD246"/>
  <c r="CC246"/>
  <c r="CD248"/>
  <c r="CC248"/>
  <c r="CD250"/>
  <c r="CC250"/>
  <c r="CD252"/>
  <c r="CC252"/>
  <c r="CD256"/>
  <c r="CC256"/>
  <c r="CD258"/>
  <c r="CC258"/>
  <c r="CD260"/>
  <c r="CC260"/>
  <c r="CD264"/>
  <c r="CC264"/>
  <c r="CD266"/>
  <c r="CC266"/>
  <c r="CD268"/>
  <c r="CC268"/>
  <c r="CD270"/>
  <c r="CC270"/>
  <c r="CD272"/>
  <c r="CC272"/>
  <c r="CD274"/>
  <c r="CC274"/>
  <c r="CD276"/>
  <c r="CC276"/>
  <c r="CD278"/>
  <c r="CC278"/>
  <c r="CD282"/>
  <c r="CC282"/>
  <c r="CD284"/>
  <c r="CC284"/>
  <c r="CD286"/>
  <c r="CC286"/>
  <c r="CD288"/>
  <c r="CC288"/>
  <c r="CD290"/>
  <c r="CC290"/>
  <c r="CD292"/>
  <c r="CC292"/>
  <c r="CD294"/>
  <c r="CC294"/>
  <c r="CD296"/>
  <c r="CC296"/>
  <c r="CD298"/>
  <c r="CC298"/>
  <c r="CD300"/>
  <c r="CC300"/>
  <c r="CD302"/>
  <c r="CC302"/>
  <c r="CD304"/>
  <c r="CC304"/>
  <c r="CD306"/>
  <c r="CC306"/>
  <c r="CD308"/>
  <c r="CC308"/>
  <c r="CD310"/>
  <c r="CC310"/>
  <c r="CD312"/>
  <c r="CC312"/>
  <c r="CD314"/>
  <c r="CC314"/>
  <c r="CD316"/>
  <c r="CC316"/>
  <c r="CD318"/>
  <c r="CC318"/>
  <c r="CD320"/>
  <c r="CC320"/>
  <c r="CD322"/>
  <c r="CC322"/>
  <c r="CD324"/>
  <c r="CC324"/>
  <c r="CD326"/>
  <c r="CC326"/>
  <c r="CD328"/>
  <c r="CC328"/>
  <c r="CD330"/>
  <c r="CC330"/>
  <c r="CD332"/>
  <c r="CC332"/>
  <c r="CD334"/>
  <c r="CC334"/>
  <c r="CD336"/>
  <c r="CC336"/>
  <c r="CD338"/>
  <c r="CC338"/>
  <c r="CD340"/>
  <c r="CC340"/>
  <c r="CD342"/>
  <c r="CC342"/>
  <c r="CD344"/>
  <c r="CC344"/>
  <c r="CD346"/>
  <c r="CC346"/>
  <c r="CD348"/>
  <c r="CC348"/>
  <c r="CD350"/>
  <c r="CC350"/>
  <c r="CD352"/>
  <c r="CC352"/>
  <c r="CD354"/>
  <c r="CC354"/>
  <c r="CD358"/>
  <c r="CC358"/>
  <c r="CD360"/>
  <c r="CC360"/>
  <c r="CD362"/>
  <c r="CC362"/>
  <c r="CD364"/>
  <c r="CC364"/>
  <c r="CD366"/>
  <c r="CC366"/>
  <c r="CD368"/>
  <c r="CC368"/>
  <c r="CC18"/>
  <c r="CD18"/>
  <c r="CC7"/>
  <c r="CD7"/>
  <c r="CA42"/>
  <c r="AR17"/>
  <c r="AR6"/>
  <c r="CC42" l="1"/>
  <c r="CD42"/>
  <c r="CD45"/>
  <c r="CC45"/>
  <c r="CD17"/>
  <c r="CD369" s="1"/>
  <c r="CC17"/>
  <c r="CC6"/>
  <c r="CD6"/>
  <c r="BT45"/>
  <c r="BU45"/>
  <c r="BV45"/>
  <c r="BT17"/>
  <c r="BU17"/>
  <c r="BV17"/>
  <c r="BT6"/>
  <c r="BU6"/>
  <c r="BV6"/>
  <c r="CC369" l="1"/>
  <c r="BV369"/>
  <c r="BU369"/>
  <c r="BT369"/>
  <c r="BZ45" l="1"/>
  <c r="BZ17"/>
  <c r="BZ6"/>
  <c r="BZ369" l="1"/>
  <c r="BP45" l="1"/>
  <c r="BQ45"/>
  <c r="BR45"/>
  <c r="BS45"/>
  <c r="BP17"/>
  <c r="BQ17"/>
  <c r="BR17"/>
  <c r="BS17"/>
  <c r="BP6"/>
  <c r="BQ6"/>
  <c r="BR6"/>
  <c r="BS6"/>
  <c r="BS369" l="1"/>
  <c r="BR369"/>
  <c r="BQ369"/>
  <c r="BP369"/>
  <c r="CB369" l="1"/>
  <c r="CA45" l="1"/>
  <c r="CA6"/>
  <c r="BN45" l="1"/>
  <c r="BO45"/>
  <c r="BN17"/>
  <c r="BO17"/>
  <c r="BN6"/>
  <c r="BO6"/>
  <c r="BN369" l="1"/>
  <c r="BO369"/>
  <c r="AD44" i="8" l="1"/>
  <c r="AE44" s="1"/>
  <c r="AD19"/>
  <c r="AE19" s="1"/>
  <c r="AD20"/>
  <c r="AE20" s="1"/>
  <c r="AD21"/>
  <c r="AE21" s="1"/>
  <c r="AD22"/>
  <c r="AE22" s="1"/>
  <c r="AD23"/>
  <c r="AE23" s="1"/>
  <c r="AD24"/>
  <c r="AE24" s="1"/>
  <c r="AD25"/>
  <c r="AE25" s="1"/>
  <c r="AD26"/>
  <c r="AE26" s="1"/>
  <c r="AD27"/>
  <c r="AE27" s="1"/>
  <c r="AD28"/>
  <c r="AE28" s="1"/>
  <c r="AD29"/>
  <c r="AE29" s="1"/>
  <c r="AD30"/>
  <c r="AE30" s="1"/>
  <c r="AD31"/>
  <c r="AE31" s="1"/>
  <c r="AD32"/>
  <c r="AE32" s="1"/>
  <c r="AD33"/>
  <c r="AE33" s="1"/>
  <c r="AD34"/>
  <c r="AE34" s="1"/>
  <c r="AD35"/>
  <c r="AE35" s="1"/>
  <c r="AD36"/>
  <c r="AE36" s="1"/>
  <c r="AD37"/>
  <c r="AE37" s="1"/>
  <c r="AD38"/>
  <c r="AE38" s="1"/>
  <c r="AD39"/>
  <c r="AE39" s="1"/>
  <c r="AD40"/>
  <c r="AE40" s="1"/>
  <c r="AD41"/>
  <c r="AE41" s="1"/>
  <c r="AD42"/>
  <c r="AE42" s="1"/>
  <c r="AD43"/>
  <c r="AE43" s="1"/>
  <c r="AD18"/>
  <c r="AE18" s="1"/>
  <c r="AA44"/>
  <c r="AB44" s="1"/>
  <c r="AA19"/>
  <c r="AB19" s="1"/>
  <c r="AA20"/>
  <c r="AB20" s="1"/>
  <c r="AA21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AA30"/>
  <c r="AB30" s="1"/>
  <c r="AA31"/>
  <c r="AB31" s="1"/>
  <c r="AA32"/>
  <c r="AB32" s="1"/>
  <c r="AA33"/>
  <c r="AB33" s="1"/>
  <c r="AA34"/>
  <c r="AB34" s="1"/>
  <c r="AA35"/>
  <c r="AB35" s="1"/>
  <c r="AA36"/>
  <c r="AB36" s="1"/>
  <c r="AA37"/>
  <c r="AB37" s="1"/>
  <c r="AA38"/>
  <c r="AB38" s="1"/>
  <c r="AA39"/>
  <c r="AB39" s="1"/>
  <c r="AA40"/>
  <c r="AB40" s="1"/>
  <c r="AA41"/>
  <c r="AB41" s="1"/>
  <c r="AA42"/>
  <c r="AB42" s="1"/>
  <c r="AA43"/>
  <c r="AB43" s="1"/>
  <c r="AA18"/>
  <c r="AB18" s="1"/>
  <c r="AH17" i="7"/>
  <c r="AH369" s="1"/>
  <c r="AM17"/>
  <c r="AM369" s="1"/>
  <c r="AL17"/>
  <c r="AL369" s="1"/>
  <c r="AI17"/>
  <c r="AI369" s="1"/>
  <c r="X48" i="8"/>
  <c r="Y48" s="1"/>
  <c r="X49"/>
  <c r="Y49" s="1"/>
  <c r="X50"/>
  <c r="Y50" s="1"/>
  <c r="X51"/>
  <c r="Y51" s="1"/>
  <c r="X53"/>
  <c r="Y53" s="1"/>
  <c r="X54"/>
  <c r="Y54" s="1"/>
  <c r="X55"/>
  <c r="Y55" s="1"/>
  <c r="X56"/>
  <c r="Y56" s="1"/>
  <c r="X57"/>
  <c r="Y57" s="1"/>
  <c r="X58"/>
  <c r="Y58" s="1"/>
  <c r="X59"/>
  <c r="Y59" s="1"/>
  <c r="X60"/>
  <c r="Y60" s="1"/>
  <c r="X61"/>
  <c r="Y61" s="1"/>
  <c r="X62"/>
  <c r="Y62" s="1"/>
  <c r="X63"/>
  <c r="Y63" s="1"/>
  <c r="X64"/>
  <c r="Y64" s="1"/>
  <c r="X66"/>
  <c r="Y66" s="1"/>
  <c r="X67"/>
  <c r="Y67" s="1"/>
  <c r="X68"/>
  <c r="Y68" s="1"/>
  <c r="X69"/>
  <c r="Y69" s="1"/>
  <c r="X70"/>
  <c r="Y70" s="1"/>
  <c r="X72"/>
  <c r="Y72" s="1"/>
  <c r="X73"/>
  <c r="Y73" s="1"/>
  <c r="X74"/>
  <c r="Y74" s="1"/>
  <c r="X75"/>
  <c r="Y75" s="1"/>
  <c r="X76"/>
  <c r="Y76" s="1"/>
  <c r="X77"/>
  <c r="Y77" s="1"/>
  <c r="X78"/>
  <c r="Y78" s="1"/>
  <c r="X79"/>
  <c r="Y79" s="1"/>
  <c r="X81"/>
  <c r="Y81" s="1"/>
  <c r="X82"/>
  <c r="Y82" s="1"/>
  <c r="X83"/>
  <c r="Y83" s="1"/>
  <c r="X84"/>
  <c r="Y84" s="1"/>
  <c r="X85"/>
  <c r="Y85" s="1"/>
  <c r="X86"/>
  <c r="Y86" s="1"/>
  <c r="X87"/>
  <c r="Y87" s="1"/>
  <c r="X88"/>
  <c r="Y88" s="1"/>
  <c r="X89"/>
  <c r="Y89" s="1"/>
  <c r="X91"/>
  <c r="Y91" s="1"/>
  <c r="X92"/>
  <c r="Y92" s="1"/>
  <c r="X93"/>
  <c r="Y93" s="1"/>
  <c r="X94"/>
  <c r="Y94" s="1"/>
  <c r="X95"/>
  <c r="Y95" s="1"/>
  <c r="X96"/>
  <c r="Y96" s="1"/>
  <c r="X97"/>
  <c r="Y97" s="1"/>
  <c r="X98"/>
  <c r="Y98" s="1"/>
  <c r="X99"/>
  <c r="Y99" s="1"/>
  <c r="X100"/>
  <c r="Y100" s="1"/>
  <c r="X101"/>
  <c r="Y101" s="1"/>
  <c r="X102"/>
  <c r="Y102" s="1"/>
  <c r="X103"/>
  <c r="Y103" s="1"/>
  <c r="X105"/>
  <c r="Y105" s="1"/>
  <c r="X106"/>
  <c r="Y106" s="1"/>
  <c r="X107"/>
  <c r="Y107" s="1"/>
  <c r="X108"/>
  <c r="Y108" s="1"/>
  <c r="X109"/>
  <c r="Y109" s="1"/>
  <c r="X110"/>
  <c r="Y110" s="1"/>
  <c r="X111"/>
  <c r="Y111" s="1"/>
  <c r="X112"/>
  <c r="Y112" s="1"/>
  <c r="X113"/>
  <c r="Y113" s="1"/>
  <c r="X114"/>
  <c r="Y114" s="1"/>
  <c r="X115"/>
  <c r="Y115" s="1"/>
  <c r="X116"/>
  <c r="Y116" s="1"/>
  <c r="X117"/>
  <c r="Y117" s="1"/>
  <c r="X118"/>
  <c r="Y118" s="1"/>
  <c r="X119"/>
  <c r="Y119" s="1"/>
  <c r="X121"/>
  <c r="Y121" s="1"/>
  <c r="X122"/>
  <c r="Y122" s="1"/>
  <c r="X123"/>
  <c r="Y123" s="1"/>
  <c r="X124"/>
  <c r="Y124" s="1"/>
  <c r="X125"/>
  <c r="Y125" s="1"/>
  <c r="X126"/>
  <c r="Y126" s="1"/>
  <c r="X127"/>
  <c r="Y127" s="1"/>
  <c r="X129"/>
  <c r="Y129" s="1"/>
  <c r="X130"/>
  <c r="Y130" s="1"/>
  <c r="X131"/>
  <c r="Y131" s="1"/>
  <c r="X132"/>
  <c r="Y132" s="1"/>
  <c r="X133"/>
  <c r="Y133" s="1"/>
  <c r="X134"/>
  <c r="Y134" s="1"/>
  <c r="X135"/>
  <c r="Y135" s="1"/>
  <c r="X136"/>
  <c r="Y136" s="1"/>
  <c r="X138"/>
  <c r="Y138" s="1"/>
  <c r="X139"/>
  <c r="Y139" s="1"/>
  <c r="X140"/>
  <c r="Y140" s="1"/>
  <c r="X141"/>
  <c r="Y141" s="1"/>
  <c r="X142"/>
  <c r="Y142" s="1"/>
  <c r="X143"/>
  <c r="Y143" s="1"/>
  <c r="X145"/>
  <c r="Y145" s="1"/>
  <c r="X146"/>
  <c r="Y146" s="1"/>
  <c r="X147"/>
  <c r="Y147" s="1"/>
  <c r="X148"/>
  <c r="Y148" s="1"/>
  <c r="X149"/>
  <c r="Y149" s="1"/>
  <c r="X150"/>
  <c r="Y150" s="1"/>
  <c r="X151"/>
  <c r="Y151" s="1"/>
  <c r="X152"/>
  <c r="Y152" s="1"/>
  <c r="X153"/>
  <c r="Y153" s="1"/>
  <c r="X154"/>
  <c r="Y154" s="1"/>
  <c r="X155"/>
  <c r="Y155" s="1"/>
  <c r="X156"/>
  <c r="Y156" s="1"/>
  <c r="X158"/>
  <c r="Y158" s="1"/>
  <c r="X159"/>
  <c r="Y159" s="1"/>
  <c r="X160"/>
  <c r="Y160" s="1"/>
  <c r="X161"/>
  <c r="Y161" s="1"/>
  <c r="X162"/>
  <c r="Y162" s="1"/>
  <c r="X163"/>
  <c r="Y163" s="1"/>
  <c r="X164"/>
  <c r="Y164" s="1"/>
  <c r="X165"/>
  <c r="Y165" s="1"/>
  <c r="X166"/>
  <c r="Y166" s="1"/>
  <c r="X167"/>
  <c r="Y167" s="1"/>
  <c r="X168"/>
  <c r="Y168" s="1"/>
  <c r="X169"/>
  <c r="Y169" s="1"/>
  <c r="X170"/>
  <c r="Y170" s="1"/>
  <c r="X172"/>
  <c r="Y172" s="1"/>
  <c r="X173"/>
  <c r="Y173" s="1"/>
  <c r="X174"/>
  <c r="Y174" s="1"/>
  <c r="X175"/>
  <c r="Y175" s="1"/>
  <c r="X176"/>
  <c r="Y176" s="1"/>
  <c r="X177"/>
  <c r="Y177" s="1"/>
  <c r="X179"/>
  <c r="Y179" s="1"/>
  <c r="X180"/>
  <c r="Y180" s="1"/>
  <c r="X181"/>
  <c r="Y181" s="1"/>
  <c r="X182"/>
  <c r="Y182" s="1"/>
  <c r="X183"/>
  <c r="Y183" s="1"/>
  <c r="X184"/>
  <c r="Y184" s="1"/>
  <c r="X185"/>
  <c r="Y185" s="1"/>
  <c r="X186"/>
  <c r="Y186" s="1"/>
  <c r="X187"/>
  <c r="Y187" s="1"/>
  <c r="X188"/>
  <c r="Y188" s="1"/>
  <c r="X189"/>
  <c r="Y189" s="1"/>
  <c r="X190"/>
  <c r="Y190" s="1"/>
  <c r="X191"/>
  <c r="Y191" s="1"/>
  <c r="X193"/>
  <c r="Y193" s="1"/>
  <c r="X194"/>
  <c r="Y194" s="1"/>
  <c r="X195"/>
  <c r="Y195" s="1"/>
  <c r="X196"/>
  <c r="Y196" s="1"/>
  <c r="X197"/>
  <c r="Y197" s="1"/>
  <c r="X198"/>
  <c r="Y198" s="1"/>
  <c r="X199"/>
  <c r="Y199" s="1"/>
  <c r="X200"/>
  <c r="Y200" s="1"/>
  <c r="X201"/>
  <c r="Y201" s="1"/>
  <c r="X202"/>
  <c r="Y202" s="1"/>
  <c r="X203"/>
  <c r="Y203" s="1"/>
  <c r="X204"/>
  <c r="Y204" s="1"/>
  <c r="X206"/>
  <c r="Y206" s="1"/>
  <c r="X207"/>
  <c r="Y207" s="1"/>
  <c r="X208"/>
  <c r="Y208" s="1"/>
  <c r="X209"/>
  <c r="Y209" s="1"/>
  <c r="X210"/>
  <c r="Y210" s="1"/>
  <c r="X211"/>
  <c r="Y211" s="1"/>
  <c r="X212"/>
  <c r="Y212" s="1"/>
  <c r="X213"/>
  <c r="Y213" s="1"/>
  <c r="X214"/>
  <c r="Y214" s="1"/>
  <c r="X215"/>
  <c r="Y215" s="1"/>
  <c r="X216"/>
  <c r="Y216" s="1"/>
  <c r="X217"/>
  <c r="Y217" s="1"/>
  <c r="X218"/>
  <c r="Y218" s="1"/>
  <c r="X220"/>
  <c r="Y220" s="1"/>
  <c r="X221"/>
  <c r="Y221" s="1"/>
  <c r="X222"/>
  <c r="Y222" s="1"/>
  <c r="X223"/>
  <c r="Y223" s="1"/>
  <c r="X224"/>
  <c r="Y224" s="1"/>
  <c r="X225"/>
  <c r="Y225" s="1"/>
  <c r="X226"/>
  <c r="Y226" s="1"/>
  <c r="X227"/>
  <c r="Y227" s="1"/>
  <c r="X228"/>
  <c r="Y228" s="1"/>
  <c r="X230"/>
  <c r="Y230" s="1"/>
  <c r="X231"/>
  <c r="Y231" s="1"/>
  <c r="X232"/>
  <c r="Y232" s="1"/>
  <c r="X233"/>
  <c r="Y233" s="1"/>
  <c r="X234"/>
  <c r="Y234" s="1"/>
  <c r="X235"/>
  <c r="Y235" s="1"/>
  <c r="X236"/>
  <c r="Y236" s="1"/>
  <c r="X237"/>
  <c r="Y237" s="1"/>
  <c r="X239"/>
  <c r="Y239" s="1"/>
  <c r="X240"/>
  <c r="Y240" s="1"/>
  <c r="X241"/>
  <c r="Y241" s="1"/>
  <c r="X242"/>
  <c r="Y242" s="1"/>
  <c r="X243"/>
  <c r="Y243" s="1"/>
  <c r="X244"/>
  <c r="Y244" s="1"/>
  <c r="X245"/>
  <c r="Y245" s="1"/>
  <c r="X246"/>
  <c r="Y246" s="1"/>
  <c r="X247"/>
  <c r="Y247" s="1"/>
  <c r="X248"/>
  <c r="Y248" s="1"/>
  <c r="X249"/>
  <c r="Y249" s="1"/>
  <c r="X250"/>
  <c r="Y250" s="1"/>
  <c r="X251"/>
  <c r="Y251" s="1"/>
  <c r="X252"/>
  <c r="Y252" s="1"/>
  <c r="X253"/>
  <c r="Y253" s="1"/>
  <c r="X255"/>
  <c r="Y255" s="1"/>
  <c r="X256"/>
  <c r="Y256" s="1"/>
  <c r="X257"/>
  <c r="Y257" s="1"/>
  <c r="X258"/>
  <c r="Y258" s="1"/>
  <c r="X259"/>
  <c r="Y259" s="1"/>
  <c r="X260"/>
  <c r="Y260" s="1"/>
  <c r="X261"/>
  <c r="Y261" s="1"/>
  <c r="X263"/>
  <c r="Y263" s="1"/>
  <c r="X264"/>
  <c r="Y264" s="1"/>
  <c r="X265"/>
  <c r="Y265" s="1"/>
  <c r="X266"/>
  <c r="Y266" s="1"/>
  <c r="X267"/>
  <c r="Y267" s="1"/>
  <c r="X268"/>
  <c r="Y268" s="1"/>
  <c r="X269"/>
  <c r="Y269" s="1"/>
  <c r="X270"/>
  <c r="Y270" s="1"/>
  <c r="X271"/>
  <c r="Y271" s="1"/>
  <c r="X272"/>
  <c r="Y272" s="1"/>
  <c r="X273"/>
  <c r="Y273" s="1"/>
  <c r="X274"/>
  <c r="Y274" s="1"/>
  <c r="X275"/>
  <c r="Y275" s="1"/>
  <c r="X276"/>
  <c r="Y276" s="1"/>
  <c r="X277"/>
  <c r="Y277" s="1"/>
  <c r="X278"/>
  <c r="Y278" s="1"/>
  <c r="X279"/>
  <c r="Y279" s="1"/>
  <c r="X281"/>
  <c r="Y281" s="1"/>
  <c r="X282"/>
  <c r="Y282" s="1"/>
  <c r="X283"/>
  <c r="Y283" s="1"/>
  <c r="X284"/>
  <c r="Y284" s="1"/>
  <c r="X285"/>
  <c r="Y285" s="1"/>
  <c r="X286"/>
  <c r="Y286" s="1"/>
  <c r="X287"/>
  <c r="Y287" s="1"/>
  <c r="X288"/>
  <c r="Y288" s="1"/>
  <c r="X289"/>
  <c r="Y289" s="1"/>
  <c r="X290"/>
  <c r="Y290" s="1"/>
  <c r="X291"/>
  <c r="Y291" s="1"/>
  <c r="X292"/>
  <c r="Y292" s="1"/>
  <c r="X293"/>
  <c r="Y293" s="1"/>
  <c r="X294"/>
  <c r="Y294" s="1"/>
  <c r="X295"/>
  <c r="Y295" s="1"/>
  <c r="X296"/>
  <c r="Y296" s="1"/>
  <c r="X297"/>
  <c r="Y297" s="1"/>
  <c r="X298"/>
  <c r="Y298" s="1"/>
  <c r="X299"/>
  <c r="Y299" s="1"/>
  <c r="X300"/>
  <c r="Y300" s="1"/>
  <c r="X301"/>
  <c r="Y301" s="1"/>
  <c r="X302"/>
  <c r="Y302" s="1"/>
  <c r="X303"/>
  <c r="Y303" s="1"/>
  <c r="X304"/>
  <c r="Y304" s="1"/>
  <c r="X306"/>
  <c r="Y306" s="1"/>
  <c r="X307"/>
  <c r="Y307" s="1"/>
  <c r="X308"/>
  <c r="Y308" s="1"/>
  <c r="X309"/>
  <c r="Y309" s="1"/>
  <c r="X310"/>
  <c r="Y310" s="1"/>
  <c r="X311"/>
  <c r="Y311" s="1"/>
  <c r="X312"/>
  <c r="Y312" s="1"/>
  <c r="X313"/>
  <c r="Y313" s="1"/>
  <c r="X314"/>
  <c r="Y314" s="1"/>
  <c r="X315"/>
  <c r="Y315" s="1"/>
  <c r="X316"/>
  <c r="Y316" s="1"/>
  <c r="X317"/>
  <c r="Y317" s="1"/>
  <c r="X318"/>
  <c r="Y318" s="1"/>
  <c r="X319"/>
  <c r="Y319" s="1"/>
  <c r="X320"/>
  <c r="Y320" s="1"/>
  <c r="X322"/>
  <c r="Y322" s="1"/>
  <c r="X323"/>
  <c r="Y323" s="1"/>
  <c r="X324"/>
  <c r="Y324" s="1"/>
  <c r="X325"/>
  <c r="Y325" s="1"/>
  <c r="X326"/>
  <c r="Y326" s="1"/>
  <c r="X327"/>
  <c r="Y327" s="1"/>
  <c r="X328"/>
  <c r="Y328" s="1"/>
  <c r="X329"/>
  <c r="Y329" s="1"/>
  <c r="X330"/>
  <c r="Y330" s="1"/>
  <c r="X331"/>
  <c r="Y331" s="1"/>
  <c r="X332"/>
  <c r="Y332" s="1"/>
  <c r="X334"/>
  <c r="Y334" s="1"/>
  <c r="X335"/>
  <c r="Y335" s="1"/>
  <c r="X336"/>
  <c r="Y336" s="1"/>
  <c r="X337"/>
  <c r="Y337" s="1"/>
  <c r="X338"/>
  <c r="Y338" s="1"/>
  <c r="X339"/>
  <c r="Y339" s="1"/>
  <c r="X340"/>
  <c r="Y340" s="1"/>
  <c r="X341"/>
  <c r="Y341" s="1"/>
  <c r="X342"/>
  <c r="Y342" s="1"/>
  <c r="X343"/>
  <c r="Y343" s="1"/>
  <c r="X344"/>
  <c r="Y344" s="1"/>
  <c r="X346"/>
  <c r="Y346" s="1"/>
  <c r="X347"/>
  <c r="Y347" s="1"/>
  <c r="X348"/>
  <c r="Y348" s="1"/>
  <c r="X349"/>
  <c r="Y349" s="1"/>
  <c r="X350"/>
  <c r="Y350" s="1"/>
  <c r="X351"/>
  <c r="Y351" s="1"/>
  <c r="X352"/>
  <c r="Y352" s="1"/>
  <c r="X353"/>
  <c r="Y353" s="1"/>
  <c r="X354"/>
  <c r="Y354" s="1"/>
  <c r="X355"/>
  <c r="Y355" s="1"/>
  <c r="X357"/>
  <c r="Y357" s="1"/>
  <c r="X358"/>
  <c r="Y358" s="1"/>
  <c r="X359"/>
  <c r="Y359" s="1"/>
  <c r="X360"/>
  <c r="Y360" s="1"/>
  <c r="X361"/>
  <c r="Y361" s="1"/>
  <c r="X362"/>
  <c r="Y362" s="1"/>
  <c r="X363"/>
  <c r="Y363" s="1"/>
  <c r="X364"/>
  <c r="Y364" s="1"/>
  <c r="X365"/>
  <c r="Y365" s="1"/>
  <c r="X366"/>
  <c r="Y366" s="1"/>
  <c r="X367"/>
  <c r="Y367" s="1"/>
  <c r="X368"/>
  <c r="Y368" s="1"/>
  <c r="X47"/>
  <c r="Y47" s="1"/>
  <c r="AE45" i="7"/>
  <c r="AD45"/>
  <c r="AE17"/>
  <c r="AE369" s="1"/>
  <c r="AD17"/>
  <c r="AD369" s="1"/>
  <c r="AF369" l="1"/>
  <c r="AJ369"/>
  <c r="AN369"/>
  <c r="X18" i="8"/>
  <c r="Y18" s="1"/>
  <c r="X23"/>
  <c r="Y23" s="1"/>
  <c r="X21"/>
  <c r="Y21" s="1"/>
  <c r="X19"/>
  <c r="Y19" s="1"/>
  <c r="X43"/>
  <c r="Y43" s="1"/>
  <c r="X41"/>
  <c r="Y41" s="1"/>
  <c r="X39"/>
  <c r="Y39" s="1"/>
  <c r="X37"/>
  <c r="Y37" s="1"/>
  <c r="X35"/>
  <c r="Y35" s="1"/>
  <c r="X33"/>
  <c r="Y33" s="1"/>
  <c r="X31"/>
  <c r="Y31" s="1"/>
  <c r="X29"/>
  <c r="Y29" s="1"/>
  <c r="X27"/>
  <c r="Y27" s="1"/>
  <c r="X25"/>
  <c r="Y25" s="1"/>
  <c r="X24"/>
  <c r="Y24" s="1"/>
  <c r="X22"/>
  <c r="Y22" s="1"/>
  <c r="X20"/>
  <c r="Y20" s="1"/>
  <c r="X44"/>
  <c r="Y44" s="1"/>
  <c r="X42"/>
  <c r="Y42" s="1"/>
  <c r="X40"/>
  <c r="Y40" s="1"/>
  <c r="X38"/>
  <c r="Y38" s="1"/>
  <c r="X36"/>
  <c r="Y36" s="1"/>
  <c r="X34"/>
  <c r="Y34" s="1"/>
  <c r="X32"/>
  <c r="Y32" s="1"/>
  <c r="X30"/>
  <c r="Y30" s="1"/>
  <c r="X28"/>
  <c r="Y28" s="1"/>
  <c r="X26"/>
  <c r="Y26" s="1"/>
  <c r="AF17" i="7"/>
  <c r="AF45"/>
  <c r="AN17"/>
  <c r="AJ17"/>
  <c r="O17" l="1"/>
  <c r="N17"/>
  <c r="O6"/>
  <c r="N6"/>
  <c r="CA17" l="1"/>
  <c r="CA369" s="1"/>
  <c r="B58" i="8"/>
  <c r="B47"/>
  <c r="BK6" i="7"/>
  <c r="BK17"/>
  <c r="BK45"/>
  <c r="R17"/>
  <c r="S17"/>
  <c r="S369" s="1"/>
  <c r="P17"/>
  <c r="N369"/>
  <c r="P6"/>
  <c r="K17"/>
  <c r="J17"/>
  <c r="K6"/>
  <c r="K369" s="1"/>
  <c r="J6"/>
  <c r="J369" s="1"/>
  <c r="B6"/>
  <c r="B57" i="8"/>
  <c r="L17" i="7" l="1"/>
  <c r="L369"/>
  <c r="BK369"/>
  <c r="L6"/>
  <c r="O369"/>
  <c r="P369" s="1"/>
  <c r="T17"/>
  <c r="B7" i="8" l="1"/>
  <c r="BL6" i="7"/>
  <c r="R19" i="8"/>
  <c r="W45" i="7"/>
  <c r="V45"/>
  <c r="W17"/>
  <c r="V17"/>
  <c r="S45"/>
  <c r="R45"/>
  <c r="L8" i="8"/>
  <c r="O45" i="7"/>
  <c r="N45"/>
  <c r="C45"/>
  <c r="B45"/>
  <c r="C17"/>
  <c r="B17"/>
  <c r="B369" s="1"/>
  <c r="C6"/>
  <c r="C369" s="1"/>
  <c r="D369" s="1"/>
  <c r="X17" l="1"/>
  <c r="D6"/>
  <c r="D17"/>
  <c r="T45"/>
  <c r="X45"/>
  <c r="D45"/>
  <c r="P45"/>
  <c r="I7" i="8" l="1"/>
  <c r="J7" s="1"/>
  <c r="R368"/>
  <c r="S368" s="1"/>
  <c r="R367"/>
  <c r="S367" s="1"/>
  <c r="R366"/>
  <c r="S366" s="1"/>
  <c r="R365"/>
  <c r="S365" s="1"/>
  <c r="R364"/>
  <c r="S364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5"/>
  <c r="S355" s="1"/>
  <c r="R354"/>
  <c r="S354" s="1"/>
  <c r="R353"/>
  <c r="S353" s="1"/>
  <c r="R352"/>
  <c r="S352" s="1"/>
  <c r="R351"/>
  <c r="S351" s="1"/>
  <c r="R350"/>
  <c r="S350" s="1"/>
  <c r="R349"/>
  <c r="S349" s="1"/>
  <c r="R348"/>
  <c r="S348" s="1"/>
  <c r="R347"/>
  <c r="S347" s="1"/>
  <c r="R346"/>
  <c r="S346" s="1"/>
  <c r="R344"/>
  <c r="S344" s="1"/>
  <c r="R343"/>
  <c r="S343" s="1"/>
  <c r="R342"/>
  <c r="S342" s="1"/>
  <c r="R341"/>
  <c r="S341" s="1"/>
  <c r="R340"/>
  <c r="S340" s="1"/>
  <c r="R339"/>
  <c r="S339" s="1"/>
  <c r="R338"/>
  <c r="S338" s="1"/>
  <c r="R337"/>
  <c r="S337" s="1"/>
  <c r="R336"/>
  <c r="S336" s="1"/>
  <c r="R335"/>
  <c r="S335" s="1"/>
  <c r="R334"/>
  <c r="S334" s="1"/>
  <c r="R332"/>
  <c r="S332" s="1"/>
  <c r="R331"/>
  <c r="S331" s="1"/>
  <c r="R330"/>
  <c r="S330" s="1"/>
  <c r="R329"/>
  <c r="S329" s="1"/>
  <c r="R328"/>
  <c r="S328" s="1"/>
  <c r="R327"/>
  <c r="S327" s="1"/>
  <c r="R326"/>
  <c r="S326" s="1"/>
  <c r="R325"/>
  <c r="S325" s="1"/>
  <c r="R324"/>
  <c r="S324" s="1"/>
  <c r="R323"/>
  <c r="S323" s="1"/>
  <c r="R322"/>
  <c r="S322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2"/>
  <c r="S312" s="1"/>
  <c r="R311"/>
  <c r="S311" s="1"/>
  <c r="R310"/>
  <c r="S310" s="1"/>
  <c r="R309"/>
  <c r="S309" s="1"/>
  <c r="R308"/>
  <c r="S308" s="1"/>
  <c r="R307"/>
  <c r="S307" s="1"/>
  <c r="R306"/>
  <c r="S306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7"/>
  <c r="S287" s="1"/>
  <c r="R286"/>
  <c r="S286" s="1"/>
  <c r="R285"/>
  <c r="S285" s="1"/>
  <c r="R284"/>
  <c r="S284" s="1"/>
  <c r="R283"/>
  <c r="S283" s="1"/>
  <c r="R282"/>
  <c r="S282" s="1"/>
  <c r="R281"/>
  <c r="S281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9"/>
  <c r="S269" s="1"/>
  <c r="R268"/>
  <c r="S268" s="1"/>
  <c r="R267"/>
  <c r="S267" s="1"/>
  <c r="R266"/>
  <c r="S266" s="1"/>
  <c r="R265"/>
  <c r="S265" s="1"/>
  <c r="R264"/>
  <c r="S264" s="1"/>
  <c r="R263"/>
  <c r="S263" s="1"/>
  <c r="R261"/>
  <c r="S261" s="1"/>
  <c r="R260"/>
  <c r="S260" s="1"/>
  <c r="R259"/>
  <c r="S259" s="1"/>
  <c r="R258"/>
  <c r="S258" s="1"/>
  <c r="R257"/>
  <c r="S257" s="1"/>
  <c r="R256"/>
  <c r="S256" s="1"/>
  <c r="R255"/>
  <c r="S255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5"/>
  <c r="S245" s="1"/>
  <c r="R244"/>
  <c r="S244" s="1"/>
  <c r="R243"/>
  <c r="S243" s="1"/>
  <c r="R242"/>
  <c r="S242" s="1"/>
  <c r="R241"/>
  <c r="S241" s="1"/>
  <c r="R240"/>
  <c r="S240" s="1"/>
  <c r="R239"/>
  <c r="S239" s="1"/>
  <c r="R237"/>
  <c r="S237" s="1"/>
  <c r="R236"/>
  <c r="S236" s="1"/>
  <c r="R235"/>
  <c r="S235" s="1"/>
  <c r="R234"/>
  <c r="S234" s="1"/>
  <c r="R233"/>
  <c r="S233" s="1"/>
  <c r="R232"/>
  <c r="S232" s="1"/>
  <c r="R231"/>
  <c r="S231" s="1"/>
  <c r="R230"/>
  <c r="S230" s="1"/>
  <c r="R228"/>
  <c r="S228" s="1"/>
  <c r="R227"/>
  <c r="S227" s="1"/>
  <c r="R226"/>
  <c r="S226" s="1"/>
  <c r="R225"/>
  <c r="S225" s="1"/>
  <c r="R224"/>
  <c r="S224" s="1"/>
  <c r="R223"/>
  <c r="S223" s="1"/>
  <c r="R222"/>
  <c r="S222" s="1"/>
  <c r="R221"/>
  <c r="S221" s="1"/>
  <c r="R220"/>
  <c r="S220" s="1"/>
  <c r="R218"/>
  <c r="S218" s="1"/>
  <c r="R217"/>
  <c r="S217" s="1"/>
  <c r="R216"/>
  <c r="S216" s="1"/>
  <c r="R215"/>
  <c r="S215" s="1"/>
  <c r="R214"/>
  <c r="S214" s="1"/>
  <c r="R213"/>
  <c r="S213" s="1"/>
  <c r="R212"/>
  <c r="S212" s="1"/>
  <c r="R211"/>
  <c r="S211" s="1"/>
  <c r="R210"/>
  <c r="S210" s="1"/>
  <c r="R209"/>
  <c r="S209" s="1"/>
  <c r="R208"/>
  <c r="S208" s="1"/>
  <c r="R207"/>
  <c r="S207" s="1"/>
  <c r="R206"/>
  <c r="S206" s="1"/>
  <c r="R204"/>
  <c r="S204" s="1"/>
  <c r="R203"/>
  <c r="S203" s="1"/>
  <c r="R202"/>
  <c r="S202" s="1"/>
  <c r="R201"/>
  <c r="S201" s="1"/>
  <c r="R200"/>
  <c r="S200" s="1"/>
  <c r="R199"/>
  <c r="S199" s="1"/>
  <c r="R198"/>
  <c r="S198" s="1"/>
  <c r="R197"/>
  <c r="S197" s="1"/>
  <c r="R196"/>
  <c r="S196" s="1"/>
  <c r="R195"/>
  <c r="S195" s="1"/>
  <c r="R194"/>
  <c r="S194" s="1"/>
  <c r="R193"/>
  <c r="S193" s="1"/>
  <c r="R191"/>
  <c r="S191" s="1"/>
  <c r="R190"/>
  <c r="S190" s="1"/>
  <c r="R189"/>
  <c r="S189" s="1"/>
  <c r="R188"/>
  <c r="S188" s="1"/>
  <c r="R187"/>
  <c r="S187" s="1"/>
  <c r="R186"/>
  <c r="S186" s="1"/>
  <c r="R185"/>
  <c r="S185" s="1"/>
  <c r="R184"/>
  <c r="S184" s="1"/>
  <c r="R183"/>
  <c r="S183" s="1"/>
  <c r="R182"/>
  <c r="S182" s="1"/>
  <c r="R181"/>
  <c r="S181" s="1"/>
  <c r="R180"/>
  <c r="S180" s="1"/>
  <c r="R179"/>
  <c r="S179" s="1"/>
  <c r="R177"/>
  <c r="S177" s="1"/>
  <c r="R176"/>
  <c r="S176" s="1"/>
  <c r="R175"/>
  <c r="S175" s="1"/>
  <c r="R174"/>
  <c r="S174" s="1"/>
  <c r="R173"/>
  <c r="S173" s="1"/>
  <c r="R172"/>
  <c r="S172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9"/>
  <c r="S159" s="1"/>
  <c r="R158"/>
  <c r="S158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6"/>
  <c r="S146" s="1"/>
  <c r="R145"/>
  <c r="S145" s="1"/>
  <c r="R143"/>
  <c r="S143" s="1"/>
  <c r="R142"/>
  <c r="S142" s="1"/>
  <c r="R141"/>
  <c r="S141" s="1"/>
  <c r="R140"/>
  <c r="S140" s="1"/>
  <c r="R139"/>
  <c r="S139" s="1"/>
  <c r="R138"/>
  <c r="S138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9"/>
  <c r="S129" s="1"/>
  <c r="R127"/>
  <c r="S127" s="1"/>
  <c r="R126"/>
  <c r="S126" s="1"/>
  <c r="R125"/>
  <c r="S125" s="1"/>
  <c r="R124"/>
  <c r="S124" s="1"/>
  <c r="R123"/>
  <c r="S123" s="1"/>
  <c r="R122"/>
  <c r="S122" s="1"/>
  <c r="R121"/>
  <c r="S121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5"/>
  <c r="S105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1"/>
  <c r="S91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1"/>
  <c r="S81" s="1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0"/>
  <c r="S70" s="1"/>
  <c r="R69"/>
  <c r="S69" s="1"/>
  <c r="R68"/>
  <c r="S68" s="1"/>
  <c r="R67"/>
  <c r="S67" s="1"/>
  <c r="R66"/>
  <c r="S66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S19"/>
  <c r="R18"/>
  <c r="S18" s="1"/>
  <c r="O368"/>
  <c r="P368" s="1"/>
  <c r="O367"/>
  <c r="P367" s="1"/>
  <c r="O366"/>
  <c r="P366" s="1"/>
  <c r="O365"/>
  <c r="P365" s="1"/>
  <c r="O364"/>
  <c r="P364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5"/>
  <c r="P355" s="1"/>
  <c r="O354"/>
  <c r="P354" s="1"/>
  <c r="O353"/>
  <c r="P353" s="1"/>
  <c r="O352"/>
  <c r="P352" s="1"/>
  <c r="O351"/>
  <c r="P351" s="1"/>
  <c r="O350"/>
  <c r="P350" s="1"/>
  <c r="O349"/>
  <c r="P349" s="1"/>
  <c r="O348"/>
  <c r="P348" s="1"/>
  <c r="O347"/>
  <c r="P347" s="1"/>
  <c r="O346"/>
  <c r="P346" s="1"/>
  <c r="O344"/>
  <c r="P344" s="1"/>
  <c r="O343"/>
  <c r="P343" s="1"/>
  <c r="O342"/>
  <c r="P342" s="1"/>
  <c r="O341"/>
  <c r="P341" s="1"/>
  <c r="O340"/>
  <c r="P340" s="1"/>
  <c r="O339"/>
  <c r="P339" s="1"/>
  <c r="O338"/>
  <c r="P338" s="1"/>
  <c r="O337"/>
  <c r="P337" s="1"/>
  <c r="O336"/>
  <c r="P336" s="1"/>
  <c r="O335"/>
  <c r="P335" s="1"/>
  <c r="O334"/>
  <c r="P334" s="1"/>
  <c r="O332"/>
  <c r="P332" s="1"/>
  <c r="O331"/>
  <c r="P331" s="1"/>
  <c r="O330"/>
  <c r="P330" s="1"/>
  <c r="O329"/>
  <c r="P329" s="1"/>
  <c r="O328"/>
  <c r="P328" s="1"/>
  <c r="O327"/>
  <c r="P327" s="1"/>
  <c r="O326"/>
  <c r="P326" s="1"/>
  <c r="O325"/>
  <c r="P325" s="1"/>
  <c r="O324"/>
  <c r="P324" s="1"/>
  <c r="O323"/>
  <c r="P323" s="1"/>
  <c r="O322"/>
  <c r="P322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2"/>
  <c r="P312" s="1"/>
  <c r="O311"/>
  <c r="P311" s="1"/>
  <c r="O310"/>
  <c r="P310" s="1"/>
  <c r="O309"/>
  <c r="P309" s="1"/>
  <c r="O308"/>
  <c r="P308" s="1"/>
  <c r="O307"/>
  <c r="P307" s="1"/>
  <c r="O306"/>
  <c r="P306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7"/>
  <c r="P287" s="1"/>
  <c r="O286"/>
  <c r="P286" s="1"/>
  <c r="O285"/>
  <c r="P285" s="1"/>
  <c r="O284"/>
  <c r="P284" s="1"/>
  <c r="O283"/>
  <c r="P283" s="1"/>
  <c r="O282"/>
  <c r="P282" s="1"/>
  <c r="O281"/>
  <c r="P281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9"/>
  <c r="P269" s="1"/>
  <c r="O268"/>
  <c r="P268" s="1"/>
  <c r="O267"/>
  <c r="P267" s="1"/>
  <c r="O266"/>
  <c r="P266" s="1"/>
  <c r="O265"/>
  <c r="P265" s="1"/>
  <c r="O264"/>
  <c r="P264" s="1"/>
  <c r="O263"/>
  <c r="P263" s="1"/>
  <c r="O261"/>
  <c r="P261" s="1"/>
  <c r="O260"/>
  <c r="P260" s="1"/>
  <c r="O259"/>
  <c r="P259" s="1"/>
  <c r="O258"/>
  <c r="P258" s="1"/>
  <c r="O257"/>
  <c r="P257" s="1"/>
  <c r="O256"/>
  <c r="P256" s="1"/>
  <c r="O255"/>
  <c r="P255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5"/>
  <c r="P245" s="1"/>
  <c r="O244"/>
  <c r="P244" s="1"/>
  <c r="O243"/>
  <c r="P243" s="1"/>
  <c r="O242"/>
  <c r="P242" s="1"/>
  <c r="O241"/>
  <c r="P241" s="1"/>
  <c r="O240"/>
  <c r="P240" s="1"/>
  <c r="O239"/>
  <c r="P239" s="1"/>
  <c r="O237"/>
  <c r="P237" s="1"/>
  <c r="O236"/>
  <c r="P236" s="1"/>
  <c r="O235"/>
  <c r="P235" s="1"/>
  <c r="O234"/>
  <c r="P234" s="1"/>
  <c r="O233"/>
  <c r="P233" s="1"/>
  <c r="O232"/>
  <c r="P232" s="1"/>
  <c r="O231"/>
  <c r="P231" s="1"/>
  <c r="O230"/>
  <c r="P230" s="1"/>
  <c r="O228"/>
  <c r="P228" s="1"/>
  <c r="O227"/>
  <c r="P227" s="1"/>
  <c r="O226"/>
  <c r="P226" s="1"/>
  <c r="O225"/>
  <c r="P225" s="1"/>
  <c r="O224"/>
  <c r="P224" s="1"/>
  <c r="O223"/>
  <c r="P223" s="1"/>
  <c r="O222"/>
  <c r="P222" s="1"/>
  <c r="O221"/>
  <c r="P221" s="1"/>
  <c r="O220"/>
  <c r="P220" s="1"/>
  <c r="O218"/>
  <c r="P218" s="1"/>
  <c r="O217"/>
  <c r="P217" s="1"/>
  <c r="O216"/>
  <c r="P216" s="1"/>
  <c r="O215"/>
  <c r="P215" s="1"/>
  <c r="O214"/>
  <c r="P214" s="1"/>
  <c r="O213"/>
  <c r="P213" s="1"/>
  <c r="O212"/>
  <c r="P212" s="1"/>
  <c r="O211"/>
  <c r="P211" s="1"/>
  <c r="O210"/>
  <c r="P210" s="1"/>
  <c r="O209"/>
  <c r="P209" s="1"/>
  <c r="O208"/>
  <c r="P208" s="1"/>
  <c r="O207"/>
  <c r="P207" s="1"/>
  <c r="O206"/>
  <c r="P206" s="1"/>
  <c r="O204"/>
  <c r="P204" s="1"/>
  <c r="O203"/>
  <c r="P203" s="1"/>
  <c r="O202"/>
  <c r="P202" s="1"/>
  <c r="O201"/>
  <c r="P201" s="1"/>
  <c r="O200"/>
  <c r="P200" s="1"/>
  <c r="O199"/>
  <c r="P199" s="1"/>
  <c r="O198"/>
  <c r="P198" s="1"/>
  <c r="O197"/>
  <c r="P197" s="1"/>
  <c r="O196"/>
  <c r="P196" s="1"/>
  <c r="O195"/>
  <c r="P195" s="1"/>
  <c r="O194"/>
  <c r="P194" s="1"/>
  <c r="O193"/>
  <c r="P193" s="1"/>
  <c r="O191"/>
  <c r="P191" s="1"/>
  <c r="O190"/>
  <c r="P190" s="1"/>
  <c r="O189"/>
  <c r="P189" s="1"/>
  <c r="O188"/>
  <c r="P188" s="1"/>
  <c r="O187"/>
  <c r="P187" s="1"/>
  <c r="O186"/>
  <c r="P186" s="1"/>
  <c r="O185"/>
  <c r="P185" s="1"/>
  <c r="O184"/>
  <c r="P184" s="1"/>
  <c r="O183"/>
  <c r="P183" s="1"/>
  <c r="O182"/>
  <c r="P182" s="1"/>
  <c r="O181"/>
  <c r="P181" s="1"/>
  <c r="O180"/>
  <c r="P180" s="1"/>
  <c r="O179"/>
  <c r="P179" s="1"/>
  <c r="O177"/>
  <c r="P177" s="1"/>
  <c r="O176"/>
  <c r="P176" s="1"/>
  <c r="O175"/>
  <c r="P175" s="1"/>
  <c r="O174"/>
  <c r="P174" s="1"/>
  <c r="O173"/>
  <c r="P173" s="1"/>
  <c r="O172"/>
  <c r="P172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9"/>
  <c r="P159" s="1"/>
  <c r="O158"/>
  <c r="P158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6"/>
  <c r="P146" s="1"/>
  <c r="O145"/>
  <c r="P145" s="1"/>
  <c r="O143"/>
  <c r="P143" s="1"/>
  <c r="O142"/>
  <c r="P142" s="1"/>
  <c r="O141"/>
  <c r="P141" s="1"/>
  <c r="O140"/>
  <c r="P140" s="1"/>
  <c r="O139"/>
  <c r="P139" s="1"/>
  <c r="O138"/>
  <c r="P138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9"/>
  <c r="P129" s="1"/>
  <c r="O127"/>
  <c r="P127" s="1"/>
  <c r="O126"/>
  <c r="P126" s="1"/>
  <c r="O125"/>
  <c r="P125" s="1"/>
  <c r="O124"/>
  <c r="P124" s="1"/>
  <c r="O123"/>
  <c r="P123" s="1"/>
  <c r="O122"/>
  <c r="P122" s="1"/>
  <c r="O121"/>
  <c r="P121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5"/>
  <c r="P105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1"/>
  <c r="P91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1"/>
  <c r="P81" s="1"/>
  <c r="O79"/>
  <c r="P79" s="1"/>
  <c r="O78"/>
  <c r="P78" s="1"/>
  <c r="O77"/>
  <c r="P77" s="1"/>
  <c r="O76"/>
  <c r="P76" s="1"/>
  <c r="O75"/>
  <c r="P75" s="1"/>
  <c r="O74"/>
  <c r="P74" s="1"/>
  <c r="O73"/>
  <c r="P73" s="1"/>
  <c r="O72"/>
  <c r="P72" s="1"/>
  <c r="O70"/>
  <c r="P70" s="1"/>
  <c r="O69"/>
  <c r="P69" s="1"/>
  <c r="O68"/>
  <c r="P68" s="1"/>
  <c r="O67"/>
  <c r="P67" s="1"/>
  <c r="O66"/>
  <c r="P66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W369" i="7"/>
  <c r="R369"/>
  <c r="T369" s="1"/>
  <c r="V369" l="1"/>
  <c r="X369" s="1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L7" l="1"/>
  <c r="M7" s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8"/>
  <c r="M58" s="1"/>
  <c r="L60"/>
  <c r="M60" s="1"/>
  <c r="L62"/>
  <c r="M62" s="1"/>
  <c r="L64"/>
  <c r="M64" s="1"/>
  <c r="L67"/>
  <c r="M67" s="1"/>
  <c r="L69"/>
  <c r="M69" s="1"/>
  <c r="L72"/>
  <c r="M72" s="1"/>
  <c r="L74"/>
  <c r="M74" s="1"/>
  <c r="L76"/>
  <c r="M76" s="1"/>
  <c r="L78"/>
  <c r="M78" s="1"/>
  <c r="L81"/>
  <c r="M81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5"/>
  <c r="M105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9"/>
  <c r="M129" s="1"/>
  <c r="L131"/>
  <c r="M131" s="1"/>
  <c r="L134"/>
  <c r="M134" s="1"/>
  <c r="L136"/>
  <c r="M136" s="1"/>
  <c r="L139"/>
  <c r="M139" s="1"/>
  <c r="L141"/>
  <c r="M141" s="1"/>
  <c r="L143"/>
  <c r="M143" s="1"/>
  <c r="L146"/>
  <c r="M146" s="1"/>
  <c r="L148"/>
  <c r="M148" s="1"/>
  <c r="L150"/>
  <c r="M150" s="1"/>
  <c r="L152"/>
  <c r="M152" s="1"/>
  <c r="L154"/>
  <c r="M154" s="1"/>
  <c r="L156"/>
  <c r="M156" s="1"/>
  <c r="L159"/>
  <c r="M159" s="1"/>
  <c r="L161"/>
  <c r="M161" s="1"/>
  <c r="L163"/>
  <c r="M163" s="1"/>
  <c r="L165"/>
  <c r="M165" s="1"/>
  <c r="L167"/>
  <c r="M167" s="1"/>
  <c r="L169"/>
  <c r="M169" s="1"/>
  <c r="L172"/>
  <c r="M172" s="1"/>
  <c r="L174"/>
  <c r="M174" s="1"/>
  <c r="L176"/>
  <c r="M176" s="1"/>
  <c r="L177"/>
  <c r="M177" s="1"/>
  <c r="L180"/>
  <c r="M180" s="1"/>
  <c r="L182"/>
  <c r="M182" s="1"/>
  <c r="L184"/>
  <c r="M184" s="1"/>
  <c r="L186"/>
  <c r="M186" s="1"/>
  <c r="L188"/>
  <c r="M188" s="1"/>
  <c r="L190"/>
  <c r="M190" s="1"/>
  <c r="L193"/>
  <c r="M193" s="1"/>
  <c r="L195"/>
  <c r="M195" s="1"/>
  <c r="L197"/>
  <c r="M197" s="1"/>
  <c r="L199"/>
  <c r="M199" s="1"/>
  <c r="L201"/>
  <c r="M201" s="1"/>
  <c r="L203"/>
  <c r="M203" s="1"/>
  <c r="L206"/>
  <c r="M206" s="1"/>
  <c r="L208"/>
  <c r="M208" s="1"/>
  <c r="L210"/>
  <c r="M210" s="1"/>
  <c r="L212"/>
  <c r="M212" s="1"/>
  <c r="L214"/>
  <c r="M214" s="1"/>
  <c r="L216"/>
  <c r="M216" s="1"/>
  <c r="L218"/>
  <c r="M218" s="1"/>
  <c r="L221"/>
  <c r="M221" s="1"/>
  <c r="L223"/>
  <c r="M223" s="1"/>
  <c r="L225"/>
  <c r="M225" s="1"/>
  <c r="L227"/>
  <c r="M227" s="1"/>
  <c r="L230"/>
  <c r="M230" s="1"/>
  <c r="L232"/>
  <c r="M232" s="1"/>
  <c r="L234"/>
  <c r="M234" s="1"/>
  <c r="L236"/>
  <c r="M236" s="1"/>
  <c r="L239"/>
  <c r="M239" s="1"/>
  <c r="L241"/>
  <c r="M241" s="1"/>
  <c r="L243"/>
  <c r="M243" s="1"/>
  <c r="L245"/>
  <c r="M245" s="1"/>
  <c r="L247"/>
  <c r="M247" s="1"/>
  <c r="L249"/>
  <c r="M249" s="1"/>
  <c r="L251"/>
  <c r="M251" s="1"/>
  <c r="L253"/>
  <c r="M253" s="1"/>
  <c r="L256"/>
  <c r="M256" s="1"/>
  <c r="L258"/>
  <c r="M258" s="1"/>
  <c r="L260"/>
  <c r="M260" s="1"/>
  <c r="L263"/>
  <c r="M263" s="1"/>
  <c r="L265"/>
  <c r="M265" s="1"/>
  <c r="L267"/>
  <c r="M267" s="1"/>
  <c r="L269"/>
  <c r="M269" s="1"/>
  <c r="L271"/>
  <c r="M271" s="1"/>
  <c r="L273"/>
  <c r="M273" s="1"/>
  <c r="L275"/>
  <c r="M275" s="1"/>
  <c r="L277"/>
  <c r="M277" s="1"/>
  <c r="L279"/>
  <c r="M279" s="1"/>
  <c r="L282"/>
  <c r="M282" s="1"/>
  <c r="L284"/>
  <c r="M284" s="1"/>
  <c r="L286"/>
  <c r="M286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7"/>
  <c r="M307" s="1"/>
  <c r="L309"/>
  <c r="M309" s="1"/>
  <c r="L311"/>
  <c r="M311" s="1"/>
  <c r="L313"/>
  <c r="M313" s="1"/>
  <c r="L315"/>
  <c r="M315" s="1"/>
  <c r="L317"/>
  <c r="M317" s="1"/>
  <c r="L319"/>
  <c r="M319" s="1"/>
  <c r="L322"/>
  <c r="M322" s="1"/>
  <c r="L324"/>
  <c r="M324" s="1"/>
  <c r="L326"/>
  <c r="M326" s="1"/>
  <c r="L328"/>
  <c r="M328" s="1"/>
  <c r="L330"/>
  <c r="M330" s="1"/>
  <c r="L332"/>
  <c r="M332" s="1"/>
  <c r="L335"/>
  <c r="M335" s="1"/>
  <c r="L337"/>
  <c r="M337" s="1"/>
  <c r="L339"/>
  <c r="M339" s="1"/>
  <c r="L341"/>
  <c r="M341" s="1"/>
  <c r="L343"/>
  <c r="M343" s="1"/>
  <c r="L346"/>
  <c r="M346" s="1"/>
  <c r="L348"/>
  <c r="M348" s="1"/>
  <c r="L350"/>
  <c r="M350" s="1"/>
  <c r="L351"/>
  <c r="M351" s="1"/>
  <c r="L353"/>
  <c r="M353" s="1"/>
  <c r="L355"/>
  <c r="M355" s="1"/>
  <c r="L358"/>
  <c r="M358" s="1"/>
  <c r="L360"/>
  <c r="M360" s="1"/>
  <c r="L362"/>
  <c r="M362" s="1"/>
  <c r="L364"/>
  <c r="M364" s="1"/>
  <c r="L366"/>
  <c r="M366" s="1"/>
  <c r="L368"/>
  <c r="M368" s="1"/>
  <c r="M8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9"/>
  <c r="M59" s="1"/>
  <c r="L61"/>
  <c r="M61" s="1"/>
  <c r="L63"/>
  <c r="M63" s="1"/>
  <c r="L66"/>
  <c r="M66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1"/>
  <c r="M91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1"/>
  <c r="M121" s="1"/>
  <c r="L123"/>
  <c r="M123" s="1"/>
  <c r="L125"/>
  <c r="M125" s="1"/>
  <c r="L127"/>
  <c r="M127" s="1"/>
  <c r="L130"/>
  <c r="M130" s="1"/>
  <c r="L132"/>
  <c r="M132" s="1"/>
  <c r="L133"/>
  <c r="M133" s="1"/>
  <c r="L135"/>
  <c r="M135" s="1"/>
  <c r="L138"/>
  <c r="M138" s="1"/>
  <c r="L140"/>
  <c r="M140" s="1"/>
  <c r="L142"/>
  <c r="M142" s="1"/>
  <c r="L145"/>
  <c r="M145" s="1"/>
  <c r="L147"/>
  <c r="M147" s="1"/>
  <c r="L149"/>
  <c r="M149" s="1"/>
  <c r="L151"/>
  <c r="M151" s="1"/>
  <c r="L153"/>
  <c r="M153" s="1"/>
  <c r="L155"/>
  <c r="M155" s="1"/>
  <c r="L158"/>
  <c r="M158" s="1"/>
  <c r="L160"/>
  <c r="M160" s="1"/>
  <c r="L162"/>
  <c r="M162" s="1"/>
  <c r="L164"/>
  <c r="M164" s="1"/>
  <c r="L166"/>
  <c r="M166" s="1"/>
  <c r="L168"/>
  <c r="M168" s="1"/>
  <c r="L170"/>
  <c r="M170" s="1"/>
  <c r="L173"/>
  <c r="M173" s="1"/>
  <c r="L175"/>
  <c r="M175" s="1"/>
  <c r="L179"/>
  <c r="M179" s="1"/>
  <c r="L181"/>
  <c r="M181" s="1"/>
  <c r="L183"/>
  <c r="M183" s="1"/>
  <c r="L185"/>
  <c r="M185" s="1"/>
  <c r="L187"/>
  <c r="M187" s="1"/>
  <c r="L189"/>
  <c r="M189" s="1"/>
  <c r="L191"/>
  <c r="M191" s="1"/>
  <c r="L194"/>
  <c r="M194" s="1"/>
  <c r="L196"/>
  <c r="M196" s="1"/>
  <c r="L198"/>
  <c r="M198" s="1"/>
  <c r="L200"/>
  <c r="M200" s="1"/>
  <c r="L202"/>
  <c r="M202" s="1"/>
  <c r="L204"/>
  <c r="M204" s="1"/>
  <c r="L207"/>
  <c r="M207" s="1"/>
  <c r="L209"/>
  <c r="M209" s="1"/>
  <c r="L211"/>
  <c r="M211" s="1"/>
  <c r="L213"/>
  <c r="M213" s="1"/>
  <c r="L215"/>
  <c r="M215" s="1"/>
  <c r="L217"/>
  <c r="M217" s="1"/>
  <c r="L220"/>
  <c r="M220" s="1"/>
  <c r="L222"/>
  <c r="M222" s="1"/>
  <c r="L224"/>
  <c r="M224" s="1"/>
  <c r="L226"/>
  <c r="M226" s="1"/>
  <c r="L228"/>
  <c r="M228" s="1"/>
  <c r="L231"/>
  <c r="M231" s="1"/>
  <c r="L233"/>
  <c r="M233" s="1"/>
  <c r="L235"/>
  <c r="M235" s="1"/>
  <c r="L237"/>
  <c r="M237" s="1"/>
  <c r="L240"/>
  <c r="M240" s="1"/>
  <c r="L242"/>
  <c r="M242" s="1"/>
  <c r="L244"/>
  <c r="M244" s="1"/>
  <c r="L246"/>
  <c r="M246" s="1"/>
  <c r="L248"/>
  <c r="M248" s="1"/>
  <c r="L250"/>
  <c r="M250" s="1"/>
  <c r="L252"/>
  <c r="M252" s="1"/>
  <c r="L255"/>
  <c r="M255" s="1"/>
  <c r="L257"/>
  <c r="M257" s="1"/>
  <c r="L259"/>
  <c r="M259" s="1"/>
  <c r="L261"/>
  <c r="M261" s="1"/>
  <c r="L264"/>
  <c r="M264" s="1"/>
  <c r="L266"/>
  <c r="M266" s="1"/>
  <c r="L268"/>
  <c r="M268" s="1"/>
  <c r="L270"/>
  <c r="M270" s="1"/>
  <c r="L272"/>
  <c r="M272" s="1"/>
  <c r="L274"/>
  <c r="M274" s="1"/>
  <c r="L276"/>
  <c r="M276" s="1"/>
  <c r="L278"/>
  <c r="M278" s="1"/>
  <c r="L281"/>
  <c r="M281" s="1"/>
  <c r="L283"/>
  <c r="M283" s="1"/>
  <c r="L285"/>
  <c r="M285" s="1"/>
  <c r="L287"/>
  <c r="M287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6"/>
  <c r="M306" s="1"/>
  <c r="L308"/>
  <c r="M308" s="1"/>
  <c r="L310"/>
  <c r="M310" s="1"/>
  <c r="L312"/>
  <c r="M312" s="1"/>
  <c r="L314"/>
  <c r="M314" s="1"/>
  <c r="L316"/>
  <c r="M316" s="1"/>
  <c r="L318"/>
  <c r="M318" s="1"/>
  <c r="L320"/>
  <c r="M320" s="1"/>
  <c r="L323"/>
  <c r="M323" s="1"/>
  <c r="L325"/>
  <c r="M325" s="1"/>
  <c r="L327"/>
  <c r="M327" s="1"/>
  <c r="L329"/>
  <c r="M329" s="1"/>
  <c r="L331"/>
  <c r="M331" s="1"/>
  <c r="L334"/>
  <c r="M334" s="1"/>
  <c r="L336"/>
  <c r="M336" s="1"/>
  <c r="L338"/>
  <c r="M338" s="1"/>
  <c r="L340"/>
  <c r="M340" s="1"/>
  <c r="L342"/>
  <c r="M342" s="1"/>
  <c r="L344"/>
  <c r="M344" s="1"/>
  <c r="L347"/>
  <c r="M347" s="1"/>
  <c r="L349"/>
  <c r="M349" s="1"/>
  <c r="L352"/>
  <c r="M352" s="1"/>
  <c r="L354"/>
  <c r="M354" s="1"/>
  <c r="L357"/>
  <c r="M357" s="1"/>
  <c r="L359"/>
  <c r="M359" s="1"/>
  <c r="L361"/>
  <c r="M361" s="1"/>
  <c r="L363"/>
  <c r="M363" s="1"/>
  <c r="L365"/>
  <c r="M365" s="1"/>
  <c r="L367"/>
  <c r="M367" s="1"/>
  <c r="C18"/>
  <c r="D18" s="1"/>
  <c r="AV18" s="1"/>
  <c r="C34"/>
  <c r="D34" s="1"/>
  <c r="AV34" s="1"/>
  <c r="C11"/>
  <c r="D11" s="1"/>
  <c r="AV11" s="1"/>
  <c r="C20"/>
  <c r="D20" s="1"/>
  <c r="AV20" s="1"/>
  <c r="C28"/>
  <c r="D28" s="1"/>
  <c r="AV28" s="1"/>
  <c r="C36"/>
  <c r="D36" s="1"/>
  <c r="AV36" s="1"/>
  <c r="C44"/>
  <c r="D44" s="1"/>
  <c r="AV44" s="1"/>
  <c r="C50"/>
  <c r="D50" s="1"/>
  <c r="AV50" s="1"/>
  <c r="C58"/>
  <c r="D58" s="1"/>
  <c r="C62"/>
  <c r="D62" s="1"/>
  <c r="AV62" s="1"/>
  <c r="C72"/>
  <c r="D72" s="1"/>
  <c r="AV72" s="1"/>
  <c r="C81"/>
  <c r="D81" s="1"/>
  <c r="AV81" s="1"/>
  <c r="C89"/>
  <c r="D89" s="1"/>
  <c r="AV89" s="1"/>
  <c r="C98"/>
  <c r="D98" s="1"/>
  <c r="AV98" s="1"/>
  <c r="C107"/>
  <c r="D107" s="1"/>
  <c r="AV107" s="1"/>
  <c r="C115"/>
  <c r="D115" s="1"/>
  <c r="AV115" s="1"/>
  <c r="C119"/>
  <c r="D119" s="1"/>
  <c r="AV119" s="1"/>
  <c r="C129"/>
  <c r="D129" s="1"/>
  <c r="AV129" s="1"/>
  <c r="C136"/>
  <c r="D136" s="1"/>
  <c r="AV136" s="1"/>
  <c r="C146"/>
  <c r="D146" s="1"/>
  <c r="AV146" s="1"/>
  <c r="C154"/>
  <c r="D154" s="1"/>
  <c r="AV154" s="1"/>
  <c r="C167"/>
  <c r="D167" s="1"/>
  <c r="AV167" s="1"/>
  <c r="C184"/>
  <c r="D184" s="1"/>
  <c r="AV184" s="1"/>
  <c r="C8"/>
  <c r="D8" s="1"/>
  <c r="AV8" s="1"/>
  <c r="C12"/>
  <c r="D12" s="1"/>
  <c r="AV12" s="1"/>
  <c r="C16"/>
  <c r="D16" s="1"/>
  <c r="AV16" s="1"/>
  <c r="C21"/>
  <c r="D21" s="1"/>
  <c r="AV21" s="1"/>
  <c r="C25"/>
  <c r="D25" s="1"/>
  <c r="AV25" s="1"/>
  <c r="C29"/>
  <c r="D29" s="1"/>
  <c r="AV29" s="1"/>
  <c r="C33"/>
  <c r="D33" s="1"/>
  <c r="AV33" s="1"/>
  <c r="C37"/>
  <c r="D37" s="1"/>
  <c r="AV37" s="1"/>
  <c r="C41"/>
  <c r="D41" s="1"/>
  <c r="AV41" s="1"/>
  <c r="C47"/>
  <c r="D47" s="1"/>
  <c r="C51"/>
  <c r="D51" s="1"/>
  <c r="AV51" s="1"/>
  <c r="C56"/>
  <c r="D56" s="1"/>
  <c r="AV56" s="1"/>
  <c r="C59"/>
  <c r="D59" s="1"/>
  <c r="AV59" s="1"/>
  <c r="C63"/>
  <c r="D63" s="1"/>
  <c r="AV63" s="1"/>
  <c r="C68"/>
  <c r="D68" s="1"/>
  <c r="AV68" s="1"/>
  <c r="C73"/>
  <c r="D73" s="1"/>
  <c r="AV73" s="1"/>
  <c r="C77"/>
  <c r="D77" s="1"/>
  <c r="AV77" s="1"/>
  <c r="C82"/>
  <c r="D82" s="1"/>
  <c r="AV82" s="1"/>
  <c r="C86"/>
  <c r="D86" s="1"/>
  <c r="AV86" s="1"/>
  <c r="C91"/>
  <c r="D91" s="1"/>
  <c r="AV91" s="1"/>
  <c r="C95"/>
  <c r="D95" s="1"/>
  <c r="AV95" s="1"/>
  <c r="C99"/>
  <c r="D99" s="1"/>
  <c r="AV99" s="1"/>
  <c r="C103"/>
  <c r="D103" s="1"/>
  <c r="AV103" s="1"/>
  <c r="C108"/>
  <c r="D108" s="1"/>
  <c r="AV108" s="1"/>
  <c r="C112"/>
  <c r="D112" s="1"/>
  <c r="AV112" s="1"/>
  <c r="C116"/>
  <c r="D116" s="1"/>
  <c r="AV116" s="1"/>
  <c r="C121"/>
  <c r="D121" s="1"/>
  <c r="AV121" s="1"/>
  <c r="C125"/>
  <c r="D125" s="1"/>
  <c r="AV125" s="1"/>
  <c r="C130"/>
  <c r="D130" s="1"/>
  <c r="AV130" s="1"/>
  <c r="C133"/>
  <c r="D133" s="1"/>
  <c r="AV133" s="1"/>
  <c r="C138"/>
  <c r="D138" s="1"/>
  <c r="AV138" s="1"/>
  <c r="C142"/>
  <c r="D142" s="1"/>
  <c r="AV142" s="1"/>
  <c r="C147"/>
  <c r="D147" s="1"/>
  <c r="AV147" s="1"/>
  <c r="C151"/>
  <c r="D151" s="1"/>
  <c r="AV151" s="1"/>
  <c r="C155"/>
  <c r="D155" s="1"/>
  <c r="AV155" s="1"/>
  <c r="C160"/>
  <c r="D160" s="1"/>
  <c r="AV160" s="1"/>
  <c r="C164"/>
  <c r="D164" s="1"/>
  <c r="AV164" s="1"/>
  <c r="C168"/>
  <c r="D168" s="1"/>
  <c r="AV168" s="1"/>
  <c r="C173"/>
  <c r="D173" s="1"/>
  <c r="AV173" s="1"/>
  <c r="C175"/>
  <c r="D175" s="1"/>
  <c r="AV175" s="1"/>
  <c r="C181"/>
  <c r="D181" s="1"/>
  <c r="AV181" s="1"/>
  <c r="C185"/>
  <c r="D185" s="1"/>
  <c r="AV185" s="1"/>
  <c r="C189"/>
  <c r="D189" s="1"/>
  <c r="AV189" s="1"/>
  <c r="C194"/>
  <c r="D194" s="1"/>
  <c r="AV194" s="1"/>
  <c r="C198"/>
  <c r="D198" s="1"/>
  <c r="AV198" s="1"/>
  <c r="C202"/>
  <c r="D202" s="1"/>
  <c r="AV202" s="1"/>
  <c r="C207"/>
  <c r="D207" s="1"/>
  <c r="AV207" s="1"/>
  <c r="C211"/>
  <c r="D211" s="1"/>
  <c r="AV211" s="1"/>
  <c r="C215"/>
  <c r="D215" s="1"/>
  <c r="AV215" s="1"/>
  <c r="C220"/>
  <c r="D220" s="1"/>
  <c r="AV220" s="1"/>
  <c r="C224"/>
  <c r="D224" s="1"/>
  <c r="AV224" s="1"/>
  <c r="C228"/>
  <c r="D228" s="1"/>
  <c r="AV228" s="1"/>
  <c r="C233"/>
  <c r="D233" s="1"/>
  <c r="AV233" s="1"/>
  <c r="C237"/>
  <c r="D237" s="1"/>
  <c r="AV237" s="1"/>
  <c r="C242"/>
  <c r="D242" s="1"/>
  <c r="AV242" s="1"/>
  <c r="C246"/>
  <c r="D246" s="1"/>
  <c r="AV246" s="1"/>
  <c r="C250"/>
  <c r="D250" s="1"/>
  <c r="AV250" s="1"/>
  <c r="C255"/>
  <c r="D255" s="1"/>
  <c r="AV255" s="1"/>
  <c r="C259"/>
  <c r="D259" s="1"/>
  <c r="AV259" s="1"/>
  <c r="C264"/>
  <c r="D264" s="1"/>
  <c r="AV264" s="1"/>
  <c r="C268"/>
  <c r="D268" s="1"/>
  <c r="AV268" s="1"/>
  <c r="C272"/>
  <c r="D272" s="1"/>
  <c r="AV272" s="1"/>
  <c r="C276"/>
  <c r="D276" s="1"/>
  <c r="AV276" s="1"/>
  <c r="C281"/>
  <c r="D281" s="1"/>
  <c r="AV281" s="1"/>
  <c r="C285"/>
  <c r="D285" s="1"/>
  <c r="AV285" s="1"/>
  <c r="C289"/>
  <c r="D289" s="1"/>
  <c r="AV289" s="1"/>
  <c r="C293"/>
  <c r="D293" s="1"/>
  <c r="AV293" s="1"/>
  <c r="C297"/>
  <c r="D297" s="1"/>
  <c r="AV297" s="1"/>
  <c r="C301"/>
  <c r="D301" s="1"/>
  <c r="AV301" s="1"/>
  <c r="C306"/>
  <c r="D306" s="1"/>
  <c r="AV306" s="1"/>
  <c r="C310"/>
  <c r="D310" s="1"/>
  <c r="AV310" s="1"/>
  <c r="C314"/>
  <c r="D314" s="1"/>
  <c r="AV314" s="1"/>
  <c r="C318"/>
  <c r="D318" s="1"/>
  <c r="AV318" s="1"/>
  <c r="C323"/>
  <c r="D323" s="1"/>
  <c r="AV323" s="1"/>
  <c r="C327"/>
  <c r="D327" s="1"/>
  <c r="AV327" s="1"/>
  <c r="C331"/>
  <c r="D331" s="1"/>
  <c r="AV331" s="1"/>
  <c r="C336"/>
  <c r="D336" s="1"/>
  <c r="AV336" s="1"/>
  <c r="C340"/>
  <c r="D340" s="1"/>
  <c r="AV340" s="1"/>
  <c r="C344"/>
  <c r="D344" s="1"/>
  <c r="AV344" s="1"/>
  <c r="C349"/>
  <c r="D349" s="1"/>
  <c r="AV349" s="1"/>
  <c r="C352"/>
  <c r="D352" s="1"/>
  <c r="AV352" s="1"/>
  <c r="C357"/>
  <c r="D357" s="1"/>
  <c r="AV357" s="1"/>
  <c r="C361"/>
  <c r="D361" s="1"/>
  <c r="AV361" s="1"/>
  <c r="C365"/>
  <c r="D365" s="1"/>
  <c r="AV365" s="1"/>
  <c r="C9"/>
  <c r="D9" s="1"/>
  <c r="AV9" s="1"/>
  <c r="C26"/>
  <c r="D26" s="1"/>
  <c r="AV26" s="1"/>
  <c r="C42"/>
  <c r="D42" s="1"/>
  <c r="AV42" s="1"/>
  <c r="C53"/>
  <c r="D53" s="1"/>
  <c r="AV53" s="1"/>
  <c r="C60"/>
  <c r="D60" s="1"/>
  <c r="AV60" s="1"/>
  <c r="C74"/>
  <c r="D74" s="1"/>
  <c r="AV74" s="1"/>
  <c r="C83"/>
  <c r="D83" s="1"/>
  <c r="AV83" s="1"/>
  <c r="C92"/>
  <c r="D92" s="1"/>
  <c r="AV92" s="1"/>
  <c r="C100"/>
  <c r="D100" s="1"/>
  <c r="AV100" s="1"/>
  <c r="C113"/>
  <c r="D113" s="1"/>
  <c r="AV113" s="1"/>
  <c r="C122"/>
  <c r="D122" s="1"/>
  <c r="AV122" s="1"/>
  <c r="C126"/>
  <c r="D126" s="1"/>
  <c r="AV126" s="1"/>
  <c r="C134"/>
  <c r="D134" s="1"/>
  <c r="AV134" s="1"/>
  <c r="C139"/>
  <c r="D139" s="1"/>
  <c r="AV139" s="1"/>
  <c r="C143"/>
  <c r="D143" s="1"/>
  <c r="AV143" s="1"/>
  <c r="C148"/>
  <c r="D148" s="1"/>
  <c r="AV148" s="1"/>
  <c r="C152"/>
  <c r="D152" s="1"/>
  <c r="AV152" s="1"/>
  <c r="C156"/>
  <c r="D156" s="1"/>
  <c r="AV156" s="1"/>
  <c r="C161"/>
  <c r="D161" s="1"/>
  <c r="AV161" s="1"/>
  <c r="C165"/>
  <c r="D165" s="1"/>
  <c r="AV165" s="1"/>
  <c r="C169"/>
  <c r="D169" s="1"/>
  <c r="AV169" s="1"/>
  <c r="C174"/>
  <c r="D174" s="1"/>
  <c r="AV174" s="1"/>
  <c r="C177"/>
  <c r="D177" s="1"/>
  <c r="AV177" s="1"/>
  <c r="C182"/>
  <c r="D182" s="1"/>
  <c r="AV182" s="1"/>
  <c r="C186"/>
  <c r="D186" s="1"/>
  <c r="AV186" s="1"/>
  <c r="C190"/>
  <c r="D190" s="1"/>
  <c r="AV190" s="1"/>
  <c r="C195"/>
  <c r="D195" s="1"/>
  <c r="AV195" s="1"/>
  <c r="C199"/>
  <c r="D199" s="1"/>
  <c r="AV199" s="1"/>
  <c r="C203"/>
  <c r="D203" s="1"/>
  <c r="AV203" s="1"/>
  <c r="C208"/>
  <c r="D208" s="1"/>
  <c r="AV208" s="1"/>
  <c r="C212"/>
  <c r="D212" s="1"/>
  <c r="AV212" s="1"/>
  <c r="C216"/>
  <c r="D216" s="1"/>
  <c r="AV216" s="1"/>
  <c r="C221"/>
  <c r="D221" s="1"/>
  <c r="AV221" s="1"/>
  <c r="C225"/>
  <c r="D225" s="1"/>
  <c r="AV225" s="1"/>
  <c r="C230"/>
  <c r="D230" s="1"/>
  <c r="AV230" s="1"/>
  <c r="C234"/>
  <c r="D234" s="1"/>
  <c r="AV234" s="1"/>
  <c r="C239"/>
  <c r="D239" s="1"/>
  <c r="AV239" s="1"/>
  <c r="C243"/>
  <c r="D243" s="1"/>
  <c r="AV243" s="1"/>
  <c r="C247"/>
  <c r="D247" s="1"/>
  <c r="AV247" s="1"/>
  <c r="C251"/>
  <c r="D251" s="1"/>
  <c r="AV251" s="1"/>
  <c r="C256"/>
  <c r="D256" s="1"/>
  <c r="AV256" s="1"/>
  <c r="C260"/>
  <c r="D260" s="1"/>
  <c r="AV260" s="1"/>
  <c r="C265"/>
  <c r="D265" s="1"/>
  <c r="AV265" s="1"/>
  <c r="C269"/>
  <c r="D269" s="1"/>
  <c r="AV269" s="1"/>
  <c r="C273"/>
  <c r="D273" s="1"/>
  <c r="AV273" s="1"/>
  <c r="C277"/>
  <c r="D277" s="1"/>
  <c r="AV277" s="1"/>
  <c r="C282"/>
  <c r="D282" s="1"/>
  <c r="AV282" s="1"/>
  <c r="C286"/>
  <c r="D286" s="1"/>
  <c r="AV286" s="1"/>
  <c r="C290"/>
  <c r="D290" s="1"/>
  <c r="AV290" s="1"/>
  <c r="C294"/>
  <c r="D294" s="1"/>
  <c r="AV294" s="1"/>
  <c r="C298"/>
  <c r="D298" s="1"/>
  <c r="AV298" s="1"/>
  <c r="C302"/>
  <c r="D302" s="1"/>
  <c r="AV302" s="1"/>
  <c r="C307"/>
  <c r="D307" s="1"/>
  <c r="AV307" s="1"/>
  <c r="C311"/>
  <c r="D311" s="1"/>
  <c r="AV311" s="1"/>
  <c r="C315"/>
  <c r="D315" s="1"/>
  <c r="AV315" s="1"/>
  <c r="C319"/>
  <c r="D319" s="1"/>
  <c r="AV319" s="1"/>
  <c r="C324"/>
  <c r="D324" s="1"/>
  <c r="AV324" s="1"/>
  <c r="C328"/>
  <c r="D328" s="1"/>
  <c r="AV328" s="1"/>
  <c r="C332"/>
  <c r="D332" s="1"/>
  <c r="AV332" s="1"/>
  <c r="C337"/>
  <c r="D337" s="1"/>
  <c r="AV337" s="1"/>
  <c r="C341"/>
  <c r="D341" s="1"/>
  <c r="AV341" s="1"/>
  <c r="C346"/>
  <c r="D346" s="1"/>
  <c r="AV346" s="1"/>
  <c r="C350"/>
  <c r="D350" s="1"/>
  <c r="AV350" s="1"/>
  <c r="C353"/>
  <c r="D353" s="1"/>
  <c r="AV353" s="1"/>
  <c r="C358"/>
  <c r="D358" s="1"/>
  <c r="AV358" s="1"/>
  <c r="C362"/>
  <c r="D362" s="1"/>
  <c r="AV362" s="1"/>
  <c r="C366"/>
  <c r="D366" s="1"/>
  <c r="AV366" s="1"/>
  <c r="C22"/>
  <c r="D22" s="1"/>
  <c r="AV22" s="1"/>
  <c r="C38"/>
  <c r="D38" s="1"/>
  <c r="AV38" s="1"/>
  <c r="C48"/>
  <c r="D48" s="1"/>
  <c r="AV48" s="1"/>
  <c r="C57"/>
  <c r="D57" s="1"/>
  <c r="C64"/>
  <c r="D64" s="1"/>
  <c r="AV64" s="1"/>
  <c r="C69"/>
  <c r="D69" s="1"/>
  <c r="AV69" s="1"/>
  <c r="C78"/>
  <c r="D78" s="1"/>
  <c r="AV78" s="1"/>
  <c r="C87"/>
  <c r="D87" s="1"/>
  <c r="AV87" s="1"/>
  <c r="C96"/>
  <c r="D96" s="1"/>
  <c r="AV96" s="1"/>
  <c r="C105"/>
  <c r="D105" s="1"/>
  <c r="AV105" s="1"/>
  <c r="C109"/>
  <c r="D109" s="1"/>
  <c r="AV109" s="1"/>
  <c r="C117"/>
  <c r="D117" s="1"/>
  <c r="AV117" s="1"/>
  <c r="C131"/>
  <c r="D131" s="1"/>
  <c r="AV131" s="1"/>
  <c r="C10"/>
  <c r="D10" s="1"/>
  <c r="AV10" s="1"/>
  <c r="C14"/>
  <c r="D14" s="1"/>
  <c r="AV14" s="1"/>
  <c r="C19"/>
  <c r="D19" s="1"/>
  <c r="AV19" s="1"/>
  <c r="C23"/>
  <c r="D23" s="1"/>
  <c r="AV23" s="1"/>
  <c r="C27"/>
  <c r="D27" s="1"/>
  <c r="AV27" s="1"/>
  <c r="C31"/>
  <c r="D31" s="1"/>
  <c r="AV31" s="1"/>
  <c r="C35"/>
  <c r="D35" s="1"/>
  <c r="AV35" s="1"/>
  <c r="C39"/>
  <c r="D39" s="1"/>
  <c r="AV39" s="1"/>
  <c r="C43"/>
  <c r="D43" s="1"/>
  <c r="AV43" s="1"/>
  <c r="C49"/>
  <c r="D49" s="1"/>
  <c r="AV49" s="1"/>
  <c r="C54"/>
  <c r="D54" s="1"/>
  <c r="AV54" s="1"/>
  <c r="C61"/>
  <c r="D61" s="1"/>
  <c r="AV61" s="1"/>
  <c r="C66"/>
  <c r="D66" s="1"/>
  <c r="AV66" s="1"/>
  <c r="C70"/>
  <c r="D70" s="1"/>
  <c r="AV70" s="1"/>
  <c r="C75"/>
  <c r="D75" s="1"/>
  <c r="AV75" s="1"/>
  <c r="C79"/>
  <c r="D79" s="1"/>
  <c r="AV79" s="1"/>
  <c r="C84"/>
  <c r="D84" s="1"/>
  <c r="AV84" s="1"/>
  <c r="C88"/>
  <c r="D88" s="1"/>
  <c r="AV88" s="1"/>
  <c r="C93"/>
  <c r="D93" s="1"/>
  <c r="AV93" s="1"/>
  <c r="C97"/>
  <c r="D97" s="1"/>
  <c r="AV97" s="1"/>
  <c r="C101"/>
  <c r="D101" s="1"/>
  <c r="AV101" s="1"/>
  <c r="C106"/>
  <c r="D106" s="1"/>
  <c r="AV106" s="1"/>
  <c r="C110"/>
  <c r="D110" s="1"/>
  <c r="AV110" s="1"/>
  <c r="C114"/>
  <c r="D114" s="1"/>
  <c r="AV114" s="1"/>
  <c r="C118"/>
  <c r="D118" s="1"/>
  <c r="AV118" s="1"/>
  <c r="C123"/>
  <c r="D123" s="1"/>
  <c r="AV123" s="1"/>
  <c r="C127"/>
  <c r="D127" s="1"/>
  <c r="AV127" s="1"/>
  <c r="C132"/>
  <c r="D132" s="1"/>
  <c r="AV132" s="1"/>
  <c r="C135"/>
  <c r="D135" s="1"/>
  <c r="AV135" s="1"/>
  <c r="C140"/>
  <c r="D140" s="1"/>
  <c r="AV140" s="1"/>
  <c r="C145"/>
  <c r="D145" s="1"/>
  <c r="AV145" s="1"/>
  <c r="C149"/>
  <c r="D149" s="1"/>
  <c r="AV149" s="1"/>
  <c r="C153"/>
  <c r="D153" s="1"/>
  <c r="AV153" s="1"/>
  <c r="C158"/>
  <c r="D158" s="1"/>
  <c r="AV158" s="1"/>
  <c r="C162"/>
  <c r="D162" s="1"/>
  <c r="AV162" s="1"/>
  <c r="C166"/>
  <c r="D166" s="1"/>
  <c r="AV166" s="1"/>
  <c r="C170"/>
  <c r="D170" s="1"/>
  <c r="AV170" s="1"/>
  <c r="C179"/>
  <c r="D179" s="1"/>
  <c r="AV179" s="1"/>
  <c r="C183"/>
  <c r="D183" s="1"/>
  <c r="AV183" s="1"/>
  <c r="C187"/>
  <c r="D187" s="1"/>
  <c r="AV187" s="1"/>
  <c r="C191"/>
  <c r="D191" s="1"/>
  <c r="AV191" s="1"/>
  <c r="C196"/>
  <c r="D196" s="1"/>
  <c r="AV196" s="1"/>
  <c r="C200"/>
  <c r="D200" s="1"/>
  <c r="AV200" s="1"/>
  <c r="C204"/>
  <c r="D204" s="1"/>
  <c r="AV204" s="1"/>
  <c r="C209"/>
  <c r="D209" s="1"/>
  <c r="AV209" s="1"/>
  <c r="C213"/>
  <c r="D213" s="1"/>
  <c r="AV213" s="1"/>
  <c r="C217"/>
  <c r="D217" s="1"/>
  <c r="AV217" s="1"/>
  <c r="C222"/>
  <c r="D222" s="1"/>
  <c r="AV222" s="1"/>
  <c r="C226"/>
  <c r="D226" s="1"/>
  <c r="AV226" s="1"/>
  <c r="C231"/>
  <c r="D231" s="1"/>
  <c r="AV231" s="1"/>
  <c r="C235"/>
  <c r="D235" s="1"/>
  <c r="AV235" s="1"/>
  <c r="C240"/>
  <c r="D240" s="1"/>
  <c r="AV240" s="1"/>
  <c r="C244"/>
  <c r="D244" s="1"/>
  <c r="AV244" s="1"/>
  <c r="C248"/>
  <c r="D248" s="1"/>
  <c r="AV248" s="1"/>
  <c r="C252"/>
  <c r="D252" s="1"/>
  <c r="AV252" s="1"/>
  <c r="C257"/>
  <c r="D257" s="1"/>
  <c r="AV257" s="1"/>
  <c r="C261"/>
  <c r="D261" s="1"/>
  <c r="AV261" s="1"/>
  <c r="C266"/>
  <c r="D266" s="1"/>
  <c r="AV266" s="1"/>
  <c r="C270"/>
  <c r="D270" s="1"/>
  <c r="AV270" s="1"/>
  <c r="C274"/>
  <c r="D274" s="1"/>
  <c r="AV274" s="1"/>
  <c r="C278"/>
  <c r="D278" s="1"/>
  <c r="AV278" s="1"/>
  <c r="C283"/>
  <c r="D283" s="1"/>
  <c r="AV283" s="1"/>
  <c r="C287"/>
  <c r="D287" s="1"/>
  <c r="AV287" s="1"/>
  <c r="C291"/>
  <c r="D291" s="1"/>
  <c r="AV291" s="1"/>
  <c r="C295"/>
  <c r="D295" s="1"/>
  <c r="AV295" s="1"/>
  <c r="C299"/>
  <c r="D299" s="1"/>
  <c r="AV299" s="1"/>
  <c r="C303"/>
  <c r="D303" s="1"/>
  <c r="AV303" s="1"/>
  <c r="C308"/>
  <c r="D308" s="1"/>
  <c r="AV308" s="1"/>
  <c r="C312"/>
  <c r="D312" s="1"/>
  <c r="AV312" s="1"/>
  <c r="C316"/>
  <c r="D316" s="1"/>
  <c r="AV316" s="1"/>
  <c r="C320"/>
  <c r="D320" s="1"/>
  <c r="AV320" s="1"/>
  <c r="C325"/>
  <c r="D325" s="1"/>
  <c r="AV325" s="1"/>
  <c r="C329"/>
  <c r="D329" s="1"/>
  <c r="AV329" s="1"/>
  <c r="C334"/>
  <c r="D334" s="1"/>
  <c r="AV334" s="1"/>
  <c r="C338"/>
  <c r="D338" s="1"/>
  <c r="AV338" s="1"/>
  <c r="C342"/>
  <c r="D342" s="1"/>
  <c r="AV342" s="1"/>
  <c r="C347"/>
  <c r="D347" s="1"/>
  <c r="AV347" s="1"/>
  <c r="C354"/>
  <c r="D354" s="1"/>
  <c r="AV354" s="1"/>
  <c r="C359"/>
  <c r="D359" s="1"/>
  <c r="AV359" s="1"/>
  <c r="C363"/>
  <c r="D363" s="1"/>
  <c r="AV363" s="1"/>
  <c r="C367"/>
  <c r="D367" s="1"/>
  <c r="AV367" s="1"/>
  <c r="C13"/>
  <c r="D13" s="1"/>
  <c r="AV13" s="1"/>
  <c r="C30"/>
  <c r="D30" s="1"/>
  <c r="AV30" s="1"/>
  <c r="D7"/>
  <c r="AV7" s="1"/>
  <c r="C15"/>
  <c r="D15" s="1"/>
  <c r="AV15" s="1"/>
  <c r="C24"/>
  <c r="D24" s="1"/>
  <c r="AV24" s="1"/>
  <c r="C32"/>
  <c r="D32" s="1"/>
  <c r="AV32" s="1"/>
  <c r="C40"/>
  <c r="D40" s="1"/>
  <c r="AV40" s="1"/>
  <c r="C55"/>
  <c r="D55" s="1"/>
  <c r="AV55" s="1"/>
  <c r="C67"/>
  <c r="D67" s="1"/>
  <c r="AV67" s="1"/>
  <c r="C76"/>
  <c r="D76" s="1"/>
  <c r="AV76" s="1"/>
  <c r="C85"/>
  <c r="D85" s="1"/>
  <c r="AV85" s="1"/>
  <c r="C94"/>
  <c r="D94" s="1"/>
  <c r="AV94" s="1"/>
  <c r="C102"/>
  <c r="D102" s="1"/>
  <c r="AV102" s="1"/>
  <c r="C111"/>
  <c r="D111" s="1"/>
  <c r="AV111" s="1"/>
  <c r="C124"/>
  <c r="D124" s="1"/>
  <c r="AV124" s="1"/>
  <c r="C141"/>
  <c r="D141" s="1"/>
  <c r="AV141" s="1"/>
  <c r="C150"/>
  <c r="D150" s="1"/>
  <c r="AV150" s="1"/>
  <c r="C159"/>
  <c r="D159" s="1"/>
  <c r="AV159" s="1"/>
  <c r="C163"/>
  <c r="D163" s="1"/>
  <c r="AV163" s="1"/>
  <c r="C172"/>
  <c r="D172" s="1"/>
  <c r="AV172" s="1"/>
  <c r="C176"/>
  <c r="D176" s="1"/>
  <c r="AV176" s="1"/>
  <c r="C180"/>
  <c r="D180" s="1"/>
  <c r="AV180" s="1"/>
  <c r="C188"/>
  <c r="D188" s="1"/>
  <c r="AV188" s="1"/>
  <c r="C193"/>
  <c r="D193" s="1"/>
  <c r="AV193" s="1"/>
  <c r="C197"/>
  <c r="D197" s="1"/>
  <c r="AV197" s="1"/>
  <c r="C201"/>
  <c r="D201" s="1"/>
  <c r="AV201" s="1"/>
  <c r="C206"/>
  <c r="D206" s="1"/>
  <c r="AV206" s="1"/>
  <c r="C210"/>
  <c r="D210" s="1"/>
  <c r="AV210" s="1"/>
  <c r="C214"/>
  <c r="D214" s="1"/>
  <c r="AV214" s="1"/>
  <c r="C218"/>
  <c r="D218" s="1"/>
  <c r="AV218" s="1"/>
  <c r="C223"/>
  <c r="D223" s="1"/>
  <c r="AV223" s="1"/>
  <c r="C227"/>
  <c r="D227" s="1"/>
  <c r="AV227" s="1"/>
  <c r="C232"/>
  <c r="D232" s="1"/>
  <c r="AV232" s="1"/>
  <c r="C236"/>
  <c r="D236" s="1"/>
  <c r="AV236" s="1"/>
  <c r="C241"/>
  <c r="D241" s="1"/>
  <c r="AV241" s="1"/>
  <c r="C245"/>
  <c r="D245" s="1"/>
  <c r="AV245" s="1"/>
  <c r="C249"/>
  <c r="D249" s="1"/>
  <c r="AV249" s="1"/>
  <c r="C253"/>
  <c r="D253" s="1"/>
  <c r="AV253" s="1"/>
  <c r="C258"/>
  <c r="D258" s="1"/>
  <c r="AV258" s="1"/>
  <c r="C263"/>
  <c r="D263" s="1"/>
  <c r="AV263" s="1"/>
  <c r="C267"/>
  <c r="D267" s="1"/>
  <c r="AV267" s="1"/>
  <c r="C271"/>
  <c r="D271" s="1"/>
  <c r="AV271" s="1"/>
  <c r="C275"/>
  <c r="D275" s="1"/>
  <c r="AV275" s="1"/>
  <c r="C279"/>
  <c r="D279" s="1"/>
  <c r="AV279" s="1"/>
  <c r="C284"/>
  <c r="D284" s="1"/>
  <c r="AV284" s="1"/>
  <c r="C288"/>
  <c r="D288" s="1"/>
  <c r="AV288" s="1"/>
  <c r="C292"/>
  <c r="D292" s="1"/>
  <c r="AV292" s="1"/>
  <c r="C296"/>
  <c r="D296" s="1"/>
  <c r="AV296" s="1"/>
  <c r="C300"/>
  <c r="D300" s="1"/>
  <c r="AV300" s="1"/>
  <c r="C304"/>
  <c r="D304" s="1"/>
  <c r="AV304" s="1"/>
  <c r="C309"/>
  <c r="D309" s="1"/>
  <c r="AV309" s="1"/>
  <c r="C313"/>
  <c r="D313" s="1"/>
  <c r="AV313" s="1"/>
  <c r="C317"/>
  <c r="D317" s="1"/>
  <c r="AV317" s="1"/>
  <c r="C322"/>
  <c r="D322" s="1"/>
  <c r="AV322" s="1"/>
  <c r="C326"/>
  <c r="D326" s="1"/>
  <c r="AV326" s="1"/>
  <c r="C330"/>
  <c r="D330" s="1"/>
  <c r="AV330" s="1"/>
  <c r="C335"/>
  <c r="D335" s="1"/>
  <c r="AV335" s="1"/>
  <c r="C339"/>
  <c r="D339" s="1"/>
  <c r="AV339" s="1"/>
  <c r="C343"/>
  <c r="D343" s="1"/>
  <c r="AV343" s="1"/>
  <c r="C348"/>
  <c r="D348" s="1"/>
  <c r="AV348" s="1"/>
  <c r="C351"/>
  <c r="D351" s="1"/>
  <c r="AV351" s="1"/>
  <c r="C355"/>
  <c r="D355" s="1"/>
  <c r="AV355" s="1"/>
  <c r="C360"/>
  <c r="D360" s="1"/>
  <c r="AV360" s="1"/>
  <c r="C364"/>
  <c r="D364" s="1"/>
  <c r="AV364" s="1"/>
  <c r="C368"/>
  <c r="D368" s="1"/>
  <c r="AV368" s="1"/>
  <c r="AV57" l="1"/>
  <c r="Z57" s="1"/>
  <c r="AO7"/>
  <c r="AL7"/>
  <c r="AU7"/>
  <c r="W7"/>
  <c r="H7"/>
  <c r="AV47"/>
  <c r="AV58"/>
  <c r="AI7"/>
  <c r="E7"/>
  <c r="B367"/>
  <c r="B334"/>
  <c r="B316"/>
  <c r="B299"/>
  <c r="B283"/>
  <c r="B266"/>
  <c r="B248"/>
  <c r="B231"/>
  <c r="B213"/>
  <c r="B196"/>
  <c r="B187"/>
  <c r="B158"/>
  <c r="B140"/>
  <c r="B123"/>
  <c r="B106"/>
  <c r="B88"/>
  <c r="B61"/>
  <c r="B368"/>
  <c r="B360"/>
  <c r="B351"/>
  <c r="B343"/>
  <c r="B335"/>
  <c r="B326"/>
  <c r="B317"/>
  <c r="B309"/>
  <c r="B300"/>
  <c r="B292"/>
  <c r="B284"/>
  <c r="B275"/>
  <c r="B267"/>
  <c r="B258"/>
  <c r="B249"/>
  <c r="B241"/>
  <c r="B232"/>
  <c r="B223"/>
  <c r="B214"/>
  <c r="B206"/>
  <c r="B197"/>
  <c r="B188"/>
  <c r="B176"/>
  <c r="B172"/>
  <c r="B159"/>
  <c r="B141"/>
  <c r="B124"/>
  <c r="B102"/>
  <c r="B85"/>
  <c r="B67"/>
  <c r="B40"/>
  <c r="B24"/>
  <c r="B13"/>
  <c r="B167"/>
  <c r="B146"/>
  <c r="B129"/>
  <c r="B115"/>
  <c r="B98"/>
  <c r="B81"/>
  <c r="B62"/>
  <c r="B50"/>
  <c r="B36"/>
  <c r="B20"/>
  <c r="B34"/>
  <c r="B354"/>
  <c r="B338"/>
  <c r="B320"/>
  <c r="B303"/>
  <c r="B287"/>
  <c r="B270"/>
  <c r="B252"/>
  <c r="B235"/>
  <c r="B217"/>
  <c r="B200"/>
  <c r="B162"/>
  <c r="B145"/>
  <c r="B127"/>
  <c r="B110"/>
  <c r="B93"/>
  <c r="B75"/>
  <c r="B66"/>
  <c r="B49"/>
  <c r="B39"/>
  <c r="B31"/>
  <c r="B23"/>
  <c r="B14"/>
  <c r="B131"/>
  <c r="B109"/>
  <c r="B96"/>
  <c r="B78"/>
  <c r="B64"/>
  <c r="B48"/>
  <c r="B22"/>
  <c r="B362"/>
  <c r="B353"/>
  <c r="B346"/>
  <c r="B337"/>
  <c r="B328"/>
  <c r="B319"/>
  <c r="B311"/>
  <c r="B302"/>
  <c r="B294"/>
  <c r="B286"/>
  <c r="B277"/>
  <c r="B269"/>
  <c r="B260"/>
  <c r="B251"/>
  <c r="B243"/>
  <c r="B234"/>
  <c r="B225"/>
  <c r="B216"/>
  <c r="B208"/>
  <c r="B199"/>
  <c r="B190"/>
  <c r="B182"/>
  <c r="B169"/>
  <c r="B161"/>
  <c r="B152"/>
  <c r="B143"/>
  <c r="B134"/>
  <c r="B122"/>
  <c r="B100"/>
  <c r="B83"/>
  <c r="B60"/>
  <c r="B42"/>
  <c r="B9"/>
  <c r="B361"/>
  <c r="B352"/>
  <c r="B344"/>
  <c r="B336"/>
  <c r="B327"/>
  <c r="B318"/>
  <c r="B310"/>
  <c r="B301"/>
  <c r="B293"/>
  <c r="B285"/>
  <c r="B276"/>
  <c r="B268"/>
  <c r="B259"/>
  <c r="B250"/>
  <c r="B242"/>
  <c r="B233"/>
  <c r="B224"/>
  <c r="B215"/>
  <c r="B207"/>
  <c r="B198"/>
  <c r="B189"/>
  <c r="B181"/>
  <c r="B175"/>
  <c r="B168"/>
  <c r="B160"/>
  <c r="B151"/>
  <c r="B142"/>
  <c r="B133"/>
  <c r="B125"/>
  <c r="B116"/>
  <c r="B108"/>
  <c r="B99"/>
  <c r="B91"/>
  <c r="B82"/>
  <c r="B73"/>
  <c r="B63"/>
  <c r="B56"/>
  <c r="BL45" i="7"/>
  <c r="B37" i="8"/>
  <c r="B29"/>
  <c r="B21"/>
  <c r="B12"/>
  <c r="B363"/>
  <c r="B347"/>
  <c r="B329"/>
  <c r="B312"/>
  <c r="B295"/>
  <c r="B278"/>
  <c r="B261"/>
  <c r="B244"/>
  <c r="B226"/>
  <c r="B209"/>
  <c r="B191"/>
  <c r="B183"/>
  <c r="B170"/>
  <c r="B153"/>
  <c r="B135"/>
  <c r="B118"/>
  <c r="B101"/>
  <c r="B84"/>
  <c r="B364"/>
  <c r="B355"/>
  <c r="B348"/>
  <c r="B339"/>
  <c r="B330"/>
  <c r="B322"/>
  <c r="B313"/>
  <c r="B304"/>
  <c r="B296"/>
  <c r="B288"/>
  <c r="B279"/>
  <c r="B271"/>
  <c r="B263"/>
  <c r="B253"/>
  <c r="B245"/>
  <c r="B236"/>
  <c r="B227"/>
  <c r="B218"/>
  <c r="B210"/>
  <c r="B201"/>
  <c r="B193"/>
  <c r="B180"/>
  <c r="B163"/>
  <c r="B150"/>
  <c r="B111"/>
  <c r="B94"/>
  <c r="B76"/>
  <c r="B55"/>
  <c r="B32"/>
  <c r="B15"/>
  <c r="B30"/>
  <c r="B184"/>
  <c r="B154"/>
  <c r="B136"/>
  <c r="B119"/>
  <c r="B107"/>
  <c r="B89"/>
  <c r="B72"/>
  <c r="B44"/>
  <c r="B28"/>
  <c r="B11"/>
  <c r="BL17" i="7"/>
  <c r="B359" i="8"/>
  <c r="B342"/>
  <c r="B325"/>
  <c r="B308"/>
  <c r="B291"/>
  <c r="B274"/>
  <c r="B257"/>
  <c r="B240"/>
  <c r="B222"/>
  <c r="B204"/>
  <c r="B179"/>
  <c r="B166"/>
  <c r="B149"/>
  <c r="B132"/>
  <c r="B114"/>
  <c r="B97"/>
  <c r="B79"/>
  <c r="B70"/>
  <c r="B54"/>
  <c r="B43"/>
  <c r="B35"/>
  <c r="B27"/>
  <c r="B19"/>
  <c r="B10"/>
  <c r="B117"/>
  <c r="B105"/>
  <c r="B87"/>
  <c r="B69"/>
  <c r="B38"/>
  <c r="B366"/>
  <c r="B358"/>
  <c r="B350"/>
  <c r="B341"/>
  <c r="B332"/>
  <c r="B324"/>
  <c r="B315"/>
  <c r="B307"/>
  <c r="B298"/>
  <c r="B290"/>
  <c r="B282"/>
  <c r="B273"/>
  <c r="B265"/>
  <c r="B256"/>
  <c r="B247"/>
  <c r="B239"/>
  <c r="B230"/>
  <c r="B221"/>
  <c r="B212"/>
  <c r="B203"/>
  <c r="B195"/>
  <c r="B186"/>
  <c r="B177"/>
  <c r="B174"/>
  <c r="B165"/>
  <c r="B156"/>
  <c r="B148"/>
  <c r="B139"/>
  <c r="B126"/>
  <c r="B113"/>
  <c r="B92"/>
  <c r="B74"/>
  <c r="B53"/>
  <c r="B26"/>
  <c r="B365"/>
  <c r="B357"/>
  <c r="B349"/>
  <c r="B340"/>
  <c r="B331"/>
  <c r="B323"/>
  <c r="B314"/>
  <c r="B306"/>
  <c r="B297"/>
  <c r="B289"/>
  <c r="B281"/>
  <c r="B272"/>
  <c r="B264"/>
  <c r="B255"/>
  <c r="B246"/>
  <c r="B237"/>
  <c r="B228"/>
  <c r="B220"/>
  <c r="B211"/>
  <c r="B202"/>
  <c r="B194"/>
  <c r="B185"/>
  <c r="B173"/>
  <c r="B164"/>
  <c r="B155"/>
  <c r="B147"/>
  <c r="B138"/>
  <c r="B130"/>
  <c r="B121"/>
  <c r="B112"/>
  <c r="B103"/>
  <c r="B95"/>
  <c r="B86"/>
  <c r="B77"/>
  <c r="B68"/>
  <c r="B59"/>
  <c r="B51"/>
  <c r="B41"/>
  <c r="B33"/>
  <c r="B25"/>
  <c r="B16"/>
  <c r="B8"/>
  <c r="AI16" l="1"/>
  <c r="AU16"/>
  <c r="AO16"/>
  <c r="AL16"/>
  <c r="W16"/>
  <c r="H16"/>
  <c r="AI33"/>
  <c r="AU33"/>
  <c r="AR33"/>
  <c r="AO33"/>
  <c r="AL33"/>
  <c r="W33"/>
  <c r="H33"/>
  <c r="Z68"/>
  <c r="AO68"/>
  <c r="W68"/>
  <c r="Z86"/>
  <c r="AO86"/>
  <c r="W86"/>
  <c r="Z121"/>
  <c r="AO121"/>
  <c r="W121"/>
  <c r="Z138"/>
  <c r="AO138"/>
  <c r="W138"/>
  <c r="Z173"/>
  <c r="AO173"/>
  <c r="W173"/>
  <c r="Z194"/>
  <c r="AO194"/>
  <c r="W194"/>
  <c r="Z228"/>
  <c r="AO228"/>
  <c r="W228"/>
  <c r="Z246"/>
  <c r="AO246"/>
  <c r="W246"/>
  <c r="Z281"/>
  <c r="AO281"/>
  <c r="W281"/>
  <c r="Z297"/>
  <c r="AO297"/>
  <c r="W297"/>
  <c r="Z331"/>
  <c r="AO331"/>
  <c r="W331"/>
  <c r="Z349"/>
  <c r="AO349"/>
  <c r="W349"/>
  <c r="Z53"/>
  <c r="AO53"/>
  <c r="W53"/>
  <c r="Z148"/>
  <c r="AO148"/>
  <c r="W148"/>
  <c r="AU8"/>
  <c r="AO8"/>
  <c r="AL8"/>
  <c r="W8"/>
  <c r="H8"/>
  <c r="AI25"/>
  <c r="AU25"/>
  <c r="AR25"/>
  <c r="AO25"/>
  <c r="AL25"/>
  <c r="W25"/>
  <c r="H25"/>
  <c r="AI41"/>
  <c r="AU41"/>
  <c r="AR41"/>
  <c r="AO41"/>
  <c r="AL41"/>
  <c r="W41"/>
  <c r="H41"/>
  <c r="Z59"/>
  <c r="AO59"/>
  <c r="W59"/>
  <c r="Z77"/>
  <c r="AO77"/>
  <c r="W77"/>
  <c r="Z95"/>
  <c r="AO95"/>
  <c r="W95"/>
  <c r="Z112"/>
  <c r="AO112"/>
  <c r="W112"/>
  <c r="Z130"/>
  <c r="AO130"/>
  <c r="W130"/>
  <c r="Z147"/>
  <c r="AO147"/>
  <c r="W147"/>
  <c r="Z164"/>
  <c r="AO164"/>
  <c r="W164"/>
  <c r="Z185"/>
  <c r="AO185"/>
  <c r="W185"/>
  <c r="Z202"/>
  <c r="AO202"/>
  <c r="W202"/>
  <c r="Z220"/>
  <c r="AO220"/>
  <c r="W220"/>
  <c r="Z237"/>
  <c r="AO237"/>
  <c r="W237"/>
  <c r="Z255"/>
  <c r="AO255"/>
  <c r="W255"/>
  <c r="Z272"/>
  <c r="AO272"/>
  <c r="W272"/>
  <c r="Z289"/>
  <c r="AO289"/>
  <c r="W289"/>
  <c r="Z306"/>
  <c r="AO306"/>
  <c r="W306"/>
  <c r="Z323"/>
  <c r="AO323"/>
  <c r="W323"/>
  <c r="Z340"/>
  <c r="AO340"/>
  <c r="W340"/>
  <c r="Z357"/>
  <c r="AO357"/>
  <c r="W357"/>
  <c r="AI26"/>
  <c r="AU26"/>
  <c r="AR26"/>
  <c r="AO26"/>
  <c r="W26"/>
  <c r="AL26"/>
  <c r="H26"/>
  <c r="Z74"/>
  <c r="AO74"/>
  <c r="W74"/>
  <c r="Z113"/>
  <c r="AO113"/>
  <c r="W113"/>
  <c r="Z139"/>
  <c r="AO139"/>
  <c r="W139"/>
  <c r="Z156"/>
  <c r="AO156"/>
  <c r="W156"/>
  <c r="Z174"/>
  <c r="AO174"/>
  <c r="W174"/>
  <c r="Z186"/>
  <c r="AO186"/>
  <c r="W186"/>
  <c r="Z203"/>
  <c r="AO203"/>
  <c r="W203"/>
  <c r="Z221"/>
  <c r="AO221"/>
  <c r="W221"/>
  <c r="Z239"/>
  <c r="AO239"/>
  <c r="W239"/>
  <c r="Z256"/>
  <c r="AO256"/>
  <c r="W256"/>
  <c r="Z273"/>
  <c r="AO273"/>
  <c r="W273"/>
  <c r="Z290"/>
  <c r="AO290"/>
  <c r="W290"/>
  <c r="Z307"/>
  <c r="AO307"/>
  <c r="W307"/>
  <c r="Z324"/>
  <c r="AO324"/>
  <c r="W324"/>
  <c r="Z341"/>
  <c r="AO341"/>
  <c r="W341"/>
  <c r="Z358"/>
  <c r="AO358"/>
  <c r="W358"/>
  <c r="AI38"/>
  <c r="AU38"/>
  <c r="AR38"/>
  <c r="AO38"/>
  <c r="W38"/>
  <c r="AL38"/>
  <c r="H38"/>
  <c r="Z87"/>
  <c r="AO87"/>
  <c r="W87"/>
  <c r="Z117"/>
  <c r="AO117"/>
  <c r="W117"/>
  <c r="AI19"/>
  <c r="AU19"/>
  <c r="AR19"/>
  <c r="AO19"/>
  <c r="AL19"/>
  <c r="W19"/>
  <c r="H19"/>
  <c r="AI35"/>
  <c r="AU35"/>
  <c r="AR35"/>
  <c r="AO35"/>
  <c r="AL35"/>
  <c r="W35"/>
  <c r="H35"/>
  <c r="Z54"/>
  <c r="AO54"/>
  <c r="W54"/>
  <c r="Z79"/>
  <c r="AO79"/>
  <c r="W79"/>
  <c r="Z114"/>
  <c r="AO114"/>
  <c r="W114"/>
  <c r="Z149"/>
  <c r="AO149"/>
  <c r="W149"/>
  <c r="Z179"/>
  <c r="AO179"/>
  <c r="W179"/>
  <c r="Z222"/>
  <c r="AO222"/>
  <c r="W222"/>
  <c r="Z257"/>
  <c r="AO257"/>
  <c r="W257"/>
  <c r="Z291"/>
  <c r="AO291"/>
  <c r="W291"/>
  <c r="Z325"/>
  <c r="AO325"/>
  <c r="W325"/>
  <c r="Z359"/>
  <c r="AO359"/>
  <c r="W359"/>
  <c r="AI11"/>
  <c r="AU11"/>
  <c r="AO11"/>
  <c r="W11"/>
  <c r="AL11"/>
  <c r="H11"/>
  <c r="AI44"/>
  <c r="AU44"/>
  <c r="AR44"/>
  <c r="AO44"/>
  <c r="W44"/>
  <c r="AL44"/>
  <c r="H44"/>
  <c r="Z89"/>
  <c r="AO89"/>
  <c r="W89"/>
  <c r="Z119"/>
  <c r="AO119"/>
  <c r="W119"/>
  <c r="Z154"/>
  <c r="AO154"/>
  <c r="W154"/>
  <c r="AI30"/>
  <c r="AU30"/>
  <c r="AR30"/>
  <c r="AO30"/>
  <c r="W30"/>
  <c r="AL30"/>
  <c r="H30"/>
  <c r="AI32"/>
  <c r="AU32"/>
  <c r="AR32"/>
  <c r="AO32"/>
  <c r="W32"/>
  <c r="AL32"/>
  <c r="H32"/>
  <c r="Z76"/>
  <c r="AO76"/>
  <c r="W76"/>
  <c r="Z111"/>
  <c r="AO111"/>
  <c r="W111"/>
  <c r="Z163"/>
  <c r="AO163"/>
  <c r="W163"/>
  <c r="Z193"/>
  <c r="AO193"/>
  <c r="W193"/>
  <c r="Z210"/>
  <c r="AO210"/>
  <c r="W210"/>
  <c r="Z227"/>
  <c r="AO227"/>
  <c r="W227"/>
  <c r="Z245"/>
  <c r="AO245"/>
  <c r="W245"/>
  <c r="Z263"/>
  <c r="AO263"/>
  <c r="W263"/>
  <c r="Z279"/>
  <c r="AO279"/>
  <c r="W279"/>
  <c r="Z296"/>
  <c r="AO296"/>
  <c r="W296"/>
  <c r="Z313"/>
  <c r="AO313"/>
  <c r="W313"/>
  <c r="Z330"/>
  <c r="AO330"/>
  <c r="W330"/>
  <c r="Z348"/>
  <c r="AO348"/>
  <c r="W348"/>
  <c r="Z364"/>
  <c r="AO364"/>
  <c r="W364"/>
  <c r="Z101"/>
  <c r="AO101"/>
  <c r="W101"/>
  <c r="Z135"/>
  <c r="AO135"/>
  <c r="W135"/>
  <c r="Z170"/>
  <c r="AO170"/>
  <c r="W170"/>
  <c r="Z191"/>
  <c r="AO191"/>
  <c r="W191"/>
  <c r="Z226"/>
  <c r="AO226"/>
  <c r="W226"/>
  <c r="Z261"/>
  <c r="AO261"/>
  <c r="W261"/>
  <c r="Z295"/>
  <c r="AO295"/>
  <c r="W295"/>
  <c r="Z329"/>
  <c r="AO329"/>
  <c r="W329"/>
  <c r="Z363"/>
  <c r="AO363"/>
  <c r="W363"/>
  <c r="AI21"/>
  <c r="AU21"/>
  <c r="AR21"/>
  <c r="AO21"/>
  <c r="AL21"/>
  <c r="W21"/>
  <c r="H21"/>
  <c r="AI37"/>
  <c r="AU37"/>
  <c r="AR37"/>
  <c r="AO37"/>
  <c r="AL37"/>
  <c r="W37"/>
  <c r="H37"/>
  <c r="Z56"/>
  <c r="AO56"/>
  <c r="W56"/>
  <c r="Z73"/>
  <c r="AO73"/>
  <c r="W73"/>
  <c r="Z91"/>
  <c r="AO91"/>
  <c r="W91"/>
  <c r="Z108"/>
  <c r="AO108"/>
  <c r="W108"/>
  <c r="Z125"/>
  <c r="AO125"/>
  <c r="W125"/>
  <c r="Z142"/>
  <c r="AO142"/>
  <c r="W142"/>
  <c r="Z160"/>
  <c r="AO160"/>
  <c r="W160"/>
  <c r="Z175"/>
  <c r="AO175"/>
  <c r="W175"/>
  <c r="Z189"/>
  <c r="AO189"/>
  <c r="W189"/>
  <c r="Z207"/>
  <c r="AO207"/>
  <c r="W207"/>
  <c r="Z224"/>
  <c r="AO224"/>
  <c r="W224"/>
  <c r="Z242"/>
  <c r="AO242"/>
  <c r="W242"/>
  <c r="Z259"/>
  <c r="AO259"/>
  <c r="W259"/>
  <c r="Z276"/>
  <c r="AO276"/>
  <c r="W276"/>
  <c r="Z293"/>
  <c r="AO293"/>
  <c r="W293"/>
  <c r="Z310"/>
  <c r="AO310"/>
  <c r="W310"/>
  <c r="Z327"/>
  <c r="AO327"/>
  <c r="W327"/>
  <c r="Z344"/>
  <c r="AO344"/>
  <c r="W344"/>
  <c r="Z361"/>
  <c r="AO361"/>
  <c r="W361"/>
  <c r="AI42"/>
  <c r="AU42"/>
  <c r="AR42"/>
  <c r="AO42"/>
  <c r="W42"/>
  <c r="AL42"/>
  <c r="H42"/>
  <c r="Z83"/>
  <c r="AO83"/>
  <c r="W83"/>
  <c r="Z122"/>
  <c r="AO122"/>
  <c r="W122"/>
  <c r="Z143"/>
  <c r="AO143"/>
  <c r="W143"/>
  <c r="Z161"/>
  <c r="AO161"/>
  <c r="W161"/>
  <c r="Z182"/>
  <c r="AO182"/>
  <c r="W182"/>
  <c r="Z199"/>
  <c r="AO199"/>
  <c r="W199"/>
  <c r="Z216"/>
  <c r="AO216"/>
  <c r="W216"/>
  <c r="Z234"/>
  <c r="AO234"/>
  <c r="W234"/>
  <c r="Z251"/>
  <c r="AO251"/>
  <c r="W251"/>
  <c r="Z269"/>
  <c r="AO269"/>
  <c r="W269"/>
  <c r="Z286"/>
  <c r="AO286"/>
  <c r="W286"/>
  <c r="Z302"/>
  <c r="AO302"/>
  <c r="W302"/>
  <c r="Z319"/>
  <c r="AO319"/>
  <c r="W319"/>
  <c r="Z337"/>
  <c r="AO337"/>
  <c r="W337"/>
  <c r="Z353"/>
  <c r="AO353"/>
  <c r="W353"/>
  <c r="AI22"/>
  <c r="AU22"/>
  <c r="AR22"/>
  <c r="AO22"/>
  <c r="W22"/>
  <c r="AL22"/>
  <c r="H22"/>
  <c r="Z64"/>
  <c r="AO64"/>
  <c r="W64"/>
  <c r="Z96"/>
  <c r="AO96"/>
  <c r="W96"/>
  <c r="Z131"/>
  <c r="AO131"/>
  <c r="W131"/>
  <c r="AI23"/>
  <c r="AU23"/>
  <c r="AR23"/>
  <c r="AO23"/>
  <c r="AL23"/>
  <c r="W23"/>
  <c r="H23"/>
  <c r="AI39"/>
  <c r="AU39"/>
  <c r="AR39"/>
  <c r="AO39"/>
  <c r="AL39"/>
  <c r="W39"/>
  <c r="H39"/>
  <c r="Z66"/>
  <c r="AO66"/>
  <c r="W66"/>
  <c r="Z93"/>
  <c r="AO93"/>
  <c r="W93"/>
  <c r="Z127"/>
  <c r="AO127"/>
  <c r="W127"/>
  <c r="Z162"/>
  <c r="AO162"/>
  <c r="W162"/>
  <c r="Z217"/>
  <c r="AO217"/>
  <c r="W217"/>
  <c r="Z252"/>
  <c r="AO252"/>
  <c r="W252"/>
  <c r="Z287"/>
  <c r="AO287"/>
  <c r="W287"/>
  <c r="Z320"/>
  <c r="AO320"/>
  <c r="W320"/>
  <c r="Z354"/>
  <c r="AO354"/>
  <c r="W354"/>
  <c r="AI20"/>
  <c r="AU20"/>
  <c r="AR20"/>
  <c r="AO20"/>
  <c r="W20"/>
  <c r="AL20"/>
  <c r="H20"/>
  <c r="Z50"/>
  <c r="AO50"/>
  <c r="W50"/>
  <c r="Z81"/>
  <c r="AO81"/>
  <c r="W81"/>
  <c r="Z115"/>
  <c r="AO115"/>
  <c r="W115"/>
  <c r="Z146"/>
  <c r="AO146"/>
  <c r="W146"/>
  <c r="AI13"/>
  <c r="AU13"/>
  <c r="AO13"/>
  <c r="W13"/>
  <c r="AL13"/>
  <c r="H13"/>
  <c r="AI40"/>
  <c r="AU40"/>
  <c r="AR40"/>
  <c r="AO40"/>
  <c r="W40"/>
  <c r="AL40"/>
  <c r="H40"/>
  <c r="Z85"/>
  <c r="AO85"/>
  <c r="W85"/>
  <c r="Z124"/>
  <c r="AO124"/>
  <c r="W124"/>
  <c r="Z159"/>
  <c r="AO159"/>
  <c r="W159"/>
  <c r="Z176"/>
  <c r="AO176"/>
  <c r="W176"/>
  <c r="Z197"/>
  <c r="AO197"/>
  <c r="W197"/>
  <c r="Z214"/>
  <c r="AO214"/>
  <c r="W214"/>
  <c r="Z232"/>
  <c r="AO232"/>
  <c r="W232"/>
  <c r="Z249"/>
  <c r="AO249"/>
  <c r="W249"/>
  <c r="Z267"/>
  <c r="AO267"/>
  <c r="W267"/>
  <c r="Z284"/>
  <c r="AO284"/>
  <c r="W284"/>
  <c r="Z300"/>
  <c r="AO300"/>
  <c r="W300"/>
  <c r="Z317"/>
  <c r="AO317"/>
  <c r="W317"/>
  <c r="Z335"/>
  <c r="AO335"/>
  <c r="W335"/>
  <c r="Z351"/>
  <c r="AO351"/>
  <c r="W351"/>
  <c r="Z368"/>
  <c r="AO368"/>
  <c r="W368"/>
  <c r="Z88"/>
  <c r="AO88"/>
  <c r="W88"/>
  <c r="Z123"/>
  <c r="AO123"/>
  <c r="W123"/>
  <c r="Z158"/>
  <c r="AO158"/>
  <c r="W158"/>
  <c r="Z196"/>
  <c r="AO196"/>
  <c r="W196"/>
  <c r="Z231"/>
  <c r="AO231"/>
  <c r="W231"/>
  <c r="Z266"/>
  <c r="AO266"/>
  <c r="W266"/>
  <c r="Z299"/>
  <c r="AO299"/>
  <c r="W299"/>
  <c r="Z334"/>
  <c r="AO334"/>
  <c r="W334"/>
  <c r="W58"/>
  <c r="AO58"/>
  <c r="W47"/>
  <c r="AO47"/>
  <c r="Z51"/>
  <c r="AO51"/>
  <c r="W51"/>
  <c r="Z103"/>
  <c r="AO103"/>
  <c r="W103"/>
  <c r="Z155"/>
  <c r="AO155"/>
  <c r="W155"/>
  <c r="Z211"/>
  <c r="AO211"/>
  <c r="W211"/>
  <c r="Z264"/>
  <c r="AO264"/>
  <c r="W264"/>
  <c r="Z314"/>
  <c r="AO314"/>
  <c r="W314"/>
  <c r="Z365"/>
  <c r="AO365"/>
  <c r="W365"/>
  <c r="Z92"/>
  <c r="AO92"/>
  <c r="W92"/>
  <c r="Z126"/>
  <c r="AO126"/>
  <c r="W126"/>
  <c r="Z165"/>
  <c r="AO165"/>
  <c r="W165"/>
  <c r="Z177"/>
  <c r="AO177"/>
  <c r="W177"/>
  <c r="Z195"/>
  <c r="AO195"/>
  <c r="W195"/>
  <c r="Z212"/>
  <c r="AO212"/>
  <c r="W212"/>
  <c r="Z230"/>
  <c r="AO230"/>
  <c r="W230"/>
  <c r="Z247"/>
  <c r="AO247"/>
  <c r="W247"/>
  <c r="Z265"/>
  <c r="AO265"/>
  <c r="W265"/>
  <c r="Z282"/>
  <c r="AO282"/>
  <c r="W282"/>
  <c r="Z298"/>
  <c r="AO298"/>
  <c r="W298"/>
  <c r="Z315"/>
  <c r="AO315"/>
  <c r="W315"/>
  <c r="Z332"/>
  <c r="AO332"/>
  <c r="W332"/>
  <c r="Z350"/>
  <c r="AO350"/>
  <c r="W350"/>
  <c r="Z366"/>
  <c r="AO366"/>
  <c r="W366"/>
  <c r="Z69"/>
  <c r="AO69"/>
  <c r="W69"/>
  <c r="Z105"/>
  <c r="AO105"/>
  <c r="W105"/>
  <c r="AI10"/>
  <c r="AO10"/>
  <c r="AU10"/>
  <c r="AL10"/>
  <c r="W10"/>
  <c r="H10"/>
  <c r="AI27"/>
  <c r="AU27"/>
  <c r="AR27"/>
  <c r="AO27"/>
  <c r="AL27"/>
  <c r="W27"/>
  <c r="H27"/>
  <c r="AI43"/>
  <c r="AU43"/>
  <c r="AR43"/>
  <c r="AO43"/>
  <c r="AL43"/>
  <c r="W43"/>
  <c r="H43"/>
  <c r="Z70"/>
  <c r="AO70"/>
  <c r="W70"/>
  <c r="Z97"/>
  <c r="AO97"/>
  <c r="W97"/>
  <c r="Z132"/>
  <c r="AO132"/>
  <c r="W132"/>
  <c r="Z166"/>
  <c r="AO166"/>
  <c r="W166"/>
  <c r="Z204"/>
  <c r="AO204"/>
  <c r="W204"/>
  <c r="Z240"/>
  <c r="AO240"/>
  <c r="W240"/>
  <c r="Z274"/>
  <c r="AO274"/>
  <c r="W274"/>
  <c r="Z308"/>
  <c r="AO308"/>
  <c r="W308"/>
  <c r="Z342"/>
  <c r="AO342"/>
  <c r="W342"/>
  <c r="AI28"/>
  <c r="AU28"/>
  <c r="AR28"/>
  <c r="AO28"/>
  <c r="W28"/>
  <c r="AL28"/>
  <c r="H28"/>
  <c r="Z72"/>
  <c r="AO72"/>
  <c r="W72"/>
  <c r="Z107"/>
  <c r="AO107"/>
  <c r="W107"/>
  <c r="Z136"/>
  <c r="AO136"/>
  <c r="W136"/>
  <c r="Z184"/>
  <c r="AO184"/>
  <c r="W184"/>
  <c r="AI15"/>
  <c r="AU15"/>
  <c r="AO15"/>
  <c r="W15"/>
  <c r="AL15"/>
  <c r="H15"/>
  <c r="Z55"/>
  <c r="AO55"/>
  <c r="W55"/>
  <c r="Z94"/>
  <c r="AO94"/>
  <c r="W94"/>
  <c r="Z150"/>
  <c r="AO150"/>
  <c r="W150"/>
  <c r="Z180"/>
  <c r="AO180"/>
  <c r="W180"/>
  <c r="Z201"/>
  <c r="AO201"/>
  <c r="W201"/>
  <c r="Z218"/>
  <c r="AO218"/>
  <c r="W218"/>
  <c r="Z236"/>
  <c r="AO236"/>
  <c r="W236"/>
  <c r="Z253"/>
  <c r="AO253"/>
  <c r="W253"/>
  <c r="Z271"/>
  <c r="AO271"/>
  <c r="W271"/>
  <c r="Z288"/>
  <c r="AO288"/>
  <c r="W288"/>
  <c r="Z304"/>
  <c r="AO304"/>
  <c r="W304"/>
  <c r="Z322"/>
  <c r="AO322"/>
  <c r="W322"/>
  <c r="Z339"/>
  <c r="AO339"/>
  <c r="W339"/>
  <c r="Z355"/>
  <c r="AO355"/>
  <c r="W355"/>
  <c r="Z84"/>
  <c r="AO84"/>
  <c r="W84"/>
  <c r="Z118"/>
  <c r="AO118"/>
  <c r="W118"/>
  <c r="Z153"/>
  <c r="AO153"/>
  <c r="W153"/>
  <c r="Z183"/>
  <c r="AO183"/>
  <c r="W183"/>
  <c r="Z209"/>
  <c r="AO209"/>
  <c r="W209"/>
  <c r="Z244"/>
  <c r="AO244"/>
  <c r="W244"/>
  <c r="Z278"/>
  <c r="AO278"/>
  <c r="W278"/>
  <c r="Z312"/>
  <c r="AO312"/>
  <c r="W312"/>
  <c r="Z347"/>
  <c r="AO347"/>
  <c r="W347"/>
  <c r="AI12"/>
  <c r="AU12"/>
  <c r="AO12"/>
  <c r="AL12"/>
  <c r="W12"/>
  <c r="H12"/>
  <c r="AI29"/>
  <c r="AU29"/>
  <c r="AR29"/>
  <c r="AO29"/>
  <c r="AL29"/>
  <c r="W29"/>
  <c r="H29"/>
  <c r="Z63"/>
  <c r="AO63"/>
  <c r="W63"/>
  <c r="Z82"/>
  <c r="AO82"/>
  <c r="W82"/>
  <c r="Z99"/>
  <c r="AO99"/>
  <c r="W99"/>
  <c r="Z116"/>
  <c r="AO116"/>
  <c r="W116"/>
  <c r="Z133"/>
  <c r="AO133"/>
  <c r="W133"/>
  <c r="Z151"/>
  <c r="AO151"/>
  <c r="W151"/>
  <c r="Z168"/>
  <c r="AO168"/>
  <c r="W168"/>
  <c r="Z181"/>
  <c r="AO181"/>
  <c r="W181"/>
  <c r="Z198"/>
  <c r="AO198"/>
  <c r="W198"/>
  <c r="Z215"/>
  <c r="AO215"/>
  <c r="W215"/>
  <c r="Z233"/>
  <c r="AO233"/>
  <c r="W233"/>
  <c r="Z250"/>
  <c r="AO250"/>
  <c r="W250"/>
  <c r="Z268"/>
  <c r="AO268"/>
  <c r="W268"/>
  <c r="Z285"/>
  <c r="AO285"/>
  <c r="W285"/>
  <c r="Z301"/>
  <c r="AO301"/>
  <c r="W301"/>
  <c r="Z318"/>
  <c r="AO318"/>
  <c r="W318"/>
  <c r="Z336"/>
  <c r="AO336"/>
  <c r="W336"/>
  <c r="AO352"/>
  <c r="W352"/>
  <c r="AI9"/>
  <c r="AU9"/>
  <c r="AO9"/>
  <c r="W9"/>
  <c r="AL9"/>
  <c r="H9"/>
  <c r="Z60"/>
  <c r="AO60"/>
  <c r="W60"/>
  <c r="Z100"/>
  <c r="AO100"/>
  <c r="W100"/>
  <c r="Z134"/>
  <c r="AO134"/>
  <c r="W134"/>
  <c r="Z152"/>
  <c r="AO152"/>
  <c r="W152"/>
  <c r="Z169"/>
  <c r="AO169"/>
  <c r="W169"/>
  <c r="Z190"/>
  <c r="AO190"/>
  <c r="W190"/>
  <c r="Z208"/>
  <c r="AO208"/>
  <c r="W208"/>
  <c r="Z225"/>
  <c r="AO225"/>
  <c r="W225"/>
  <c r="Z243"/>
  <c r="AO243"/>
  <c r="W243"/>
  <c r="Z260"/>
  <c r="AO260"/>
  <c r="W260"/>
  <c r="Z277"/>
  <c r="AO277"/>
  <c r="W277"/>
  <c r="Z294"/>
  <c r="AO294"/>
  <c r="W294"/>
  <c r="Z311"/>
  <c r="AO311"/>
  <c r="W311"/>
  <c r="Z328"/>
  <c r="AO328"/>
  <c r="W328"/>
  <c r="Z346"/>
  <c r="AO346"/>
  <c r="W346"/>
  <c r="Z362"/>
  <c r="AO362"/>
  <c r="W362"/>
  <c r="Z48"/>
  <c r="AO48"/>
  <c r="W48"/>
  <c r="Z78"/>
  <c r="AO78"/>
  <c r="W78"/>
  <c r="Z109"/>
  <c r="AO109"/>
  <c r="W109"/>
  <c r="AI14"/>
  <c r="AO14"/>
  <c r="AU14"/>
  <c r="AL14"/>
  <c r="W14"/>
  <c r="H14"/>
  <c r="AI31"/>
  <c r="AU31"/>
  <c r="AR31"/>
  <c r="AO31"/>
  <c r="AL31"/>
  <c r="W31"/>
  <c r="H31"/>
  <c r="Z49"/>
  <c r="AO49"/>
  <c r="W49"/>
  <c r="Z75"/>
  <c r="AO75"/>
  <c r="W75"/>
  <c r="Z110"/>
  <c r="AO110"/>
  <c r="W110"/>
  <c r="Z145"/>
  <c r="AO145"/>
  <c r="W145"/>
  <c r="Z200"/>
  <c r="AO200"/>
  <c r="W200"/>
  <c r="Z235"/>
  <c r="AO235"/>
  <c r="W235"/>
  <c r="Z270"/>
  <c r="AO270"/>
  <c r="W270"/>
  <c r="Z303"/>
  <c r="AO303"/>
  <c r="W303"/>
  <c r="Z338"/>
  <c r="AO338"/>
  <c r="W338"/>
  <c r="AI34"/>
  <c r="AU34"/>
  <c r="AR34"/>
  <c r="AO34"/>
  <c r="W34"/>
  <c r="AL34"/>
  <c r="H34"/>
  <c r="AI36"/>
  <c r="AU36"/>
  <c r="AR36"/>
  <c r="AO36"/>
  <c r="W36"/>
  <c r="AL36"/>
  <c r="H36"/>
  <c r="Z62"/>
  <c r="AO62"/>
  <c r="W62"/>
  <c r="Z98"/>
  <c r="AO98"/>
  <c r="W98"/>
  <c r="Z129"/>
  <c r="AO129"/>
  <c r="W129"/>
  <c r="Z167"/>
  <c r="AO167"/>
  <c r="W167"/>
  <c r="AI24"/>
  <c r="AU24"/>
  <c r="AR24"/>
  <c r="AO24"/>
  <c r="W24"/>
  <c r="AL24"/>
  <c r="H24"/>
  <c r="Z67"/>
  <c r="AO67"/>
  <c r="W67"/>
  <c r="Z102"/>
  <c r="AO102"/>
  <c r="W102"/>
  <c r="Z141"/>
  <c r="AO141"/>
  <c r="W141"/>
  <c r="Z172"/>
  <c r="AO172"/>
  <c r="W172"/>
  <c r="Z188"/>
  <c r="AO188"/>
  <c r="W188"/>
  <c r="Z206"/>
  <c r="AO206"/>
  <c r="W206"/>
  <c r="Z223"/>
  <c r="AO223"/>
  <c r="W223"/>
  <c r="Z241"/>
  <c r="AO241"/>
  <c r="W241"/>
  <c r="Z258"/>
  <c r="AO258"/>
  <c r="W258"/>
  <c r="Z275"/>
  <c r="AO275"/>
  <c r="W275"/>
  <c r="Z292"/>
  <c r="AO292"/>
  <c r="W292"/>
  <c r="Z309"/>
  <c r="AO309"/>
  <c r="W309"/>
  <c r="Z326"/>
  <c r="AO326"/>
  <c r="W326"/>
  <c r="Z343"/>
  <c r="AO343"/>
  <c r="W343"/>
  <c r="Z360"/>
  <c r="AO360"/>
  <c r="W360"/>
  <c r="Z61"/>
  <c r="AO61"/>
  <c r="W61"/>
  <c r="Z106"/>
  <c r="AO106"/>
  <c r="W106"/>
  <c r="Z140"/>
  <c r="AO140"/>
  <c r="W140"/>
  <c r="Z187"/>
  <c r="AO187"/>
  <c r="W187"/>
  <c r="Z213"/>
  <c r="AO213"/>
  <c r="W213"/>
  <c r="Z248"/>
  <c r="AO248"/>
  <c r="W248"/>
  <c r="Z283"/>
  <c r="AO283"/>
  <c r="W283"/>
  <c r="Z316"/>
  <c r="AO316"/>
  <c r="W316"/>
  <c r="Z367"/>
  <c r="AO367"/>
  <c r="W367"/>
  <c r="W57"/>
  <c r="AO57"/>
  <c r="Z58"/>
  <c r="Z47"/>
  <c r="AL6"/>
  <c r="Z352"/>
  <c r="K7"/>
  <c r="N8"/>
  <c r="AI8"/>
  <c r="AI6" s="1"/>
  <c r="Z33"/>
  <c r="AC33"/>
  <c r="AF33"/>
  <c r="Z25"/>
  <c r="AC25"/>
  <c r="AF25"/>
  <c r="Z41"/>
  <c r="AC41"/>
  <c r="AF41"/>
  <c r="Z26"/>
  <c r="AC26"/>
  <c r="AF26"/>
  <c r="Z38"/>
  <c r="AF38"/>
  <c r="AC38"/>
  <c r="T19"/>
  <c r="Z19"/>
  <c r="AC19"/>
  <c r="AF19"/>
  <c r="Z35"/>
  <c r="AC35"/>
  <c r="AF35"/>
  <c r="Z44"/>
  <c r="AF44"/>
  <c r="AC44"/>
  <c r="Z30"/>
  <c r="AC30"/>
  <c r="AF30"/>
  <c r="AF32"/>
  <c r="Z32"/>
  <c r="AC32"/>
  <c r="Z21"/>
  <c r="AF21"/>
  <c r="AC21"/>
  <c r="Z37"/>
  <c r="AC37"/>
  <c r="AF37"/>
  <c r="Z42"/>
  <c r="AF42"/>
  <c r="AC42"/>
  <c r="Z22"/>
  <c r="AF22"/>
  <c r="AC22"/>
  <c r="Z23"/>
  <c r="AF23"/>
  <c r="AC23"/>
  <c r="Z39"/>
  <c r="AF39"/>
  <c r="AC39"/>
  <c r="Z20"/>
  <c r="AC20"/>
  <c r="AF20"/>
  <c r="Z40"/>
  <c r="AC40"/>
  <c r="AF40"/>
  <c r="Z27"/>
  <c r="AC27"/>
  <c r="AF27"/>
  <c r="Z43"/>
  <c r="AF43"/>
  <c r="AC43"/>
  <c r="Z28"/>
  <c r="AC28"/>
  <c r="AF28"/>
  <c r="Z29"/>
  <c r="AF29"/>
  <c r="AC29"/>
  <c r="Z31"/>
  <c r="AF31"/>
  <c r="AC31"/>
  <c r="Z34"/>
  <c r="AF34"/>
  <c r="AC34"/>
  <c r="Z36"/>
  <c r="AF36"/>
  <c r="AC36"/>
  <c r="Z24"/>
  <c r="AF24"/>
  <c r="AC24"/>
  <c r="Q19"/>
  <c r="K8"/>
  <c r="BL369" i="7"/>
  <c r="N354" i="8"/>
  <c r="E8"/>
  <c r="K16"/>
  <c r="E16"/>
  <c r="N16"/>
  <c r="Q25"/>
  <c r="T25"/>
  <c r="K25"/>
  <c r="E25"/>
  <c r="N25"/>
  <c r="Q33"/>
  <c r="T33"/>
  <c r="K33"/>
  <c r="E33"/>
  <c r="N33"/>
  <c r="Q41"/>
  <c r="T41"/>
  <c r="K41"/>
  <c r="E41"/>
  <c r="N41"/>
  <c r="Q51"/>
  <c r="T51"/>
  <c r="E51"/>
  <c r="N51"/>
  <c r="Q59"/>
  <c r="T59"/>
  <c r="E59"/>
  <c r="N59"/>
  <c r="Q68"/>
  <c r="T68"/>
  <c r="E68"/>
  <c r="N68"/>
  <c r="Q77"/>
  <c r="T77"/>
  <c r="E77"/>
  <c r="N77"/>
  <c r="T86"/>
  <c r="Q86"/>
  <c r="E86"/>
  <c r="N86"/>
  <c r="T95"/>
  <c r="Q95"/>
  <c r="E95"/>
  <c r="N95"/>
  <c r="T103"/>
  <c r="Q103"/>
  <c r="E103"/>
  <c r="N103"/>
  <c r="T112"/>
  <c r="Q112"/>
  <c r="E112"/>
  <c r="N112"/>
  <c r="T121"/>
  <c r="Q121"/>
  <c r="E121"/>
  <c r="N121"/>
  <c r="T130"/>
  <c r="Q130"/>
  <c r="E130"/>
  <c r="N130"/>
  <c r="T138"/>
  <c r="Q138"/>
  <c r="E138"/>
  <c r="N138"/>
  <c r="T147"/>
  <c r="Q147"/>
  <c r="E147"/>
  <c r="N147"/>
  <c r="T155"/>
  <c r="Q155"/>
  <c r="N155"/>
  <c r="E155"/>
  <c r="T164"/>
  <c r="Q164"/>
  <c r="N164"/>
  <c r="E164"/>
  <c r="T173"/>
  <c r="Q173"/>
  <c r="N173"/>
  <c r="E173"/>
  <c r="T185"/>
  <c r="Q185"/>
  <c r="N185"/>
  <c r="E185"/>
  <c r="T194"/>
  <c r="Q194"/>
  <c r="N194"/>
  <c r="E194"/>
  <c r="T202"/>
  <c r="Q202"/>
  <c r="N202"/>
  <c r="E202"/>
  <c r="T211"/>
  <c r="Q211"/>
  <c r="N211"/>
  <c r="E211"/>
  <c r="T220"/>
  <c r="Q220"/>
  <c r="N220"/>
  <c r="E220"/>
  <c r="T228"/>
  <c r="Q228"/>
  <c r="N228"/>
  <c r="E228"/>
  <c r="T237"/>
  <c r="Q237"/>
  <c r="N237"/>
  <c r="E237"/>
  <c r="T246"/>
  <c r="Q246"/>
  <c r="N246"/>
  <c r="E246"/>
  <c r="T255"/>
  <c r="Q255"/>
  <c r="N255"/>
  <c r="E255"/>
  <c r="T264"/>
  <c r="Q264"/>
  <c r="N264"/>
  <c r="E264"/>
  <c r="T272"/>
  <c r="Q272"/>
  <c r="N272"/>
  <c r="E272"/>
  <c r="T281"/>
  <c r="Q281"/>
  <c r="N281"/>
  <c r="E281"/>
  <c r="T289"/>
  <c r="Q289"/>
  <c r="N289"/>
  <c r="E289"/>
  <c r="T297"/>
  <c r="Q297"/>
  <c r="N297"/>
  <c r="E297"/>
  <c r="T306"/>
  <c r="Q306"/>
  <c r="N306"/>
  <c r="E306"/>
  <c r="T314"/>
  <c r="Q314"/>
  <c r="N314"/>
  <c r="E314"/>
  <c r="T323"/>
  <c r="Q323"/>
  <c r="N323"/>
  <c r="E323"/>
  <c r="T331"/>
  <c r="Q331"/>
  <c r="N331"/>
  <c r="E331"/>
  <c r="T340"/>
  <c r="Q340"/>
  <c r="N340"/>
  <c r="E340"/>
  <c r="T349"/>
  <c r="Q349"/>
  <c r="N349"/>
  <c r="E349"/>
  <c r="T357"/>
  <c r="Q357"/>
  <c r="N357"/>
  <c r="E357"/>
  <c r="T365"/>
  <c r="Q365"/>
  <c r="N365"/>
  <c r="E365"/>
  <c r="T26"/>
  <c r="Q26"/>
  <c r="N26"/>
  <c r="K26"/>
  <c r="E26"/>
  <c r="T53"/>
  <c r="Q53"/>
  <c r="N53"/>
  <c r="E53"/>
  <c r="T74"/>
  <c r="Q74"/>
  <c r="N74"/>
  <c r="E74"/>
  <c r="T92"/>
  <c r="Q92"/>
  <c r="N92"/>
  <c r="E92"/>
  <c r="T113"/>
  <c r="Q113"/>
  <c r="N113"/>
  <c r="E113"/>
  <c r="T126"/>
  <c r="Q126"/>
  <c r="N126"/>
  <c r="E126"/>
  <c r="T139"/>
  <c r="Q139"/>
  <c r="N139"/>
  <c r="E139"/>
  <c r="T148"/>
  <c r="Q148"/>
  <c r="N148"/>
  <c r="E148"/>
  <c r="T156"/>
  <c r="Q156"/>
  <c r="N156"/>
  <c r="E156"/>
  <c r="T165"/>
  <c r="Q165"/>
  <c r="N165"/>
  <c r="E165"/>
  <c r="T174"/>
  <c r="Q174"/>
  <c r="N174"/>
  <c r="E174"/>
  <c r="T177"/>
  <c r="Q177"/>
  <c r="N177"/>
  <c r="E177"/>
  <c r="T186"/>
  <c r="Q186"/>
  <c r="N186"/>
  <c r="E186"/>
  <c r="T195"/>
  <c r="Q195"/>
  <c r="N195"/>
  <c r="E195"/>
  <c r="T203"/>
  <c r="Q203"/>
  <c r="N203"/>
  <c r="E203"/>
  <c r="T212"/>
  <c r="Q212"/>
  <c r="N212"/>
  <c r="E212"/>
  <c r="T221"/>
  <c r="Q221"/>
  <c r="N221"/>
  <c r="E221"/>
  <c r="T230"/>
  <c r="Q230"/>
  <c r="N230"/>
  <c r="E230"/>
  <c r="T239"/>
  <c r="Q239"/>
  <c r="N239"/>
  <c r="E239"/>
  <c r="T247"/>
  <c r="Q247"/>
  <c r="N247"/>
  <c r="E247"/>
  <c r="T256"/>
  <c r="Q256"/>
  <c r="N256"/>
  <c r="E256"/>
  <c r="T265"/>
  <c r="Q265"/>
  <c r="N265"/>
  <c r="E265"/>
  <c r="T273"/>
  <c r="Q273"/>
  <c r="N273"/>
  <c r="E273"/>
  <c r="T282"/>
  <c r="Q282"/>
  <c r="N282"/>
  <c r="E282"/>
  <c r="T290"/>
  <c r="Q290"/>
  <c r="N290"/>
  <c r="E290"/>
  <c r="T298"/>
  <c r="Q298"/>
  <c r="N298"/>
  <c r="E298"/>
  <c r="T307"/>
  <c r="Q307"/>
  <c r="N307"/>
  <c r="E307"/>
  <c r="T315"/>
  <c r="Q315"/>
  <c r="N315"/>
  <c r="E315"/>
  <c r="T324"/>
  <c r="Q324"/>
  <c r="N324"/>
  <c r="E324"/>
  <c r="T332"/>
  <c r="Q332"/>
  <c r="N332"/>
  <c r="E332"/>
  <c r="T341"/>
  <c r="Q341"/>
  <c r="N341"/>
  <c r="E341"/>
  <c r="T350"/>
  <c r="Q350"/>
  <c r="N350"/>
  <c r="E350"/>
  <c r="T358"/>
  <c r="Q358"/>
  <c r="N358"/>
  <c r="E358"/>
  <c r="T366"/>
  <c r="Q366"/>
  <c r="N366"/>
  <c r="E366"/>
  <c r="T38"/>
  <c r="Q38"/>
  <c r="N38"/>
  <c r="K38"/>
  <c r="E38"/>
  <c r="T57"/>
  <c r="Q57"/>
  <c r="N57"/>
  <c r="E57"/>
  <c r="T69"/>
  <c r="Q69"/>
  <c r="N69"/>
  <c r="E69"/>
  <c r="T87"/>
  <c r="Q87"/>
  <c r="N87"/>
  <c r="E87"/>
  <c r="T105"/>
  <c r="Q105"/>
  <c r="N105"/>
  <c r="E105"/>
  <c r="T117"/>
  <c r="Q117"/>
  <c r="N117"/>
  <c r="E117"/>
  <c r="K10"/>
  <c r="E10"/>
  <c r="N10"/>
  <c r="K19"/>
  <c r="E19"/>
  <c r="N19"/>
  <c r="Q27"/>
  <c r="T27"/>
  <c r="K27"/>
  <c r="E27"/>
  <c r="N27"/>
  <c r="T35"/>
  <c r="Q35"/>
  <c r="N35"/>
  <c r="K35"/>
  <c r="E35"/>
  <c r="T43"/>
  <c r="Q43"/>
  <c r="N43"/>
  <c r="K43"/>
  <c r="E43"/>
  <c r="T54"/>
  <c r="Q54"/>
  <c r="N54"/>
  <c r="E54"/>
  <c r="T70"/>
  <c r="Q70"/>
  <c r="N70"/>
  <c r="E70"/>
  <c r="T79"/>
  <c r="Q79"/>
  <c r="N79"/>
  <c r="E79"/>
  <c r="T97"/>
  <c r="Q97"/>
  <c r="N97"/>
  <c r="E97"/>
  <c r="T114"/>
  <c r="Q114"/>
  <c r="N114"/>
  <c r="E114"/>
  <c r="T132"/>
  <c r="Q132"/>
  <c r="N132"/>
  <c r="E132"/>
  <c r="T149"/>
  <c r="Q149"/>
  <c r="N149"/>
  <c r="E149"/>
  <c r="T166"/>
  <c r="Q166"/>
  <c r="N166"/>
  <c r="E166"/>
  <c r="T179"/>
  <c r="Q179"/>
  <c r="N179"/>
  <c r="E179"/>
  <c r="T204"/>
  <c r="Q204"/>
  <c r="N204"/>
  <c r="E204"/>
  <c r="T222"/>
  <c r="Q222"/>
  <c r="N222"/>
  <c r="E222"/>
  <c r="T240"/>
  <c r="Q240"/>
  <c r="N240"/>
  <c r="E240"/>
  <c r="T257"/>
  <c r="Q257"/>
  <c r="N257"/>
  <c r="E257"/>
  <c r="T274"/>
  <c r="Q274"/>
  <c r="N274"/>
  <c r="E274"/>
  <c r="T291"/>
  <c r="Q291"/>
  <c r="N291"/>
  <c r="E291"/>
  <c r="T308"/>
  <c r="Q308"/>
  <c r="N308"/>
  <c r="E308"/>
  <c r="T325"/>
  <c r="Q325"/>
  <c r="N325"/>
  <c r="E325"/>
  <c r="T342"/>
  <c r="Q342"/>
  <c r="N342"/>
  <c r="E342"/>
  <c r="T359"/>
  <c r="Q359"/>
  <c r="N359"/>
  <c r="E359"/>
  <c r="N11"/>
  <c r="K11"/>
  <c r="E11"/>
  <c r="T28"/>
  <c r="Q28"/>
  <c r="N28"/>
  <c r="K28"/>
  <c r="E28"/>
  <c r="T44"/>
  <c r="Q44"/>
  <c r="N44"/>
  <c r="K44"/>
  <c r="E44"/>
  <c r="T58"/>
  <c r="Q58"/>
  <c r="N58"/>
  <c r="E58"/>
  <c r="T72"/>
  <c r="Q72"/>
  <c r="N72"/>
  <c r="E72"/>
  <c r="T89"/>
  <c r="Q89"/>
  <c r="N89"/>
  <c r="E89"/>
  <c r="T107"/>
  <c r="Q107"/>
  <c r="N107"/>
  <c r="E107"/>
  <c r="T119"/>
  <c r="Q119"/>
  <c r="N119"/>
  <c r="E119"/>
  <c r="T136"/>
  <c r="Q136"/>
  <c r="N136"/>
  <c r="E136"/>
  <c r="T154"/>
  <c r="Q154"/>
  <c r="N154"/>
  <c r="E154"/>
  <c r="T184"/>
  <c r="Q184"/>
  <c r="N184"/>
  <c r="E184"/>
  <c r="T30"/>
  <c r="Q30"/>
  <c r="N30"/>
  <c r="K30"/>
  <c r="E30"/>
  <c r="N15"/>
  <c r="K15"/>
  <c r="E15"/>
  <c r="T32"/>
  <c r="Q32"/>
  <c r="N32"/>
  <c r="K32"/>
  <c r="E32"/>
  <c r="T55"/>
  <c r="Q55"/>
  <c r="N55"/>
  <c r="E55"/>
  <c r="T76"/>
  <c r="Q76"/>
  <c r="N76"/>
  <c r="E76"/>
  <c r="T94"/>
  <c r="Q94"/>
  <c r="N94"/>
  <c r="E94"/>
  <c r="T111"/>
  <c r="Q111"/>
  <c r="N111"/>
  <c r="E111"/>
  <c r="T150"/>
  <c r="Q150"/>
  <c r="N150"/>
  <c r="E150"/>
  <c r="T163"/>
  <c r="Q163"/>
  <c r="N163"/>
  <c r="E163"/>
  <c r="T180"/>
  <c r="Q180"/>
  <c r="N180"/>
  <c r="E180"/>
  <c r="T193"/>
  <c r="Q193"/>
  <c r="N193"/>
  <c r="E193"/>
  <c r="T201"/>
  <c r="Q201"/>
  <c r="N201"/>
  <c r="E201"/>
  <c r="T210"/>
  <c r="Q210"/>
  <c r="N210"/>
  <c r="E210"/>
  <c r="T218"/>
  <c r="Q218"/>
  <c r="N218"/>
  <c r="E218"/>
  <c r="T227"/>
  <c r="Q227"/>
  <c r="N227"/>
  <c r="E227"/>
  <c r="T236"/>
  <c r="Q236"/>
  <c r="N236"/>
  <c r="E236"/>
  <c r="T245"/>
  <c r="Q245"/>
  <c r="N245"/>
  <c r="E245"/>
  <c r="T253"/>
  <c r="Q253"/>
  <c r="N253"/>
  <c r="E253"/>
  <c r="T263"/>
  <c r="Q263"/>
  <c r="N263"/>
  <c r="E263"/>
  <c r="T271"/>
  <c r="Q271"/>
  <c r="N271"/>
  <c r="E271"/>
  <c r="T279"/>
  <c r="Q279"/>
  <c r="N279"/>
  <c r="E279"/>
  <c r="T288"/>
  <c r="Q288"/>
  <c r="N288"/>
  <c r="E288"/>
  <c r="T296"/>
  <c r="Q296"/>
  <c r="N296"/>
  <c r="E296"/>
  <c r="T304"/>
  <c r="Q304"/>
  <c r="N304"/>
  <c r="E304"/>
  <c r="T313"/>
  <c r="Q313"/>
  <c r="N313"/>
  <c r="E313"/>
  <c r="T322"/>
  <c r="Q322"/>
  <c r="N322"/>
  <c r="E322"/>
  <c r="T330"/>
  <c r="Q330"/>
  <c r="N330"/>
  <c r="E330"/>
  <c r="T339"/>
  <c r="Q339"/>
  <c r="N339"/>
  <c r="E339"/>
  <c r="T348"/>
  <c r="Q348"/>
  <c r="N348"/>
  <c r="E348"/>
  <c r="T355"/>
  <c r="Q355"/>
  <c r="N355"/>
  <c r="E355"/>
  <c r="T364"/>
  <c r="Q364"/>
  <c r="N364"/>
  <c r="E364"/>
  <c r="T84"/>
  <c r="Q84"/>
  <c r="N84"/>
  <c r="E84"/>
  <c r="T101"/>
  <c r="Q101"/>
  <c r="N101"/>
  <c r="E101"/>
  <c r="T118"/>
  <c r="Q118"/>
  <c r="N118"/>
  <c r="E118"/>
  <c r="T135"/>
  <c r="Q135"/>
  <c r="N135"/>
  <c r="E135"/>
  <c r="T153"/>
  <c r="Q153"/>
  <c r="N153"/>
  <c r="E153"/>
  <c r="T170"/>
  <c r="Q170"/>
  <c r="N170"/>
  <c r="E170"/>
  <c r="T183"/>
  <c r="Q183"/>
  <c r="N183"/>
  <c r="E183"/>
  <c r="T191"/>
  <c r="Q191"/>
  <c r="N191"/>
  <c r="E191"/>
  <c r="T209"/>
  <c r="Q209"/>
  <c r="N209"/>
  <c r="E209"/>
  <c r="T226"/>
  <c r="Q226"/>
  <c r="N226"/>
  <c r="E226"/>
  <c r="T244"/>
  <c r="Q244"/>
  <c r="N244"/>
  <c r="E244"/>
  <c r="T261"/>
  <c r="Q261"/>
  <c r="N261"/>
  <c r="E261"/>
  <c r="T278"/>
  <c r="Q278"/>
  <c r="N278"/>
  <c r="E278"/>
  <c r="T295"/>
  <c r="Q295"/>
  <c r="N295"/>
  <c r="E295"/>
  <c r="T312"/>
  <c r="Q312"/>
  <c r="N312"/>
  <c r="E312"/>
  <c r="T329"/>
  <c r="Q329"/>
  <c r="N329"/>
  <c r="E329"/>
  <c r="T347"/>
  <c r="Q347"/>
  <c r="N347"/>
  <c r="E347"/>
  <c r="T363"/>
  <c r="Q363"/>
  <c r="N363"/>
  <c r="E363"/>
  <c r="K12"/>
  <c r="E12"/>
  <c r="N12"/>
  <c r="Q21"/>
  <c r="T21"/>
  <c r="K21"/>
  <c r="E21"/>
  <c r="N21"/>
  <c r="Q29"/>
  <c r="T29"/>
  <c r="K29"/>
  <c r="E29"/>
  <c r="N29"/>
  <c r="Q37"/>
  <c r="T37"/>
  <c r="K37"/>
  <c r="E37"/>
  <c r="N37"/>
  <c r="Q56"/>
  <c r="T56"/>
  <c r="E56"/>
  <c r="N56"/>
  <c r="Q63"/>
  <c r="T63"/>
  <c r="E63"/>
  <c r="N63"/>
  <c r="Q73"/>
  <c r="T73"/>
  <c r="E73"/>
  <c r="N73"/>
  <c r="T82"/>
  <c r="Q82"/>
  <c r="E82"/>
  <c r="N82"/>
  <c r="T91"/>
  <c r="Q91"/>
  <c r="E91"/>
  <c r="N91"/>
  <c r="T99"/>
  <c r="Q99"/>
  <c r="E99"/>
  <c r="N99"/>
  <c r="T108"/>
  <c r="Q108"/>
  <c r="E108"/>
  <c r="N108"/>
  <c r="T116"/>
  <c r="Q116"/>
  <c r="E116"/>
  <c r="N116"/>
  <c r="T125"/>
  <c r="Q125"/>
  <c r="E125"/>
  <c r="N125"/>
  <c r="T133"/>
  <c r="Q133"/>
  <c r="E133"/>
  <c r="N133"/>
  <c r="T142"/>
  <c r="Q142"/>
  <c r="E142"/>
  <c r="N142"/>
  <c r="T151"/>
  <c r="Q151"/>
  <c r="N151"/>
  <c r="E151"/>
  <c r="T160"/>
  <c r="Q160"/>
  <c r="N160"/>
  <c r="E160"/>
  <c r="T168"/>
  <c r="Q168"/>
  <c r="N168"/>
  <c r="E168"/>
  <c r="T175"/>
  <c r="Q175"/>
  <c r="N175"/>
  <c r="E175"/>
  <c r="T181"/>
  <c r="Q181"/>
  <c r="N181"/>
  <c r="E181"/>
  <c r="T189"/>
  <c r="Q189"/>
  <c r="N189"/>
  <c r="E189"/>
  <c r="T198"/>
  <c r="Q198"/>
  <c r="N198"/>
  <c r="E198"/>
  <c r="T207"/>
  <c r="Q207"/>
  <c r="N207"/>
  <c r="E207"/>
  <c r="T215"/>
  <c r="Q215"/>
  <c r="N215"/>
  <c r="E215"/>
  <c r="T224"/>
  <c r="Q224"/>
  <c r="N224"/>
  <c r="E224"/>
  <c r="T233"/>
  <c r="Q233"/>
  <c r="N233"/>
  <c r="E233"/>
  <c r="T242"/>
  <c r="Q242"/>
  <c r="N242"/>
  <c r="E242"/>
  <c r="T250"/>
  <c r="Q250"/>
  <c r="N250"/>
  <c r="E250"/>
  <c r="T259"/>
  <c r="Q259"/>
  <c r="N259"/>
  <c r="E259"/>
  <c r="T268"/>
  <c r="Q268"/>
  <c r="N268"/>
  <c r="E268"/>
  <c r="T276"/>
  <c r="Q276"/>
  <c r="N276"/>
  <c r="E276"/>
  <c r="T285"/>
  <c r="Q285"/>
  <c r="N285"/>
  <c r="E285"/>
  <c r="T293"/>
  <c r="Q293"/>
  <c r="N293"/>
  <c r="E293"/>
  <c r="T301"/>
  <c r="Q301"/>
  <c r="N301"/>
  <c r="E301"/>
  <c r="T310"/>
  <c r="Q310"/>
  <c r="N310"/>
  <c r="E310"/>
  <c r="T318"/>
  <c r="Q318"/>
  <c r="N318"/>
  <c r="E318"/>
  <c r="T327"/>
  <c r="Q327"/>
  <c r="N327"/>
  <c r="E327"/>
  <c r="T336"/>
  <c r="Q336"/>
  <c r="N336"/>
  <c r="E336"/>
  <c r="T344"/>
  <c r="Q344"/>
  <c r="N344"/>
  <c r="E344"/>
  <c r="T352"/>
  <c r="Q352"/>
  <c r="N352"/>
  <c r="E352"/>
  <c r="T361"/>
  <c r="Q361"/>
  <c r="N361"/>
  <c r="E361"/>
  <c r="N9"/>
  <c r="K9"/>
  <c r="E9"/>
  <c r="T42"/>
  <c r="Q42"/>
  <c r="N42"/>
  <c r="K42"/>
  <c r="E42"/>
  <c r="T60"/>
  <c r="Q60"/>
  <c r="N60"/>
  <c r="E60"/>
  <c r="T83"/>
  <c r="Q83"/>
  <c r="N83"/>
  <c r="E83"/>
  <c r="T100"/>
  <c r="Q100"/>
  <c r="N100"/>
  <c r="E100"/>
  <c r="T122"/>
  <c r="Q122"/>
  <c r="N122"/>
  <c r="E122"/>
  <c r="T134"/>
  <c r="Q134"/>
  <c r="N134"/>
  <c r="E134"/>
  <c r="T143"/>
  <c r="Q143"/>
  <c r="N143"/>
  <c r="E143"/>
  <c r="T152"/>
  <c r="Q152"/>
  <c r="N152"/>
  <c r="E152"/>
  <c r="T161"/>
  <c r="Q161"/>
  <c r="N161"/>
  <c r="E161"/>
  <c r="T169"/>
  <c r="Q169"/>
  <c r="N169"/>
  <c r="E169"/>
  <c r="T182"/>
  <c r="Q182"/>
  <c r="N182"/>
  <c r="E182"/>
  <c r="T190"/>
  <c r="Q190"/>
  <c r="N190"/>
  <c r="E190"/>
  <c r="T199"/>
  <c r="Q199"/>
  <c r="N199"/>
  <c r="E199"/>
  <c r="T208"/>
  <c r="Q208"/>
  <c r="N208"/>
  <c r="E208"/>
  <c r="T216"/>
  <c r="Q216"/>
  <c r="N216"/>
  <c r="E216"/>
  <c r="T225"/>
  <c r="Q225"/>
  <c r="N225"/>
  <c r="E225"/>
  <c r="T234"/>
  <c r="Q234"/>
  <c r="N234"/>
  <c r="E234"/>
  <c r="T243"/>
  <c r="Q243"/>
  <c r="N243"/>
  <c r="E243"/>
  <c r="T251"/>
  <c r="Q251"/>
  <c r="N251"/>
  <c r="E251"/>
  <c r="T260"/>
  <c r="Q260"/>
  <c r="N260"/>
  <c r="E260"/>
  <c r="T269"/>
  <c r="Q269"/>
  <c r="N269"/>
  <c r="E269"/>
  <c r="T277"/>
  <c r="Q277"/>
  <c r="N277"/>
  <c r="E277"/>
  <c r="T286"/>
  <c r="Q286"/>
  <c r="N286"/>
  <c r="E286"/>
  <c r="T294"/>
  <c r="Q294"/>
  <c r="N294"/>
  <c r="E294"/>
  <c r="T302"/>
  <c r="Q302"/>
  <c r="N302"/>
  <c r="E302"/>
  <c r="T311"/>
  <c r="Q311"/>
  <c r="N311"/>
  <c r="E311"/>
  <c r="T319"/>
  <c r="Q319"/>
  <c r="N319"/>
  <c r="E319"/>
  <c r="T328"/>
  <c r="Q328"/>
  <c r="N328"/>
  <c r="E328"/>
  <c r="T337"/>
  <c r="Q337"/>
  <c r="N337"/>
  <c r="E337"/>
  <c r="T346"/>
  <c r="Q346"/>
  <c r="N346"/>
  <c r="E346"/>
  <c r="T353"/>
  <c r="Q353"/>
  <c r="N353"/>
  <c r="E353"/>
  <c r="T362"/>
  <c r="Q362"/>
  <c r="N362"/>
  <c r="E362"/>
  <c r="T22"/>
  <c r="Q22"/>
  <c r="N22"/>
  <c r="K22"/>
  <c r="E22"/>
  <c r="T48"/>
  <c r="Q48"/>
  <c r="N48"/>
  <c r="E48"/>
  <c r="T64"/>
  <c r="Q64"/>
  <c r="N64"/>
  <c r="E64"/>
  <c r="T78"/>
  <c r="Q78"/>
  <c r="N78"/>
  <c r="E78"/>
  <c r="T96"/>
  <c r="Q96"/>
  <c r="N96"/>
  <c r="E96"/>
  <c r="T109"/>
  <c r="Q109"/>
  <c r="N109"/>
  <c r="E109"/>
  <c r="T131"/>
  <c r="Q131"/>
  <c r="N131"/>
  <c r="E131"/>
  <c r="K14"/>
  <c r="E14"/>
  <c r="N14"/>
  <c r="Q23"/>
  <c r="T23"/>
  <c r="K23"/>
  <c r="E23"/>
  <c r="N23"/>
  <c r="Q31"/>
  <c r="T31"/>
  <c r="K31"/>
  <c r="E31"/>
  <c r="N31"/>
  <c r="T39"/>
  <c r="Q39"/>
  <c r="N39"/>
  <c r="K39"/>
  <c r="E39"/>
  <c r="T49"/>
  <c r="Q49"/>
  <c r="N49"/>
  <c r="E49"/>
  <c r="T66"/>
  <c r="Q66"/>
  <c r="N66"/>
  <c r="E66"/>
  <c r="T75"/>
  <c r="Q75"/>
  <c r="N75"/>
  <c r="E75"/>
  <c r="T93"/>
  <c r="Q93"/>
  <c r="N93"/>
  <c r="E93"/>
  <c r="T110"/>
  <c r="Q110"/>
  <c r="N110"/>
  <c r="E110"/>
  <c r="T127"/>
  <c r="Q127"/>
  <c r="N127"/>
  <c r="E127"/>
  <c r="T145"/>
  <c r="Q145"/>
  <c r="N145"/>
  <c r="E145"/>
  <c r="T162"/>
  <c r="Q162"/>
  <c r="N162"/>
  <c r="E162"/>
  <c r="T200"/>
  <c r="Q200"/>
  <c r="N200"/>
  <c r="E200"/>
  <c r="T217"/>
  <c r="Q217"/>
  <c r="N217"/>
  <c r="E217"/>
  <c r="T235"/>
  <c r="Q235"/>
  <c r="N235"/>
  <c r="E235"/>
  <c r="T252"/>
  <c r="Q252"/>
  <c r="N252"/>
  <c r="E252"/>
  <c r="T270"/>
  <c r="Q270"/>
  <c r="N270"/>
  <c r="E270"/>
  <c r="T287"/>
  <c r="Q287"/>
  <c r="N287"/>
  <c r="E287"/>
  <c r="T303"/>
  <c r="Q303"/>
  <c r="N303"/>
  <c r="E303"/>
  <c r="T320"/>
  <c r="Q320"/>
  <c r="N320"/>
  <c r="E320"/>
  <c r="T338"/>
  <c r="Q338"/>
  <c r="N338"/>
  <c r="E338"/>
  <c r="T354"/>
  <c r="Q354"/>
  <c r="E354"/>
  <c r="T34"/>
  <c r="Q34"/>
  <c r="N34"/>
  <c r="K34"/>
  <c r="E34"/>
  <c r="T20"/>
  <c r="Q20"/>
  <c r="N20"/>
  <c r="K20"/>
  <c r="E20"/>
  <c r="T36"/>
  <c r="Q36"/>
  <c r="N36"/>
  <c r="K36"/>
  <c r="E36"/>
  <c r="T50"/>
  <c r="Q50"/>
  <c r="N50"/>
  <c r="E50"/>
  <c r="T62"/>
  <c r="Q62"/>
  <c r="N62"/>
  <c r="E62"/>
  <c r="T81"/>
  <c r="Q81"/>
  <c r="N81"/>
  <c r="E81"/>
  <c r="T98"/>
  <c r="Q98"/>
  <c r="N98"/>
  <c r="E98"/>
  <c r="T115"/>
  <c r="Q115"/>
  <c r="N115"/>
  <c r="E115"/>
  <c r="T129"/>
  <c r="Q129"/>
  <c r="N129"/>
  <c r="E129"/>
  <c r="T146"/>
  <c r="Q146"/>
  <c r="N146"/>
  <c r="E146"/>
  <c r="T167"/>
  <c r="Q167"/>
  <c r="N167"/>
  <c r="E167"/>
  <c r="N13"/>
  <c r="K13"/>
  <c r="E13"/>
  <c r="T24"/>
  <c r="Q24"/>
  <c r="N24"/>
  <c r="K24"/>
  <c r="E24"/>
  <c r="T40"/>
  <c r="Q40"/>
  <c r="N40"/>
  <c r="K40"/>
  <c r="E40"/>
  <c r="T67"/>
  <c r="Q67"/>
  <c r="N67"/>
  <c r="E67"/>
  <c r="T85"/>
  <c r="Q85"/>
  <c r="N85"/>
  <c r="E85"/>
  <c r="T102"/>
  <c r="Q102"/>
  <c r="N102"/>
  <c r="E102"/>
  <c r="T124"/>
  <c r="Q124"/>
  <c r="N124"/>
  <c r="E124"/>
  <c r="T141"/>
  <c r="Q141"/>
  <c r="N141"/>
  <c r="E141"/>
  <c r="T159"/>
  <c r="Q159"/>
  <c r="N159"/>
  <c r="E159"/>
  <c r="T172"/>
  <c r="Q172"/>
  <c r="N172"/>
  <c r="E172"/>
  <c r="T176"/>
  <c r="Q176"/>
  <c r="N176"/>
  <c r="E176"/>
  <c r="T188"/>
  <c r="Q188"/>
  <c r="N188"/>
  <c r="E188"/>
  <c r="T197"/>
  <c r="Q197"/>
  <c r="N197"/>
  <c r="E197"/>
  <c r="T206"/>
  <c r="Q206"/>
  <c r="N206"/>
  <c r="E206"/>
  <c r="T214"/>
  <c r="Q214"/>
  <c r="N214"/>
  <c r="E214"/>
  <c r="T223"/>
  <c r="Q223"/>
  <c r="N223"/>
  <c r="E223"/>
  <c r="T232"/>
  <c r="Q232"/>
  <c r="N232"/>
  <c r="E232"/>
  <c r="T241"/>
  <c r="Q241"/>
  <c r="N241"/>
  <c r="E241"/>
  <c r="T249"/>
  <c r="Q249"/>
  <c r="N249"/>
  <c r="E249"/>
  <c r="T258"/>
  <c r="Q258"/>
  <c r="N258"/>
  <c r="E258"/>
  <c r="T267"/>
  <c r="Q267"/>
  <c r="N267"/>
  <c r="E267"/>
  <c r="T275"/>
  <c r="Q275"/>
  <c r="N275"/>
  <c r="E275"/>
  <c r="T284"/>
  <c r="Q284"/>
  <c r="N284"/>
  <c r="E284"/>
  <c r="T292"/>
  <c r="Q292"/>
  <c r="N292"/>
  <c r="E292"/>
  <c r="T300"/>
  <c r="Q300"/>
  <c r="N300"/>
  <c r="E300"/>
  <c r="T309"/>
  <c r="Q309"/>
  <c r="N309"/>
  <c r="E309"/>
  <c r="T317"/>
  <c r="Q317"/>
  <c r="N317"/>
  <c r="E317"/>
  <c r="T326"/>
  <c r="Q326"/>
  <c r="N326"/>
  <c r="E326"/>
  <c r="T335"/>
  <c r="Q335"/>
  <c r="N335"/>
  <c r="E335"/>
  <c r="T343"/>
  <c r="Q343"/>
  <c r="N343"/>
  <c r="E343"/>
  <c r="T351"/>
  <c r="Q351"/>
  <c r="N351"/>
  <c r="E351"/>
  <c r="T360"/>
  <c r="Q360"/>
  <c r="N360"/>
  <c r="E360"/>
  <c r="T368"/>
  <c r="Q368"/>
  <c r="N368"/>
  <c r="E368"/>
  <c r="T61"/>
  <c r="Q61"/>
  <c r="N61"/>
  <c r="E61"/>
  <c r="T88"/>
  <c r="Q88"/>
  <c r="N88"/>
  <c r="E88"/>
  <c r="T106"/>
  <c r="Q106"/>
  <c r="N106"/>
  <c r="E106"/>
  <c r="T123"/>
  <c r="Q123"/>
  <c r="N123"/>
  <c r="E123"/>
  <c r="T140"/>
  <c r="Q140"/>
  <c r="N140"/>
  <c r="E140"/>
  <c r="T158"/>
  <c r="Q158"/>
  <c r="N158"/>
  <c r="E158"/>
  <c r="T187"/>
  <c r="Q187"/>
  <c r="N187"/>
  <c r="E187"/>
  <c r="T196"/>
  <c r="Q196"/>
  <c r="N196"/>
  <c r="E196"/>
  <c r="T213"/>
  <c r="Q213"/>
  <c r="N213"/>
  <c r="E213"/>
  <c r="T231"/>
  <c r="Q231"/>
  <c r="N231"/>
  <c r="E231"/>
  <c r="T248"/>
  <c r="Q248"/>
  <c r="N248"/>
  <c r="E248"/>
  <c r="T266"/>
  <c r="Q266"/>
  <c r="N266"/>
  <c r="E266"/>
  <c r="T283"/>
  <c r="Q283"/>
  <c r="N283"/>
  <c r="E283"/>
  <c r="T299"/>
  <c r="Q299"/>
  <c r="N299"/>
  <c r="E299"/>
  <c r="T316"/>
  <c r="Q316"/>
  <c r="N316"/>
  <c r="E316"/>
  <c r="T334"/>
  <c r="Q334"/>
  <c r="N334"/>
  <c r="E334"/>
  <c r="T367"/>
  <c r="Q367"/>
  <c r="N367"/>
  <c r="E367"/>
  <c r="BM45" i="7"/>
  <c r="B18" i="8"/>
  <c r="BM17" i="7"/>
  <c r="B17" i="8" s="1"/>
  <c r="BM6" i="7"/>
  <c r="B6" i="8" s="1"/>
  <c r="Z45" l="1"/>
  <c r="W6"/>
  <c r="AU6"/>
  <c r="AO6"/>
  <c r="W45"/>
  <c r="AI18"/>
  <c r="AI17" s="1"/>
  <c r="AR18"/>
  <c r="AR17" s="1"/>
  <c r="AR369" s="1"/>
  <c r="AU18"/>
  <c r="AU17" s="1"/>
  <c r="AO18"/>
  <c r="AO17" s="1"/>
  <c r="W18"/>
  <c r="W17" s="1"/>
  <c r="AL18"/>
  <c r="AL17" s="1"/>
  <c r="AL369" s="1"/>
  <c r="H18"/>
  <c r="AO45"/>
  <c r="AI369"/>
  <c r="AC18"/>
  <c r="AC17" s="1"/>
  <c r="AC369" s="1"/>
  <c r="AF18"/>
  <c r="AF17" s="1"/>
  <c r="AF369" s="1"/>
  <c r="Z18"/>
  <c r="Z17" s="1"/>
  <c r="Z369" s="1"/>
  <c r="B45"/>
  <c r="BM369" i="7"/>
  <c r="B369" i="8" s="1"/>
  <c r="Q18"/>
  <c r="Q17" s="1"/>
  <c r="T18"/>
  <c r="T17" s="1"/>
  <c r="N7"/>
  <c r="N6" s="1"/>
  <c r="K6"/>
  <c r="H6"/>
  <c r="E6"/>
  <c r="N18"/>
  <c r="N17" s="1"/>
  <c r="K18"/>
  <c r="K17" s="1"/>
  <c r="E18"/>
  <c r="Q47"/>
  <c r="Q45" s="1"/>
  <c r="T47"/>
  <c r="T45" s="1"/>
  <c r="E47"/>
  <c r="E45" s="1"/>
  <c r="N47"/>
  <c r="N45" s="1"/>
  <c r="H17"/>
  <c r="E17"/>
  <c r="AO369" l="1"/>
  <c r="W369"/>
  <c r="AU369"/>
  <c r="H369"/>
  <c r="N369"/>
  <c r="T369"/>
  <c r="Q369"/>
  <c r="E369"/>
  <c r="K369"/>
</calcChain>
</file>

<file path=xl/sharedStrings.xml><?xml version="1.0" encoding="utf-8"?>
<sst xmlns="http://schemas.openxmlformats.org/spreadsheetml/2006/main" count="17912" uniqueCount="460">
  <si>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</si>
  <si>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</si>
  <si>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</si>
  <si>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</si>
  <si>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</si>
  <si>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</si>
  <si>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</si>
  <si>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</si>
  <si>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</si>
  <si>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</si>
  <si>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</si>
  <si>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</si>
  <si>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</si>
  <si>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</si>
  <si>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</si>
  <si>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</si>
  <si>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</si>
  <si>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</si>
  <si>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</si>
  <si>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</si>
  <si>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</si>
  <si>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</si>
  <si>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</si>
  <si>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</si>
  <si>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</si>
  <si>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</si>
  <si>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</si>
  <si>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</si>
  <si>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</si>
  <si>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</si>
  <si>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</si>
  <si>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</si>
  <si>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</si>
  <si>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</si>
  <si>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</si>
  <si>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</si>
  <si>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</si>
  <si>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</si>
  <si>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</si>
  <si>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</si>
  <si>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</si>
  <si>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</si>
  <si>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</si>
  <si>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</si>
  <si>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</si>
  <si>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</si>
  <si>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</si>
  <si>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</si>
  <si>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</si>
  <si>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</si>
  <si>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</si>
  <si>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</si>
  <si>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</si>
  <si>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</si>
  <si>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</si>
  <si>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</si>
  <si>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</si>
  <si>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</si>
  <si>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</si>
  <si>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</si>
  <si>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</si>
  <si>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</si>
  <si>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</si>
  <si>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</si>
  <si>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</si>
  <si>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</si>
  <si>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</si>
  <si>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</si>
  <si>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</si>
  <si>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</si>
  <si>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</si>
  <si>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</si>
  <si>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</si>
  <si>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</si>
  <si>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</si>
  <si>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</si>
  <si>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</si>
  <si>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</si>
  <si>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</si>
  <si>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</si>
  <si>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</si>
  <si>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</si>
  <si>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</si>
  <si>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</si>
  <si>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</si>
  <si>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</si>
  <si>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</si>
  <si>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</si>
  <si>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</si>
  <si>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</si>
  <si>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</si>
  <si>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</si>
  <si>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</si>
  <si>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</si>
  <si>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</si>
  <si>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</si>
  <si>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</si>
  <si>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</si>
  <si>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</si>
  <si>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</si>
  <si>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</si>
  <si>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</si>
  <si>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</si>
  <si>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</si>
  <si>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</si>
  <si>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</si>
  <si>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</si>
  <si>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</si>
  <si>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</si>
  <si>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</si>
  <si>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</si>
  <si>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</si>
  <si>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</si>
  <si>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</si>
  <si>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</si>
  <si>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</si>
  <si>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</si>
  <si>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</si>
  <si>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</si>
  <si>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</si>
  <si>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</si>
  <si>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</si>
  <si>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</si>
  <si>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</si>
  <si>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</si>
  <si>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</si>
  <si>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</si>
  <si>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</si>
  <si>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</si>
  <si>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</si>
  <si>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</si>
  <si>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</si>
  <si>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</si>
  <si>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</si>
  <si>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</si>
  <si>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</si>
  <si>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</si>
  <si>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</si>
  <si>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</si>
  <si>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</si>
  <si>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</si>
  <si>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</si>
  <si>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</si>
  <si>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</si>
  <si>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</si>
  <si>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</si>
  <si>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</si>
  <si>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</si>
  <si>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</si>
  <si>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</si>
  <si>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</si>
  <si>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</si>
  <si>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</si>
  <si>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</si>
  <si>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</si>
  <si>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</si>
  <si>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</si>
  <si>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</si>
  <si>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</si>
  <si>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</si>
  <si>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</si>
  <si>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</si>
  <si>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</si>
  <si>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</si>
  <si>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</si>
  <si>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</si>
  <si>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</si>
  <si>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</si>
  <si>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</si>
  <si>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</si>
  <si>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</si>
  <si>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</si>
  <si>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</si>
  <si>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</si>
  <si>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</si>
  <si>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</si>
  <si>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</si>
  <si>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</si>
  <si>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</si>
  <si>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</si>
  <si>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</si>
  <si>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</si>
  <si>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</si>
  <si>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</si>
  <si>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</si>
  <si>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</si>
  <si>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</si>
  <si>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</si>
  <si>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</si>
  <si>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</si>
  <si>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</si>
  <si>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</si>
  <si>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</si>
  <si>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</si>
  <si>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</si>
  <si>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</si>
  <si>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</si>
  <si>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</si>
  <si>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</si>
  <si>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</si>
  <si>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</si>
  <si>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</si>
  <si>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</si>
  <si>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</si>
  <si>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</si>
  <si>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</si>
  <si>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</si>
  <si>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</si>
  <si>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</si>
  <si>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</si>
  <si>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</si>
  <si>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</si>
  <si>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</si>
  <si>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</si>
  <si>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</si>
  <si>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</si>
  <si>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</si>
  <si>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</si>
  <si>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</si>
  <si>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</si>
  <si>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</si>
  <si>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</si>
  <si>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</si>
  <si>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</si>
  <si>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</si>
  <si>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</si>
  <si>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</si>
  <si>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</si>
  <si>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</si>
  <si>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</si>
  <si>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</si>
  <si>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</si>
  <si>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</si>
  <si>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</si>
  <si>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</si>
  <si>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</si>
  <si>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</si>
  <si>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</si>
  <si>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</si>
  <si>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</si>
  <si>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</si>
  <si>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</si>
  <si>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</si>
  <si>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</si>
  <si>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</si>
  <si>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</si>
  <si>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</si>
  <si>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</si>
  <si>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</si>
  <si>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</si>
  <si>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</si>
  <si>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</si>
  <si>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</si>
  <si>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</si>
  <si>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</si>
  <si>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</si>
  <si>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</si>
  <si>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</si>
  <si>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</si>
  <si>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</si>
  <si>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</si>
  <si>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</si>
  <si>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</si>
  <si>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</si>
  <si>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</si>
  <si>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</si>
  <si>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</si>
  <si>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</si>
  <si>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</si>
  <si>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</si>
  <si>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</si>
  <si>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</si>
  <si>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</si>
  <si>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</si>
  <si>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</si>
  <si>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</si>
  <si>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</si>
  <si>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</si>
  <si>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</si>
  <si>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</si>
  <si>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</si>
  <si>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</si>
  <si>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</si>
  <si>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</si>
  <si>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</si>
  <si>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</si>
  <si>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</si>
  <si>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</si>
  <si>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</si>
  <si>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</si>
  <si>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</si>
  <si>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</si>
  <si>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</si>
  <si>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</si>
  <si>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</si>
  <si>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</si>
  <si>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</si>
  <si>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</si>
  <si>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</si>
  <si>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</si>
  <si>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</si>
  <si>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</si>
  <si>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</si>
  <si>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</si>
  <si>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</si>
  <si>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</si>
  <si>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</si>
  <si>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</si>
  <si>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</si>
  <si>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</si>
  <si>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</si>
  <si>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</si>
  <si>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</si>
  <si>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</si>
  <si>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</si>
  <si>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</si>
  <si>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</si>
  <si>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</si>
  <si>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</si>
  <si>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</si>
  <si>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</si>
  <si>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</si>
  <si>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</si>
  <si>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</si>
  <si>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</si>
  <si>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</si>
  <si>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</si>
  <si>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</si>
  <si>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</si>
  <si>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</si>
  <si>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</si>
  <si>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</si>
  <si>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</si>
  <si>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</si>
  <si>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</si>
  <si>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</si>
  <si>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</si>
  <si>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</si>
  <si>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</si>
  <si>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</si>
  <si>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</si>
  <si>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</si>
  <si>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</si>
  <si>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</si>
  <si>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</si>
  <si>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</si>
  <si>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</si>
  <si>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</si>
  <si>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</si>
  <si>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</si>
  <si>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</si>
  <si>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</si>
  <si>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</si>
  <si>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</si>
  <si>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</si>
  <si>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</si>
  <si>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</si>
  <si>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</si>
  <si>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</si>
  <si>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</si>
  <si>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</si>
  <si>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</si>
  <si>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</si>
  <si>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</si>
  <si>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</si>
  <si>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</si>
  <si>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</si>
  <si>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</si>
  <si>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</si>
  <si>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</si>
  <si>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</si>
  <si>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</si>
  <si>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</si>
  <si>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</si>
  <si>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</si>
  <si>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Темп роста среднемесячной номинальной заработной платы (по крупным и средним организациям) (%)</t>
  </si>
  <si>
    <t>Распределение за отчетный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</si>
  <si>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</si>
  <si>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</si>
  <si>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</si>
  <si>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</si>
  <si>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</si>
  <si>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</si>
  <si>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</si>
  <si>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</si>
  <si>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</si>
  <si>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>24=23/22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</si>
  <si>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</si>
  <si>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</si>
  <si>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</si>
  <si>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Оборот розничной торговли (тыс. рублей)</t>
  </si>
  <si>
    <t>Поголовье коров (голов)</t>
  </si>
  <si>
    <t>Производство молока во всех категориях хозяйств (тонн)</t>
  </si>
  <si>
    <t>Производство скота и птицы на убой (в живом весе) во всех категориях хозяйств (тонн)</t>
  </si>
  <si>
    <t>За январь</t>
  </si>
  <si>
    <t>За февраль</t>
  </si>
  <si>
    <t>28=27/26</t>
  </si>
  <si>
    <t>32=31/30</t>
  </si>
  <si>
    <t>36=35/34</t>
  </si>
  <si>
    <t>40=39/38</t>
  </si>
  <si>
    <t>Нарушен норматив формирования расходов на содержание органов местного самоуправления</t>
  </si>
  <si>
    <t>Оборот розничной торговли</t>
  </si>
  <si>
    <t>За март</t>
  </si>
  <si>
    <t>За апрель</t>
  </si>
  <si>
    <t>За май</t>
  </si>
  <si>
    <t>Авансирование</t>
  </si>
  <si>
    <t>Ранее предоставленные субсидии</t>
  </si>
  <si>
    <t>44=43/42</t>
  </si>
  <si>
    <t>Эффективность муниципального земельного контроля (единиц)</t>
  </si>
  <si>
    <t>Численность официально зарегистрированных безработных граждан (на конец периода)</t>
  </si>
  <si>
    <t>Поголовье коров</t>
  </si>
  <si>
    <t>Производство молока во всех категориях хозяйств</t>
  </si>
  <si>
    <t>Производство скота и птицы на убой (в живом весе) во всех категориях хозяйств</t>
  </si>
  <si>
    <t xml:space="preserve">Эффективность муниципального земельного контроля </t>
  </si>
  <si>
    <t>Сельское поселение Сергиевск</t>
  </si>
  <si>
    <t>Факторный анализ влияния отдельных показателей на итоговое распределение за 9 месяцев 2016 года</t>
  </si>
  <si>
    <t xml:space="preserve">За июнь </t>
  </si>
  <si>
    <t xml:space="preserve">За июль </t>
  </si>
  <si>
    <t>За август</t>
  </si>
  <si>
    <t>+</t>
  </si>
  <si>
    <t>За 2016 год</t>
  </si>
  <si>
    <t>Общая площадь введенного в эксплуатацию жилья с учетом индивидуального жилищного строительства (кв.м)</t>
  </si>
  <si>
    <t>Степень обеспеченности общедомовыми приборами учета многоквартирных домов от общего жилого фонда указанной категории (%)</t>
  </si>
  <si>
    <t>Валовой сбор зерна в весе после  доработки (тыс. тонн)</t>
  </si>
  <si>
    <t>Объем внебюджетных инвестиций в основной капитал (тыс. рублей)</t>
  </si>
  <si>
    <t>За сентябрь</t>
  </si>
  <si>
    <t>За октябрь</t>
  </si>
  <si>
    <t>За ноябрь</t>
  </si>
  <si>
    <t>48=47/46</t>
  </si>
  <si>
    <t>52=51/50</t>
  </si>
  <si>
    <t>56=55/54</t>
  </si>
  <si>
    <t>60=59/58</t>
  </si>
  <si>
    <t>64=62*63</t>
  </si>
  <si>
    <t>65=64-63</t>
  </si>
  <si>
    <t>Удержано субсидий за март-ноябрь 2016 года в связи с исполнением показателей за 2015 год</t>
  </si>
  <si>
    <t>Распределение за отчётный период за вычетом предоставленных субсидий за январь-ноябрь 2016 года и удержаний за март-ноябрь 2016 года</t>
  </si>
  <si>
    <t>79=64-{66+67+…+77+78}</t>
  </si>
  <si>
    <t>Распределение за отчётный период с учетом корректировок  и нарушения норматива формирования расходов на содержание органов местного самоуправления</t>
  </si>
  <si>
    <t>Взыскание за отчётный период с учетом корректировок  и нарушения норматива формирования расходов на содержание органов местного самоуправления</t>
  </si>
  <si>
    <t>Общая площадь введенного в эксплуатацию жилья с учетом индивидуального жилищного строительства</t>
  </si>
  <si>
    <t>Степень обеспеченности общедомовыми приборами учета многоквартирных домов от общего жилого фонда указанной категории</t>
  </si>
  <si>
    <t>Валовой сбор зерна в весе после  доработки</t>
  </si>
  <si>
    <t xml:space="preserve">Объем внебюджетных инвестиций в основной капитал </t>
  </si>
  <si>
    <t xml:space="preserve"> + / -
(5)=(2)*(4)/(48)</t>
  </si>
  <si>
    <t xml:space="preserve"> + / -
(8)=(2)*(7)/(48)</t>
  </si>
  <si>
    <t xml:space="preserve"> + / -
(11)=(2)*(10)/(48)</t>
  </si>
  <si>
    <t xml:space="preserve"> + / -
(14)=(2)*(13)/(48)</t>
  </si>
  <si>
    <t xml:space="preserve"> + / -
(17)=(2)*(16)/(48)</t>
  </si>
  <si>
    <t xml:space="preserve"> + / -
(20)=(2)*(19)/(48)</t>
  </si>
  <si>
    <t xml:space="preserve"> + / -
(23)=(2)*(22)/(48)</t>
  </si>
  <si>
    <t xml:space="preserve"> + / -
(26)=(2)*(25)/(48)</t>
  </si>
  <si>
    <t xml:space="preserve"> + / -
(29)=(2)*(28)/(48)</t>
  </si>
  <si>
    <t xml:space="preserve"> + / -
(32)=(2)*(31)/(48)</t>
  </si>
  <si>
    <t xml:space="preserve"> + / -
(35)=(2)*(34)/(48)</t>
  </si>
  <si>
    <t xml:space="preserve"> + / -
(38=(2)*(37)/(48)</t>
  </si>
  <si>
    <t xml:space="preserve"> + / -
(41)=(2)*(40)/(48)</t>
  </si>
  <si>
    <t xml:space="preserve"> + / -
(44)=(2)*(43)/(48)</t>
  </si>
  <si>
    <t xml:space="preserve"> + / -
(47)=(2)*(46)/(48)</t>
  </si>
  <si>
    <t>81=79&gt;0</t>
  </si>
  <si>
    <t>82=79&lt;0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</si>
</sst>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  <numFmt numFmtId="170" formatCode="0.00_ ;[Red]\-0.00\ "/>
  </numFmts>
  <fonts count="23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9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114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3" fontId="16" fillId="13" borderId="3" xfId="0" applyNumberFormat="1" applyFont="1" applyFill="1" applyBorder="1" applyAlignment="1">
      <alignment horizontal="center" vertical="center"/>
    </xf>
    <xf numFmtId="170" fontId="17" fillId="0" borderId="3" xfId="0" applyNumberFormat="1" applyFont="1" applyFill="1" applyBorder="1"/>
    <xf numFmtId="170" fontId="20" fillId="12" borderId="3" xfId="0" applyNumberFormat="1" applyFont="1" applyFill="1" applyBorder="1" applyAlignment="1">
      <alignment vertical="center"/>
    </xf>
    <xf numFmtId="170" fontId="17" fillId="0" borderId="3" xfId="0" applyNumberFormat="1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168" fontId="14" fillId="0" borderId="3" xfId="0" applyNumberFormat="1" applyFont="1" applyFill="1" applyBorder="1" applyAlignment="1">
      <alignment horizontal="center" vertical="center"/>
    </xf>
    <xf numFmtId="165" fontId="15" fillId="0" borderId="3" xfId="45" applyNumberFormat="1" applyFont="1" applyFill="1" applyBorder="1" applyAlignment="1">
      <alignment horizontal="center" vertical="top" wrapText="1"/>
    </xf>
    <xf numFmtId="0" fontId="2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center" vertical="center" wrapText="1"/>
    </xf>
    <xf numFmtId="166" fontId="16" fillId="12" borderId="3" xfId="0" applyNumberFormat="1" applyFont="1" applyFill="1" applyBorder="1" applyAlignment="1">
      <alignment horizontal="center" vertical="center"/>
    </xf>
    <xf numFmtId="166" fontId="16" fillId="13" borderId="3" xfId="0" applyNumberFormat="1" applyFont="1" applyFill="1" applyBorder="1" applyAlignment="1">
      <alignment horizontal="center" vertical="center"/>
    </xf>
    <xf numFmtId="168" fontId="16" fillId="13" borderId="3" xfId="0" applyNumberFormat="1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0" fontId="22" fillId="16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9" borderId="5" xfId="0" applyFont="1" applyFill="1" applyBorder="1" applyAlignment="1">
      <alignment horizontal="center" vertical="center" wrapText="1"/>
    </xf>
    <xf numFmtId="0" fontId="17" fillId="2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7" fillId="0" borderId="0" xfId="0" applyFont="1" applyFill="1" applyAlignment="1">
      <alignment horizontal="right"/>
    </xf>
    <xf numFmtId="168" fontId="3" fillId="0" borderId="0" xfId="0" applyNumberFormat="1" applyFont="1" applyFill="1" applyBorder="1" applyAlignment="1">
      <alignment vertical="center"/>
    </xf>
    <xf numFmtId="0" fontId="2" fillId="18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20" borderId="3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0" fontId="17" fillId="19" borderId="4" xfId="0" applyFont="1" applyFill="1" applyBorder="1" applyAlignment="1">
      <alignment horizontal="center" vertical="center" wrapText="1"/>
    </xf>
    <xf numFmtId="0" fontId="17" fillId="19" borderId="6" xfId="0" applyFont="1" applyFill="1" applyBorder="1" applyAlignment="1">
      <alignment horizontal="center" vertical="center" wrapText="1"/>
    </xf>
    <xf numFmtId="0" fontId="17" fillId="19" borderId="5" xfId="0" applyFont="1" applyFill="1" applyBorder="1" applyAlignment="1">
      <alignment horizontal="center" vertical="center" wrapText="1"/>
    </xf>
    <xf numFmtId="0" fontId="17" fillId="20" borderId="4" xfId="0" applyFont="1" applyFill="1" applyBorder="1" applyAlignment="1">
      <alignment horizontal="center" vertical="center" wrapText="1"/>
    </xf>
    <xf numFmtId="0" fontId="17" fillId="20" borderId="6" xfId="0" applyFont="1" applyFill="1" applyBorder="1" applyAlignment="1">
      <alignment horizontal="center" vertical="center" wrapText="1"/>
    </xf>
    <xf numFmtId="0" fontId="17" fillId="20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CCFF99"/>
      <color rgb="FFFF9999"/>
      <color rgb="FFFFFFCC"/>
      <color rgb="FF008A3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HZ371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5.21875" style="1" customWidth="1"/>
    <col min="2" max="2" width="16.33203125" style="1" bestFit="1" customWidth="1"/>
    <col min="3" max="3" width="16.6640625" style="1" bestFit="1" customWidth="1"/>
    <col min="4" max="4" width="13" style="1" bestFit="1" customWidth="1"/>
    <col min="5" max="5" width="4.88671875" style="1" customWidth="1"/>
    <col min="6" max="6" width="9.109375" style="1" customWidth="1"/>
    <col min="7" max="7" width="10.5546875" style="1" customWidth="1"/>
    <col min="8" max="8" width="13" style="1" bestFit="1" customWidth="1"/>
    <col min="9" max="9" width="5.5546875" style="1" bestFit="1" customWidth="1"/>
    <col min="10" max="10" width="10.33203125" style="1" bestFit="1" customWidth="1"/>
    <col min="11" max="11" width="10.44140625" style="1" bestFit="1" customWidth="1"/>
    <col min="12" max="12" width="13" style="1" bestFit="1" customWidth="1"/>
    <col min="13" max="13" width="5.33203125" style="1" customWidth="1"/>
    <col min="14" max="14" width="16.33203125" style="1" bestFit="1" customWidth="1"/>
    <col min="15" max="15" width="16.6640625" style="1" bestFit="1" customWidth="1"/>
    <col min="16" max="16" width="13" style="1" bestFit="1" customWidth="1"/>
    <col min="17" max="17" width="5.109375" style="1" customWidth="1"/>
    <col min="18" max="18" width="11.6640625" style="1" bestFit="1" customWidth="1"/>
    <col min="19" max="19" width="13.33203125" style="1" customWidth="1"/>
    <col min="20" max="20" width="13" style="1" bestFit="1" customWidth="1"/>
    <col min="21" max="21" width="4.88671875" style="1" customWidth="1"/>
    <col min="22" max="23" width="10.44140625" style="1" bestFit="1" customWidth="1"/>
    <col min="24" max="24" width="13" style="1" bestFit="1" customWidth="1"/>
    <col min="25" max="25" width="4.6640625" style="1" customWidth="1"/>
    <col min="26" max="26" width="17.109375" style="1" customWidth="1"/>
    <col min="27" max="27" width="15.88671875" style="1" customWidth="1"/>
    <col min="28" max="28" width="13.6640625" style="1" customWidth="1"/>
    <col min="29" max="29" width="6.109375" style="1" customWidth="1"/>
    <col min="30" max="30" width="11.6640625" style="1" bestFit="1" customWidth="1"/>
    <col min="31" max="31" width="13.33203125" style="1" customWidth="1"/>
    <col min="32" max="32" width="14.44140625" style="1" customWidth="1"/>
    <col min="33" max="33" width="5.5546875" style="1" customWidth="1"/>
    <col min="34" max="34" width="12.5546875" style="1" customWidth="1"/>
    <col min="35" max="35" width="12.33203125" style="1" customWidth="1"/>
    <col min="36" max="36" width="16.109375" style="1" customWidth="1"/>
    <col min="37" max="37" width="5.6640625" style="1" customWidth="1"/>
    <col min="38" max="38" width="11.6640625" style="1" customWidth="1"/>
    <col min="39" max="39" width="13.33203125" style="1" customWidth="1"/>
    <col min="40" max="40" width="13.5546875" style="1" customWidth="1"/>
    <col min="41" max="41" width="6.44140625" style="1" customWidth="1"/>
    <col min="42" max="42" width="11.5546875" style="1" customWidth="1"/>
    <col min="43" max="43" width="10.88671875" style="1" customWidth="1"/>
    <col min="44" max="44" width="13.77734375" style="1" customWidth="1"/>
    <col min="45" max="45" width="6.5546875" style="1" customWidth="1"/>
    <col min="46" max="46" width="15" style="1" customWidth="1"/>
    <col min="47" max="47" width="15.6640625" style="1" customWidth="1"/>
    <col min="48" max="48" width="13.33203125" style="1" customWidth="1"/>
    <col min="49" max="49" width="6.44140625" style="1" customWidth="1"/>
    <col min="50" max="50" width="11.88671875" style="1" customWidth="1"/>
    <col min="51" max="51" width="10.5546875" style="1" customWidth="1"/>
    <col min="52" max="52" width="13.33203125" style="1" customWidth="1"/>
    <col min="53" max="53" width="6.44140625" style="1" customWidth="1"/>
    <col min="54" max="54" width="11.88671875" style="1" customWidth="1"/>
    <col min="55" max="55" width="10.5546875" style="1" customWidth="1"/>
    <col min="56" max="56" width="13.33203125" style="1" customWidth="1"/>
    <col min="57" max="57" width="6.44140625" style="1" customWidth="1"/>
    <col min="58" max="58" width="16.21875" style="1" bestFit="1" customWidth="1"/>
    <col min="59" max="59" width="15.88671875" style="1" customWidth="1"/>
    <col min="60" max="60" width="13.33203125" style="1" customWidth="1"/>
    <col min="61" max="61" width="6.44140625" style="1" customWidth="1"/>
    <col min="62" max="62" width="13" style="1" customWidth="1"/>
    <col min="63" max="63" width="11.6640625" style="1" customWidth="1"/>
    <col min="64" max="64" width="13.5546875" style="1" customWidth="1"/>
    <col min="65" max="65" width="14.33203125" style="1" customWidth="1"/>
    <col min="66" max="70" width="11.5546875" style="1" customWidth="1"/>
    <col min="71" max="71" width="12.109375" style="1" customWidth="1"/>
    <col min="72" max="77" width="11.5546875" style="1" customWidth="1"/>
    <col min="78" max="78" width="12.44140625" style="1" customWidth="1"/>
    <col min="79" max="79" width="21.109375" style="1" customWidth="1"/>
    <col min="80" max="80" width="14.33203125" style="1" customWidth="1"/>
    <col min="81" max="81" width="21.88671875" style="1" customWidth="1"/>
    <col min="82" max="82" width="19.88671875" style="1" customWidth="1"/>
    <col min="83" max="16384" width="9.109375" style="1"/>
  </cols>
  <sheetData>
    <row r="1" spans="1:96" ht="21.75" customHeight="1">
      <c r="A1" s="100" t="s">
        <v>372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</row>
    <row r="2" spans="1:96" ht="15.55">
      <c r="A2" s="76" t="s">
        <v>420</v>
      </c>
    </row>
    <row r="3" spans="1:96" ht="134.5" customHeight="1">
      <c r="A3" s="92" t="s">
        <v>15</v>
      </c>
      <c r="B3" s="101" t="s">
        <v>387</v>
      </c>
      <c r="C3" s="101"/>
      <c r="D3" s="101"/>
      <c r="E3" s="101"/>
      <c r="F3" s="101" t="s">
        <v>375</v>
      </c>
      <c r="G3" s="101"/>
      <c r="H3" s="101"/>
      <c r="I3" s="101"/>
      <c r="J3" s="101" t="s">
        <v>384</v>
      </c>
      <c r="K3" s="101"/>
      <c r="L3" s="101"/>
      <c r="M3" s="101"/>
      <c r="N3" s="101" t="s">
        <v>377</v>
      </c>
      <c r="O3" s="101"/>
      <c r="P3" s="101"/>
      <c r="Q3" s="101"/>
      <c r="R3" s="101" t="s">
        <v>374</v>
      </c>
      <c r="S3" s="101"/>
      <c r="T3" s="101"/>
      <c r="U3" s="101"/>
      <c r="V3" s="101" t="s">
        <v>373</v>
      </c>
      <c r="W3" s="101"/>
      <c r="X3" s="101"/>
      <c r="Y3" s="101"/>
      <c r="Z3" s="93" t="s">
        <v>390</v>
      </c>
      <c r="AA3" s="93"/>
      <c r="AB3" s="93"/>
      <c r="AC3" s="93"/>
      <c r="AD3" s="93" t="s">
        <v>391</v>
      </c>
      <c r="AE3" s="93"/>
      <c r="AF3" s="93"/>
      <c r="AG3" s="93"/>
      <c r="AH3" s="93" t="s">
        <v>392</v>
      </c>
      <c r="AI3" s="93"/>
      <c r="AJ3" s="93"/>
      <c r="AK3" s="93"/>
      <c r="AL3" s="93" t="s">
        <v>393</v>
      </c>
      <c r="AM3" s="93"/>
      <c r="AN3" s="93"/>
      <c r="AO3" s="93"/>
      <c r="AP3" s="93" t="s">
        <v>408</v>
      </c>
      <c r="AQ3" s="93"/>
      <c r="AR3" s="93"/>
      <c r="AS3" s="93"/>
      <c r="AT3" s="95" t="s">
        <v>421</v>
      </c>
      <c r="AU3" s="95"/>
      <c r="AV3" s="95"/>
      <c r="AW3" s="95"/>
      <c r="AX3" s="95" t="s">
        <v>422</v>
      </c>
      <c r="AY3" s="95"/>
      <c r="AZ3" s="95"/>
      <c r="BA3" s="95"/>
      <c r="BB3" s="95" t="s">
        <v>423</v>
      </c>
      <c r="BC3" s="95"/>
      <c r="BD3" s="95"/>
      <c r="BE3" s="95"/>
      <c r="BF3" s="95" t="s">
        <v>424</v>
      </c>
      <c r="BG3" s="95"/>
      <c r="BH3" s="95"/>
      <c r="BI3" s="95"/>
      <c r="BJ3" s="94" t="s">
        <v>388</v>
      </c>
      <c r="BK3" s="99" t="s">
        <v>371</v>
      </c>
      <c r="BL3" s="91" t="s">
        <v>376</v>
      </c>
      <c r="BM3" s="91" t="s">
        <v>368</v>
      </c>
      <c r="BN3" s="96" t="s">
        <v>406</v>
      </c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8"/>
      <c r="BZ3" s="92" t="s">
        <v>434</v>
      </c>
      <c r="CA3" s="92" t="s">
        <v>435</v>
      </c>
      <c r="CB3" s="91" t="s">
        <v>400</v>
      </c>
      <c r="CC3" s="92" t="s">
        <v>437</v>
      </c>
      <c r="CD3" s="92" t="s">
        <v>438</v>
      </c>
    </row>
    <row r="4" spans="1:96" ht="36.299999999999997">
      <c r="A4" s="92"/>
      <c r="B4" s="62" t="s">
        <v>360</v>
      </c>
      <c r="C4" s="62" t="s">
        <v>361</v>
      </c>
      <c r="D4" s="63" t="s">
        <v>389</v>
      </c>
      <c r="E4" s="62" t="s">
        <v>16</v>
      </c>
      <c r="F4" s="62" t="s">
        <v>360</v>
      </c>
      <c r="G4" s="62" t="s">
        <v>361</v>
      </c>
      <c r="H4" s="63" t="s">
        <v>389</v>
      </c>
      <c r="I4" s="62" t="s">
        <v>16</v>
      </c>
      <c r="J4" s="62" t="s">
        <v>360</v>
      </c>
      <c r="K4" s="62" t="s">
        <v>361</v>
      </c>
      <c r="L4" s="63" t="s">
        <v>389</v>
      </c>
      <c r="M4" s="62" t="s">
        <v>16</v>
      </c>
      <c r="N4" s="62" t="s">
        <v>360</v>
      </c>
      <c r="O4" s="62" t="s">
        <v>361</v>
      </c>
      <c r="P4" s="63" t="s">
        <v>389</v>
      </c>
      <c r="Q4" s="62" t="s">
        <v>16</v>
      </c>
      <c r="R4" s="62" t="s">
        <v>360</v>
      </c>
      <c r="S4" s="62" t="s">
        <v>361</v>
      </c>
      <c r="T4" s="63" t="s">
        <v>389</v>
      </c>
      <c r="U4" s="62" t="s">
        <v>16</v>
      </c>
      <c r="V4" s="62" t="s">
        <v>360</v>
      </c>
      <c r="W4" s="62" t="s">
        <v>361</v>
      </c>
      <c r="X4" s="63" t="s">
        <v>389</v>
      </c>
      <c r="Y4" s="62" t="s">
        <v>16</v>
      </c>
      <c r="Z4" s="64" t="s">
        <v>360</v>
      </c>
      <c r="AA4" s="64" t="s">
        <v>361</v>
      </c>
      <c r="AB4" s="64" t="s">
        <v>389</v>
      </c>
      <c r="AC4" s="64" t="s">
        <v>16</v>
      </c>
      <c r="AD4" s="64" t="s">
        <v>360</v>
      </c>
      <c r="AE4" s="64" t="s">
        <v>361</v>
      </c>
      <c r="AF4" s="64" t="s">
        <v>389</v>
      </c>
      <c r="AG4" s="64" t="s">
        <v>16</v>
      </c>
      <c r="AH4" s="64" t="s">
        <v>360</v>
      </c>
      <c r="AI4" s="64" t="s">
        <v>361</v>
      </c>
      <c r="AJ4" s="64" t="s">
        <v>389</v>
      </c>
      <c r="AK4" s="64" t="s">
        <v>16</v>
      </c>
      <c r="AL4" s="64" t="s">
        <v>360</v>
      </c>
      <c r="AM4" s="64" t="s">
        <v>361</v>
      </c>
      <c r="AN4" s="64" t="s">
        <v>389</v>
      </c>
      <c r="AO4" s="64" t="s">
        <v>16</v>
      </c>
      <c r="AP4" s="71" t="s">
        <v>360</v>
      </c>
      <c r="AQ4" s="71" t="s">
        <v>361</v>
      </c>
      <c r="AR4" s="71" t="s">
        <v>389</v>
      </c>
      <c r="AS4" s="71" t="s">
        <v>16</v>
      </c>
      <c r="AT4" s="77" t="s">
        <v>360</v>
      </c>
      <c r="AU4" s="77" t="s">
        <v>361</v>
      </c>
      <c r="AV4" s="77" t="s">
        <v>389</v>
      </c>
      <c r="AW4" s="77" t="s">
        <v>16</v>
      </c>
      <c r="AX4" s="77" t="s">
        <v>360</v>
      </c>
      <c r="AY4" s="77" t="s">
        <v>361</v>
      </c>
      <c r="AZ4" s="77" t="s">
        <v>389</v>
      </c>
      <c r="BA4" s="77" t="s">
        <v>16</v>
      </c>
      <c r="BB4" s="77" t="s">
        <v>360</v>
      </c>
      <c r="BC4" s="77" t="s">
        <v>361</v>
      </c>
      <c r="BD4" s="77" t="s">
        <v>389</v>
      </c>
      <c r="BE4" s="77" t="s">
        <v>16</v>
      </c>
      <c r="BF4" s="77" t="s">
        <v>360</v>
      </c>
      <c r="BG4" s="77" t="s">
        <v>361</v>
      </c>
      <c r="BH4" s="77" t="s">
        <v>389</v>
      </c>
      <c r="BI4" s="77" t="s">
        <v>16</v>
      </c>
      <c r="BJ4" s="94"/>
      <c r="BK4" s="99"/>
      <c r="BL4" s="91"/>
      <c r="BM4" s="91"/>
      <c r="BN4" s="65" t="s">
        <v>394</v>
      </c>
      <c r="BO4" s="65" t="s">
        <v>395</v>
      </c>
      <c r="BP4" s="70" t="s">
        <v>402</v>
      </c>
      <c r="BQ4" s="70" t="s">
        <v>403</v>
      </c>
      <c r="BR4" s="70" t="s">
        <v>404</v>
      </c>
      <c r="BS4" s="70" t="s">
        <v>405</v>
      </c>
      <c r="BT4" s="72" t="s">
        <v>416</v>
      </c>
      <c r="BU4" s="72" t="s">
        <v>417</v>
      </c>
      <c r="BV4" s="72" t="s">
        <v>418</v>
      </c>
      <c r="BW4" s="75" t="s">
        <v>425</v>
      </c>
      <c r="BX4" s="75" t="s">
        <v>426</v>
      </c>
      <c r="BY4" s="75" t="s">
        <v>427</v>
      </c>
      <c r="BZ4" s="92"/>
      <c r="CA4" s="92"/>
      <c r="CB4" s="91"/>
      <c r="CC4" s="92"/>
      <c r="CD4" s="92"/>
    </row>
    <row r="5" spans="1:96" s="19" customFormat="1">
      <c r="A5" s="25">
        <v>1</v>
      </c>
      <c r="B5" s="25">
        <v>2</v>
      </c>
      <c r="C5" s="25">
        <v>3</v>
      </c>
      <c r="D5" s="25" t="s">
        <v>378</v>
      </c>
      <c r="E5" s="25">
        <v>5</v>
      </c>
      <c r="F5" s="25">
        <v>6</v>
      </c>
      <c r="G5" s="25">
        <v>7</v>
      </c>
      <c r="H5" s="25" t="s">
        <v>379</v>
      </c>
      <c r="I5" s="25">
        <v>9</v>
      </c>
      <c r="J5" s="25">
        <v>10</v>
      </c>
      <c r="K5" s="25">
        <v>11</v>
      </c>
      <c r="L5" s="25" t="s">
        <v>380</v>
      </c>
      <c r="M5" s="25">
        <v>13</v>
      </c>
      <c r="N5" s="25">
        <v>14</v>
      </c>
      <c r="O5" s="25">
        <v>15</v>
      </c>
      <c r="P5" s="25" t="s">
        <v>381</v>
      </c>
      <c r="Q5" s="25">
        <v>17</v>
      </c>
      <c r="R5" s="25">
        <v>18</v>
      </c>
      <c r="S5" s="25">
        <v>19</v>
      </c>
      <c r="T5" s="25" t="s">
        <v>385</v>
      </c>
      <c r="U5" s="25">
        <v>21</v>
      </c>
      <c r="V5" s="25">
        <v>22</v>
      </c>
      <c r="W5" s="25">
        <v>23</v>
      </c>
      <c r="X5" s="25" t="s">
        <v>386</v>
      </c>
      <c r="Y5" s="25">
        <v>25</v>
      </c>
      <c r="Z5" s="25">
        <v>26</v>
      </c>
      <c r="AA5" s="25">
        <v>27</v>
      </c>
      <c r="AB5" s="25" t="s">
        <v>396</v>
      </c>
      <c r="AC5" s="25">
        <v>29</v>
      </c>
      <c r="AD5" s="25">
        <v>30</v>
      </c>
      <c r="AE5" s="25">
        <v>31</v>
      </c>
      <c r="AF5" s="25" t="s">
        <v>397</v>
      </c>
      <c r="AG5" s="25">
        <v>33</v>
      </c>
      <c r="AH5" s="25">
        <v>34</v>
      </c>
      <c r="AI5" s="25">
        <v>35</v>
      </c>
      <c r="AJ5" s="25" t="s">
        <v>398</v>
      </c>
      <c r="AK5" s="25">
        <v>37</v>
      </c>
      <c r="AL5" s="25">
        <v>38</v>
      </c>
      <c r="AM5" s="25">
        <v>39</v>
      </c>
      <c r="AN5" s="25" t="s">
        <v>399</v>
      </c>
      <c r="AO5" s="25">
        <v>41</v>
      </c>
      <c r="AP5" s="25">
        <v>42</v>
      </c>
      <c r="AQ5" s="25">
        <v>43</v>
      </c>
      <c r="AR5" s="25" t="s">
        <v>407</v>
      </c>
      <c r="AS5" s="25">
        <v>45</v>
      </c>
      <c r="AT5" s="25">
        <v>46</v>
      </c>
      <c r="AU5" s="25">
        <v>47</v>
      </c>
      <c r="AV5" s="25" t="s">
        <v>428</v>
      </c>
      <c r="AW5" s="25">
        <v>49</v>
      </c>
      <c r="AX5" s="25">
        <v>50</v>
      </c>
      <c r="AY5" s="25">
        <v>51</v>
      </c>
      <c r="AZ5" s="25" t="s">
        <v>429</v>
      </c>
      <c r="BA5" s="25">
        <v>53</v>
      </c>
      <c r="BB5" s="25">
        <v>54</v>
      </c>
      <c r="BC5" s="25">
        <v>55</v>
      </c>
      <c r="BD5" s="25" t="s">
        <v>430</v>
      </c>
      <c r="BE5" s="25">
        <v>57</v>
      </c>
      <c r="BF5" s="25">
        <v>58</v>
      </c>
      <c r="BG5" s="25">
        <v>59</v>
      </c>
      <c r="BH5" s="25" t="s">
        <v>431</v>
      </c>
      <c r="BI5" s="25">
        <v>61</v>
      </c>
      <c r="BJ5" s="25">
        <v>62</v>
      </c>
      <c r="BK5" s="25">
        <v>63</v>
      </c>
      <c r="BL5" s="25" t="s">
        <v>432</v>
      </c>
      <c r="BM5" s="25" t="s">
        <v>433</v>
      </c>
      <c r="BN5" s="25">
        <v>66</v>
      </c>
      <c r="BO5" s="25">
        <v>67</v>
      </c>
      <c r="BP5" s="25">
        <v>68</v>
      </c>
      <c r="BQ5" s="25">
        <v>69</v>
      </c>
      <c r="BR5" s="25">
        <v>70</v>
      </c>
      <c r="BS5" s="25">
        <v>71</v>
      </c>
      <c r="BT5" s="25">
        <v>72</v>
      </c>
      <c r="BU5" s="25">
        <v>73</v>
      </c>
      <c r="BV5" s="25">
        <v>74</v>
      </c>
      <c r="BW5" s="25">
        <v>75</v>
      </c>
      <c r="BX5" s="25">
        <v>76</v>
      </c>
      <c r="BY5" s="25">
        <v>77</v>
      </c>
      <c r="BZ5" s="25">
        <v>78</v>
      </c>
      <c r="CA5" s="84" t="s">
        <v>436</v>
      </c>
      <c r="CB5" s="84">
        <v>80</v>
      </c>
      <c r="CC5" s="25" t="s">
        <v>458</v>
      </c>
      <c r="CD5" s="25" t="s">
        <v>459</v>
      </c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s="3" customFormat="1" ht="17.149999999999999" customHeight="1">
      <c r="A6" s="36" t="s">
        <v>4</v>
      </c>
      <c r="B6" s="34">
        <f>SUM(B7:B16)</f>
        <v>863119297</v>
      </c>
      <c r="C6" s="34">
        <f>SUM(C7:C16)</f>
        <v>849183638.69999993</v>
      </c>
      <c r="D6" s="6">
        <f>IF(C6/B6&gt;1.2,IF((C6/B6-1)*0.1+1.2&gt;1.3,1.3,(C6/B6-1.2)*0.1+1.2),C6/B6)</f>
        <v>0.98385430803315699</v>
      </c>
      <c r="E6" s="21"/>
      <c r="F6" s="37"/>
      <c r="G6" s="37"/>
      <c r="H6" s="6"/>
      <c r="I6" s="21"/>
      <c r="J6" s="34">
        <f>SUM(J7:J16)</f>
        <v>19860</v>
      </c>
      <c r="K6" s="34">
        <f>SUM(K7:K16)</f>
        <v>16219</v>
      </c>
      <c r="L6" s="6">
        <f>IF(J6/K6&gt;1.2,IF((J6/K6-1)*0.1+1.2&gt;1.3,1.3,(J6/K6-1.2)*0.1+1.2),J6/K6)</f>
        <v>1.2024489795918367</v>
      </c>
      <c r="M6" s="21"/>
      <c r="N6" s="34">
        <f>SUM(N7:N16)</f>
        <v>24838348.900000002</v>
      </c>
      <c r="O6" s="34">
        <f>SUM(O7:O16)</f>
        <v>22943286.400000002</v>
      </c>
      <c r="P6" s="6">
        <f>IF(O6/N6&gt;1.2,IF((O6/N6-1.2)*0.1+1.2&gt;1.3,1.3,(O6/N6-1.2)*0.1+1.2),O6/N6)</f>
        <v>0.92370416779192599</v>
      </c>
      <c r="Q6" s="21"/>
      <c r="R6" s="38"/>
      <c r="S6" s="38"/>
      <c r="T6" s="38"/>
      <c r="U6" s="21"/>
      <c r="V6" s="38"/>
      <c r="W6" s="39"/>
      <c r="X6" s="39"/>
      <c r="Y6" s="21"/>
      <c r="Z6" s="34">
        <f>SUM(Z7:Z16)</f>
        <v>501469736.00000006</v>
      </c>
      <c r="AA6" s="34">
        <f>SUM(AA7:AA16)</f>
        <v>486372955</v>
      </c>
      <c r="AB6" s="6">
        <f>IF(AA6/Z6&gt;1.2,IF((AA6/Z6-1.2)*0.1+1.2&gt;1.3,1.3,(AA6/Z6-1.2)*0.1+1.2),AA6/Z6)</f>
        <v>0.96989493100736179</v>
      </c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34">
        <f>SUM(AP7:AP16)</f>
        <v>66164</v>
      </c>
      <c r="AQ6" s="34">
        <f>SUM(AQ7:AQ16)</f>
        <v>52187</v>
      </c>
      <c r="AR6" s="6">
        <f>IF(AQ6/AP6&gt;1.2,IF((AQ6/AP6-1.2)*0.1+1.2&gt;1.3,1.3,(AQ6/AP6-1.2)*0.1+1.2),AQ6/AP6)</f>
        <v>0.78875219152409171</v>
      </c>
      <c r="AS6" s="21"/>
      <c r="AT6" s="34">
        <f>SUM(AT7:AT16)</f>
        <v>1439258</v>
      </c>
      <c r="AU6" s="34">
        <f>SUM(AU7:AU16)</f>
        <v>1249909</v>
      </c>
      <c r="AV6" s="6">
        <f>IF(AU6/AT6&gt;1.2,IF((AU6/AT6-1.2)*0.1+1.2&gt;1.3,1.3,(AU6/AT6-1.2)*0.1+1.2),AU6/AT6)</f>
        <v>0.86843984886656878</v>
      </c>
      <c r="AW6" s="21"/>
      <c r="AX6" s="21"/>
      <c r="AY6" s="21"/>
      <c r="AZ6" s="21"/>
      <c r="BA6" s="21"/>
      <c r="BB6" s="21"/>
      <c r="BC6" s="21"/>
      <c r="BD6" s="21"/>
      <c r="BE6" s="21"/>
      <c r="BF6" s="20">
        <f>SUM(BF7:BF16)</f>
        <v>102708133</v>
      </c>
      <c r="BG6" s="20">
        <f>SUM(BG7:BG16)</f>
        <v>109294164</v>
      </c>
      <c r="BH6" s="6">
        <f>IF(BF6/BG6&gt;1.2,IF((BF6/BG6-1.2)*0.1+1.2&gt;1.3,1.3,(BF6/BG6-1.2)*0.1+1.2),BF6/BG6)</f>
        <v>0.93974032318871115</v>
      </c>
      <c r="BI6" s="21"/>
      <c r="BJ6" s="22"/>
      <c r="BK6" s="20">
        <f>SUM(BK7:BK16)</f>
        <v>2142228</v>
      </c>
      <c r="BL6" s="34">
        <f>SUM(BL7:BL16)</f>
        <v>2081207.5</v>
      </c>
      <c r="BM6" s="34">
        <f>SUM(BM7:BM16)</f>
        <v>-61020.500000000036</v>
      </c>
      <c r="BN6" s="34">
        <f t="shared" ref="BN6:BZ6" si="0">SUM(BN7:BN16)</f>
        <v>180926.4</v>
      </c>
      <c r="BO6" s="34">
        <f t="shared" si="0"/>
        <v>176276.1</v>
      </c>
      <c r="BP6" s="34">
        <f t="shared" si="0"/>
        <v>135492.80000000002</v>
      </c>
      <c r="BQ6" s="34">
        <f t="shared" si="0"/>
        <v>170377.2</v>
      </c>
      <c r="BR6" s="34">
        <f t="shared" si="0"/>
        <v>190839.3</v>
      </c>
      <c r="BS6" s="34">
        <f t="shared" si="0"/>
        <v>36588</v>
      </c>
      <c r="BT6" s="34">
        <f t="shared" si="0"/>
        <v>173544.3</v>
      </c>
      <c r="BU6" s="34">
        <f t="shared" si="0"/>
        <v>41892.100000000006</v>
      </c>
      <c r="BV6" s="34">
        <f t="shared" si="0"/>
        <v>185072.59999999998</v>
      </c>
      <c r="BW6" s="34">
        <f t="shared" si="0"/>
        <v>197866.90000000002</v>
      </c>
      <c r="BX6" s="34">
        <f t="shared" si="0"/>
        <v>235266.49999999997</v>
      </c>
      <c r="BY6" s="34">
        <f t="shared" si="0"/>
        <v>215193.19999999995</v>
      </c>
      <c r="BZ6" s="34">
        <f t="shared" si="0"/>
        <v>41732.5</v>
      </c>
      <c r="CA6" s="34">
        <f>SUM(CA7:CA16)</f>
        <v>100139.6</v>
      </c>
      <c r="CB6" s="34"/>
      <c r="CC6" s="34">
        <f>SUM(CC7:CC16)</f>
        <v>102918.6</v>
      </c>
      <c r="CD6" s="34">
        <f>SUM(CD7:CD16)</f>
        <v>-2779</v>
      </c>
      <c r="CE6" s="90"/>
      <c r="CF6" s="90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s="2" customFormat="1" ht="17.149999999999999" customHeight="1">
      <c r="A7" s="12" t="s">
        <v>5</v>
      </c>
      <c r="B7" s="35">
        <v>268800000</v>
      </c>
      <c r="C7" s="35">
        <v>272396869</v>
      </c>
      <c r="D7" s="4">
        <f>IF(E7=0,0,IF(B7=0,1,IF(C7&lt;0,0,IF(C7/B7&gt;1.2,IF((C7/B7-1.2)*0.1+1.2&gt;1.3,1.3,(C7/B7-1.2)*0.1+1.2),C7/B7))))</f>
        <v>1.0133812090773811</v>
      </c>
      <c r="E7" s="11">
        <v>15</v>
      </c>
      <c r="F7" s="58">
        <v>107.4</v>
      </c>
      <c r="G7" s="58">
        <v>107.5</v>
      </c>
      <c r="H7" s="4">
        <f>IF(I7=0,0,IF(F7=0,1,IF(G7&lt;0,0,IF(G7/F7&gt;1.2,IF((G7/F7-1.2)*0.1+1.2&gt;1.3,1.3,(G7/F7-1.2)*0.1+1.2),G7/F7))))</f>
        <v>1.0009310986964617</v>
      </c>
      <c r="I7" s="11">
        <v>10</v>
      </c>
      <c r="J7" s="45">
        <v>5300</v>
      </c>
      <c r="K7" s="45">
        <v>4534</v>
      </c>
      <c r="L7" s="4">
        <f>IF(M7=0,0,IF(J7=0,1,IF(K7&lt;0,0,IF(J7/K7&gt;1.2,IF((J7/K7-1.2)*0.1+1.2&gt;1.3,1.3,(J7/K7-1.2)*0.1+1.2),J7/K7))))</f>
        <v>1.1689457432730481</v>
      </c>
      <c r="M7" s="11">
        <v>5</v>
      </c>
      <c r="N7" s="35">
        <v>14214347.800000001</v>
      </c>
      <c r="O7" s="35">
        <v>13098366.800000001</v>
      </c>
      <c r="P7" s="4">
        <f>IF(Q7=0,0,IF(N7=0,1,IF(O7&lt;0,0,IF(O7/N7&gt;1.2,IF((O7/N7-1.2)*0.1+1.2&gt;1.3,1.3,(O7/N7-1.2)*0.1+1.2),O7/N7))))</f>
        <v>0.92148911679225975</v>
      </c>
      <c r="Q7" s="11">
        <v>20</v>
      </c>
      <c r="R7" s="5" t="s">
        <v>362</v>
      </c>
      <c r="S7" s="5" t="s">
        <v>362</v>
      </c>
      <c r="T7" s="5" t="s">
        <v>362</v>
      </c>
      <c r="U7" s="5" t="s">
        <v>362</v>
      </c>
      <c r="V7" s="5" t="s">
        <v>362</v>
      </c>
      <c r="W7" s="5" t="s">
        <v>362</v>
      </c>
      <c r="X7" s="5" t="s">
        <v>362</v>
      </c>
      <c r="Y7" s="5" t="s">
        <v>362</v>
      </c>
      <c r="Z7" s="82">
        <v>265198119</v>
      </c>
      <c r="AA7" s="82">
        <v>262639899</v>
      </c>
      <c r="AB7" s="4">
        <f>IF(AC7=0,0,IF(Z7=0,1,IF(AA7&lt;0,0,IF(AA7/Z7&gt;1.2,IF((AA7/Z7-1.2)*0.1+1.2&gt;1.3,1.3,(AA7/Z7-1.2)*0.1+1.2),AA7/Z7))))</f>
        <v>0.99035355148955639</v>
      </c>
      <c r="AC7" s="5">
        <v>15</v>
      </c>
      <c r="AD7" s="5" t="s">
        <v>362</v>
      </c>
      <c r="AE7" s="5" t="s">
        <v>362</v>
      </c>
      <c r="AF7" s="5" t="s">
        <v>362</v>
      </c>
      <c r="AG7" s="5" t="s">
        <v>362</v>
      </c>
      <c r="AH7" s="5" t="s">
        <v>362</v>
      </c>
      <c r="AI7" s="5" t="s">
        <v>362</v>
      </c>
      <c r="AJ7" s="5" t="s">
        <v>362</v>
      </c>
      <c r="AK7" s="5" t="s">
        <v>362</v>
      </c>
      <c r="AL7" s="5" t="s">
        <v>362</v>
      </c>
      <c r="AM7" s="5" t="s">
        <v>362</v>
      </c>
      <c r="AN7" s="5" t="s">
        <v>362</v>
      </c>
      <c r="AO7" s="5" t="s">
        <v>362</v>
      </c>
      <c r="AP7" s="58">
        <v>5907.5</v>
      </c>
      <c r="AQ7" s="5">
        <v>3101</v>
      </c>
      <c r="AR7" s="4">
        <f>IF(AS7=0,0,IF(AP7=0,1,IF(AQ7&lt;0,0,IF(AQ7/AP7&gt;1.2,IF((AQ7/AP7-1.2)*0.1+1.2&gt;1.3,1.3,(AQ7/AP7-1.2)*0.1+1.2),AQ7/AP7))))</f>
        <v>0.52492594159966144</v>
      </c>
      <c r="AS7" s="5">
        <v>15</v>
      </c>
      <c r="AT7" s="82">
        <v>945727</v>
      </c>
      <c r="AU7" s="82">
        <v>804468</v>
      </c>
      <c r="AV7" s="4">
        <f>IF(AW7=0,0,IF(AT7=0,1,IF(AU7&lt;0,0,IF(AU7/AT7&gt;1.2,IF((AU7/AT7-1.2)*0.1+1.2&gt;1.3,1.3,(AU7/AT7-1.2)*0.1+1.2),AU7/AT7))))</f>
        <v>0.85063448542761289</v>
      </c>
      <c r="AW7" s="5">
        <v>10</v>
      </c>
      <c r="AX7" s="58">
        <v>60</v>
      </c>
      <c r="AY7" s="58">
        <v>57.2</v>
      </c>
      <c r="AZ7" s="4">
        <f>IF(BA7=0,0,IF(AX7=0,1,IF(AY7&lt;0,0,IF(AY7/AX7&gt;1.2,IF((AY7/AX7-1.2)*0.1+1.2&gt;1.3,1.3,(AY7/AX7-1.2)*0.1+1.2),AY7/AX7))))</f>
        <v>0.95333333333333337</v>
      </c>
      <c r="BA7" s="5">
        <v>15</v>
      </c>
      <c r="BB7" s="5" t="s">
        <v>362</v>
      </c>
      <c r="BC7" s="5" t="s">
        <v>362</v>
      </c>
      <c r="BD7" s="5" t="s">
        <v>362</v>
      </c>
      <c r="BE7" s="5" t="s">
        <v>362</v>
      </c>
      <c r="BF7" s="82">
        <v>47847677</v>
      </c>
      <c r="BG7" s="82">
        <v>50374349</v>
      </c>
      <c r="BH7" s="4">
        <f>IF(BI7=0,0,IF(BF7=0,1,IF(BG7&lt;0,0,IF(BG7/BF7&gt;1.2,IF((BG7/BF7-1.2)*0.1+1.2&gt;1.3,1.3,(BG7/BF7-1.2)*0.1+1.2),BG7/BF7))))</f>
        <v>1.0528065761687866</v>
      </c>
      <c r="BI7" s="5">
        <v>15</v>
      </c>
      <c r="BJ7" s="44">
        <f>(D7*E7+H7*I7+L7*M7+P7*Q7+AB7*AC7+AR7*AS7+AV7*AW7+AZ7*BA7+BH7*BI7)/(E7+I7+M7+Q7+AC7+AS7+AW7+BA7+BI7)</f>
        <v>0.92343480057068306</v>
      </c>
      <c r="BK7" s="45">
        <v>501679</v>
      </c>
      <c r="BL7" s="35">
        <f>ROUND(BJ7*BK7,1)</f>
        <v>463267.8</v>
      </c>
      <c r="BM7" s="35">
        <f>BL7-BK7</f>
        <v>-38411.200000000012</v>
      </c>
      <c r="BN7" s="35">
        <v>39456.5</v>
      </c>
      <c r="BO7" s="35">
        <v>43964.100000000006</v>
      </c>
      <c r="BP7" s="35">
        <v>28498.2</v>
      </c>
      <c r="BQ7" s="35">
        <v>47452.799999999996</v>
      </c>
      <c r="BR7" s="35">
        <v>50043.8</v>
      </c>
      <c r="BS7" s="35"/>
      <c r="BT7" s="35">
        <v>38405.1</v>
      </c>
      <c r="BU7" s="35">
        <v>1854.0999999999985</v>
      </c>
      <c r="BV7" s="35">
        <v>43310.3</v>
      </c>
      <c r="BW7" s="35">
        <v>937.9</v>
      </c>
      <c r="BX7" s="35">
        <v>69324.299999999988</v>
      </c>
      <c r="BY7" s="35">
        <v>49021</v>
      </c>
      <c r="BZ7" s="35">
        <v>16347.3</v>
      </c>
      <c r="CA7" s="35">
        <f>ROUND(BL7-SUM(BN7:BZ7),1)</f>
        <v>34652.400000000001</v>
      </c>
      <c r="CB7" s="35"/>
      <c r="CC7" s="35">
        <f t="shared" ref="CC7:CC16" si="1">IF((IF(AND((CA7)&gt;0,CB7="+"),0,CA7))&gt;0,CA7,0)</f>
        <v>34652.400000000001</v>
      </c>
      <c r="CD7" s="35">
        <f t="shared" ref="CD7:CD16" si="2">IF((IF(AND((CA7)&gt;0,CB7="+"),0,CA7))&lt;0,CA7,0)</f>
        <v>0</v>
      </c>
      <c r="CE7" s="90"/>
      <c r="CF7" s="90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s="2" customFormat="1" ht="17.149999999999999" customHeight="1">
      <c r="A8" s="12" t="s">
        <v>6</v>
      </c>
      <c r="B8" s="35">
        <v>415133613</v>
      </c>
      <c r="C8" s="35">
        <v>392808538</v>
      </c>
      <c r="D8" s="4">
        <f t="shared" ref="D8:D43" si="3">IF(E8=0,0,IF(B8=0,1,IF(C8&lt;0,0,IF(C8/B8&gt;1.2,IF((C8/B8-1.2)*0.1+1.2&gt;1.3,1.3,(C8/B8-1.2)*0.1+1.2),C8/B8))))</f>
        <v>0.9462219528824326</v>
      </c>
      <c r="E8" s="11">
        <v>15</v>
      </c>
      <c r="F8" s="58">
        <v>104.5</v>
      </c>
      <c r="G8" s="58">
        <v>101.7</v>
      </c>
      <c r="H8" s="4">
        <f t="shared" ref="H8:H43" si="4">IF(I8=0,0,IF(F8=0,1,IF(G8&lt;0,0,IF(G8/F8&gt;1.2,IF((G8/F8-1.2)*0.1+1.2&gt;1.3,1.3,(G8/F8-1.2)*0.1+1.2),G8/F8))))</f>
        <v>0.9732057416267943</v>
      </c>
      <c r="I8" s="11">
        <v>10</v>
      </c>
      <c r="J8" s="45">
        <v>10500</v>
      </c>
      <c r="K8" s="45">
        <v>7997</v>
      </c>
      <c r="L8" s="4">
        <f t="shared" ref="L8:L44" si="5">IF(M8=0,0,IF(J8=0,1,IF(K8&lt;0,0,IF(J8/K8&gt;1.2,IF((J8/K8-1.2)*0.1+1.2&gt;1.3,1.3,(J8/K8-1.2)*0.1+1.2),J8/K8))))</f>
        <v>1.2112992372139553</v>
      </c>
      <c r="M8" s="11">
        <v>15</v>
      </c>
      <c r="N8" s="35">
        <v>6531809.5</v>
      </c>
      <c r="O8" s="35">
        <v>5818757.9000000004</v>
      </c>
      <c r="P8" s="4">
        <f t="shared" ref="P8:P44" si="6">IF(Q8=0,0,IF(N8=0,1,IF(O8&lt;0,0,IF(O8/N8&gt;1.2,IF((O8/N8-1.2)*0.1+1.2&gt;1.3,1.3,(O8/N8-1.2)*0.1+1.2),O8/N8))))</f>
        <v>0.89083398712102679</v>
      </c>
      <c r="Q8" s="11">
        <v>20</v>
      </c>
      <c r="R8" s="5" t="s">
        <v>362</v>
      </c>
      <c r="S8" s="5" t="s">
        <v>362</v>
      </c>
      <c r="T8" s="5" t="s">
        <v>362</v>
      </c>
      <c r="U8" s="5" t="s">
        <v>362</v>
      </c>
      <c r="V8" s="5" t="s">
        <v>362</v>
      </c>
      <c r="W8" s="5" t="s">
        <v>362</v>
      </c>
      <c r="X8" s="5" t="s">
        <v>362</v>
      </c>
      <c r="Y8" s="5" t="s">
        <v>362</v>
      </c>
      <c r="Z8" s="82">
        <v>178995880.80000001</v>
      </c>
      <c r="AA8" s="82">
        <v>170189574</v>
      </c>
      <c r="AB8" s="4">
        <f t="shared" ref="AB8:AB44" si="7">IF(AC8=0,0,IF(Z8=0,1,IF(AA8&lt;0,0,IF(AA8/Z8&gt;1.2,IF((AA8/Z8-1.2)*0.1+1.2&gt;1.3,1.3,(AA8/Z8-1.2)*0.1+1.2),AA8/Z8))))</f>
        <v>0.95080162313992189</v>
      </c>
      <c r="AC8" s="5">
        <v>15</v>
      </c>
      <c r="AD8" s="5" t="s">
        <v>362</v>
      </c>
      <c r="AE8" s="5" t="s">
        <v>362</v>
      </c>
      <c r="AF8" s="5" t="s">
        <v>362</v>
      </c>
      <c r="AG8" s="5" t="s">
        <v>362</v>
      </c>
      <c r="AH8" s="5" t="s">
        <v>362</v>
      </c>
      <c r="AI8" s="5" t="s">
        <v>362</v>
      </c>
      <c r="AJ8" s="5" t="s">
        <v>362</v>
      </c>
      <c r="AK8" s="5" t="s">
        <v>362</v>
      </c>
      <c r="AL8" s="5" t="s">
        <v>362</v>
      </c>
      <c r="AM8" s="5" t="s">
        <v>362</v>
      </c>
      <c r="AN8" s="5" t="s">
        <v>362</v>
      </c>
      <c r="AO8" s="5" t="s">
        <v>362</v>
      </c>
      <c r="AP8" s="58">
        <v>12996.5</v>
      </c>
      <c r="AQ8" s="5">
        <v>14355</v>
      </c>
      <c r="AR8" s="4">
        <f t="shared" ref="AR8:AR44" si="8">IF(AS8=0,0,IF(AP8=0,1,IF(AQ8&lt;0,0,IF(AQ8/AP8&gt;1.2,IF((AQ8/AP8-1.2)*0.1+1.2&gt;1.3,1.3,(AQ8/AP8-1.2)*0.1+1.2),AQ8/AP8))))</f>
        <v>1.1045281421921287</v>
      </c>
      <c r="AS8" s="5">
        <v>15</v>
      </c>
      <c r="AT8" s="82">
        <v>284285</v>
      </c>
      <c r="AU8" s="82">
        <v>234576</v>
      </c>
      <c r="AV8" s="4">
        <f t="shared" ref="AV8:AV16" si="9">IF(AW8=0,0,IF(AT8=0,1,IF(AU8&lt;0,0,IF(AU8/AT8&gt;1.2,IF((AU8/AT8-1.2)*0.1+1.2&gt;1.3,1.3,(AU8/AT8-1.2)*0.1+1.2),AU8/AT8))))</f>
        <v>0.82514378176829595</v>
      </c>
      <c r="AW8" s="5">
        <v>5</v>
      </c>
      <c r="AX8" s="58">
        <v>100</v>
      </c>
      <c r="AY8" s="58">
        <v>96.2</v>
      </c>
      <c r="AZ8" s="4">
        <f t="shared" ref="AZ8:AZ44" si="10">IF(BA8=0,0,IF(AX8=0,1,IF(AY8&lt;0,0,IF(AY8/AX8&gt;1.2,IF((AY8/AX8-1.2)*0.1+1.2&gt;1.3,1.3,(AY8/AX8-1.2)*0.1+1.2),AY8/AX8))))</f>
        <v>0.96200000000000008</v>
      </c>
      <c r="BA8" s="5">
        <v>15</v>
      </c>
      <c r="BB8" s="5" t="s">
        <v>362</v>
      </c>
      <c r="BC8" s="5" t="s">
        <v>362</v>
      </c>
      <c r="BD8" s="5" t="s">
        <v>362</v>
      </c>
      <c r="BE8" s="5" t="s">
        <v>362</v>
      </c>
      <c r="BF8" s="82">
        <v>32006000</v>
      </c>
      <c r="BG8" s="82">
        <v>33206049</v>
      </c>
      <c r="BH8" s="4">
        <f t="shared" ref="BH8:BH43" si="11">IF(BI8=0,0,IF(BF8=0,1,IF(BG8&lt;0,0,IF(BG8/BF8&gt;1.2,IF((BG8/BF8-1.2)*0.1+1.2&gt;1.3,1.3,(BG8/BF8-1.2)*0.1+1.2),BG8/BF8))))</f>
        <v>1.0374945010310568</v>
      </c>
      <c r="BI8" s="5">
        <v>15</v>
      </c>
      <c r="BJ8" s="44">
        <f t="shared" ref="BJ8:BJ15" si="12">(D8*E8+H8*I8+L8*M8+P8*Q8+AB8*AC8+AR8*AS8+AV8*AW8+AZ8*BA8+BH8*BI8)/(E8+I8+M8+Q8+AC8+AS8+AW8+BA8+BI8)</f>
        <v>0.99887710331537916</v>
      </c>
      <c r="BK8" s="45">
        <v>510450</v>
      </c>
      <c r="BL8" s="35">
        <f t="shared" ref="BL8:BL16" si="13">ROUND(BJ8*BK8,1)</f>
        <v>509876.8</v>
      </c>
      <c r="BM8" s="35">
        <f t="shared" ref="BM8:BM16" si="14">BL8-BK8</f>
        <v>-573.20000000001164</v>
      </c>
      <c r="BN8" s="35">
        <v>40018.699999999997</v>
      </c>
      <c r="BO8" s="35">
        <v>38100</v>
      </c>
      <c r="BP8" s="35">
        <v>25180</v>
      </c>
      <c r="BQ8" s="35">
        <v>36071.799999999996</v>
      </c>
      <c r="BR8" s="35">
        <v>41733.5</v>
      </c>
      <c r="BS8" s="35">
        <v>36588</v>
      </c>
      <c r="BT8" s="35">
        <v>34703.9</v>
      </c>
      <c r="BU8" s="35">
        <v>15800.100000000002</v>
      </c>
      <c r="BV8" s="35">
        <v>42655.799999999996</v>
      </c>
      <c r="BW8" s="35">
        <v>95888.9</v>
      </c>
      <c r="BX8" s="35">
        <v>49290.400000000001</v>
      </c>
      <c r="BY8" s="35">
        <v>49174.9</v>
      </c>
      <c r="BZ8" s="35"/>
      <c r="CA8" s="35">
        <f t="shared" ref="CA8:CA44" si="15">ROUND(BL8-SUM(BN8:BZ8),1)</f>
        <v>4670.8</v>
      </c>
      <c r="CB8" s="35"/>
      <c r="CC8" s="35">
        <f t="shared" si="1"/>
        <v>4670.8</v>
      </c>
      <c r="CD8" s="35">
        <f t="shared" si="2"/>
        <v>0</v>
      </c>
      <c r="CE8" s="90"/>
      <c r="CF8" s="90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s="2" customFormat="1" ht="17.149999999999999" customHeight="1">
      <c r="A9" s="12" t="s">
        <v>7</v>
      </c>
      <c r="B9" s="35">
        <v>43688815</v>
      </c>
      <c r="C9" s="35">
        <v>49665818.799999997</v>
      </c>
      <c r="D9" s="4">
        <f t="shared" si="3"/>
        <v>1.1368085584376686</v>
      </c>
      <c r="E9" s="11">
        <v>15</v>
      </c>
      <c r="F9" s="58">
        <v>107.3</v>
      </c>
      <c r="G9" s="58">
        <v>106</v>
      </c>
      <c r="H9" s="4">
        <f t="shared" si="4"/>
        <v>0.98788443616029831</v>
      </c>
      <c r="I9" s="11">
        <v>10</v>
      </c>
      <c r="J9" s="45">
        <v>750</v>
      </c>
      <c r="K9" s="45">
        <v>730</v>
      </c>
      <c r="L9" s="4">
        <f t="shared" si="5"/>
        <v>1.0273972602739727</v>
      </c>
      <c r="M9" s="11">
        <v>5</v>
      </c>
      <c r="N9" s="35">
        <v>1250559.7</v>
      </c>
      <c r="O9" s="35">
        <v>1240978.8999999999</v>
      </c>
      <c r="P9" s="4">
        <f t="shared" si="6"/>
        <v>0.99233879038321793</v>
      </c>
      <c r="Q9" s="11">
        <v>20</v>
      </c>
      <c r="R9" s="5" t="s">
        <v>362</v>
      </c>
      <c r="S9" s="5" t="s">
        <v>362</v>
      </c>
      <c r="T9" s="5" t="s">
        <v>362</v>
      </c>
      <c r="U9" s="5" t="s">
        <v>362</v>
      </c>
      <c r="V9" s="5" t="s">
        <v>362</v>
      </c>
      <c r="W9" s="5" t="s">
        <v>362</v>
      </c>
      <c r="X9" s="5" t="s">
        <v>362</v>
      </c>
      <c r="Y9" s="5" t="s">
        <v>362</v>
      </c>
      <c r="Z9" s="82">
        <v>24454210.5</v>
      </c>
      <c r="AA9" s="82">
        <v>22072689</v>
      </c>
      <c r="AB9" s="4">
        <f t="shared" si="7"/>
        <v>0.90261302854164926</v>
      </c>
      <c r="AC9" s="5">
        <v>15</v>
      </c>
      <c r="AD9" s="5" t="s">
        <v>362</v>
      </c>
      <c r="AE9" s="5" t="s">
        <v>362</v>
      </c>
      <c r="AF9" s="5" t="s">
        <v>362</v>
      </c>
      <c r="AG9" s="5" t="s">
        <v>362</v>
      </c>
      <c r="AH9" s="5" t="s">
        <v>362</v>
      </c>
      <c r="AI9" s="5" t="s">
        <v>362</v>
      </c>
      <c r="AJ9" s="5" t="s">
        <v>362</v>
      </c>
      <c r="AK9" s="5" t="s">
        <v>362</v>
      </c>
      <c r="AL9" s="5" t="s">
        <v>362</v>
      </c>
      <c r="AM9" s="5" t="s">
        <v>362</v>
      </c>
      <c r="AN9" s="5" t="s">
        <v>362</v>
      </c>
      <c r="AO9" s="5" t="s">
        <v>362</v>
      </c>
      <c r="AP9" s="58">
        <v>5907.5</v>
      </c>
      <c r="AQ9" s="5">
        <v>7258</v>
      </c>
      <c r="AR9" s="4">
        <f t="shared" si="8"/>
        <v>1.2028607702073635</v>
      </c>
      <c r="AS9" s="5">
        <v>15</v>
      </c>
      <c r="AT9" s="82">
        <v>52500</v>
      </c>
      <c r="AU9" s="82">
        <v>53016</v>
      </c>
      <c r="AV9" s="4">
        <f t="shared" si="9"/>
        <v>1.0098285714285715</v>
      </c>
      <c r="AW9" s="5">
        <v>5</v>
      </c>
      <c r="AX9" s="58">
        <v>87.5</v>
      </c>
      <c r="AY9" s="58">
        <v>87.5</v>
      </c>
      <c r="AZ9" s="4">
        <f t="shared" si="10"/>
        <v>1</v>
      </c>
      <c r="BA9" s="5">
        <v>10</v>
      </c>
      <c r="BB9" s="5" t="s">
        <v>362</v>
      </c>
      <c r="BC9" s="5" t="s">
        <v>362</v>
      </c>
      <c r="BD9" s="5" t="s">
        <v>362</v>
      </c>
      <c r="BE9" s="5" t="s">
        <v>362</v>
      </c>
      <c r="BF9" s="82">
        <v>6220834</v>
      </c>
      <c r="BG9" s="82">
        <v>6519687</v>
      </c>
      <c r="BH9" s="4">
        <f t="shared" si="11"/>
        <v>1.048040664644001</v>
      </c>
      <c r="BI9" s="5">
        <v>15</v>
      </c>
      <c r="BJ9" s="44">
        <f t="shared" si="12"/>
        <v>1.0387872241385481</v>
      </c>
      <c r="BK9" s="45">
        <v>303620</v>
      </c>
      <c r="BL9" s="35">
        <f t="shared" si="13"/>
        <v>315396.59999999998</v>
      </c>
      <c r="BM9" s="35">
        <f t="shared" si="14"/>
        <v>11776.599999999977</v>
      </c>
      <c r="BN9" s="35">
        <v>25200.400000000001</v>
      </c>
      <c r="BO9" s="35">
        <v>25335.5</v>
      </c>
      <c r="BP9" s="35">
        <v>15787</v>
      </c>
      <c r="BQ9" s="35">
        <v>24769.8</v>
      </c>
      <c r="BR9" s="35">
        <v>26111.5</v>
      </c>
      <c r="BS9" s="35"/>
      <c r="BT9" s="35">
        <v>32421.599999999999</v>
      </c>
      <c r="BU9" s="35">
        <v>12112.7</v>
      </c>
      <c r="BV9" s="35">
        <v>24745.199999999997</v>
      </c>
      <c r="BW9" s="35">
        <v>58784.1</v>
      </c>
      <c r="BX9" s="35">
        <v>21462.400000000001</v>
      </c>
      <c r="BY9" s="35">
        <v>32401.9</v>
      </c>
      <c r="BZ9" s="35">
        <v>11032.7</v>
      </c>
      <c r="CA9" s="35">
        <f t="shared" si="15"/>
        <v>5231.8</v>
      </c>
      <c r="CB9" s="35"/>
      <c r="CC9" s="35">
        <f t="shared" si="1"/>
        <v>5231.8</v>
      </c>
      <c r="CD9" s="35">
        <f t="shared" si="2"/>
        <v>0</v>
      </c>
      <c r="CE9" s="90"/>
      <c r="CF9" s="90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s="2" customFormat="1" ht="17.149999999999999" customHeight="1">
      <c r="A10" s="12" t="s">
        <v>8</v>
      </c>
      <c r="B10" s="35">
        <v>60119976</v>
      </c>
      <c r="C10" s="35">
        <v>56907729.299999997</v>
      </c>
      <c r="D10" s="4">
        <f t="shared" si="3"/>
        <v>0.94656939483808167</v>
      </c>
      <c r="E10" s="11">
        <v>15</v>
      </c>
      <c r="F10" s="58">
        <v>104.8</v>
      </c>
      <c r="G10" s="58">
        <v>105.9</v>
      </c>
      <c r="H10" s="4">
        <f t="shared" si="4"/>
        <v>1.010496183206107</v>
      </c>
      <c r="I10" s="11">
        <v>10</v>
      </c>
      <c r="J10" s="45">
        <v>560</v>
      </c>
      <c r="K10" s="45">
        <v>501</v>
      </c>
      <c r="L10" s="4">
        <f t="shared" si="5"/>
        <v>1.1177644710578842</v>
      </c>
      <c r="M10" s="11">
        <v>10</v>
      </c>
      <c r="N10" s="35">
        <v>1154787.1000000001</v>
      </c>
      <c r="O10" s="35">
        <v>1119035.7</v>
      </c>
      <c r="P10" s="4">
        <f t="shared" si="6"/>
        <v>0.96904070022950539</v>
      </c>
      <c r="Q10" s="11">
        <v>20</v>
      </c>
      <c r="R10" s="5" t="s">
        <v>362</v>
      </c>
      <c r="S10" s="5" t="s">
        <v>362</v>
      </c>
      <c r="T10" s="5" t="s">
        <v>362</v>
      </c>
      <c r="U10" s="5" t="s">
        <v>362</v>
      </c>
      <c r="V10" s="5" t="s">
        <v>362</v>
      </c>
      <c r="W10" s="5" t="s">
        <v>362</v>
      </c>
      <c r="X10" s="5" t="s">
        <v>362</v>
      </c>
      <c r="Y10" s="5" t="s">
        <v>362</v>
      </c>
      <c r="Z10" s="82">
        <v>9938161.0999999996</v>
      </c>
      <c r="AA10" s="82">
        <v>9939008</v>
      </c>
      <c r="AB10" s="4">
        <f t="shared" si="7"/>
        <v>1.0000852169723833</v>
      </c>
      <c r="AC10" s="5">
        <v>15</v>
      </c>
      <c r="AD10" s="5" t="s">
        <v>362</v>
      </c>
      <c r="AE10" s="5" t="s">
        <v>362</v>
      </c>
      <c r="AF10" s="5" t="s">
        <v>362</v>
      </c>
      <c r="AG10" s="5" t="s">
        <v>362</v>
      </c>
      <c r="AH10" s="5" t="s">
        <v>362</v>
      </c>
      <c r="AI10" s="5" t="s">
        <v>362</v>
      </c>
      <c r="AJ10" s="5" t="s">
        <v>362</v>
      </c>
      <c r="AK10" s="5" t="s">
        <v>362</v>
      </c>
      <c r="AL10" s="5" t="s">
        <v>362</v>
      </c>
      <c r="AM10" s="5" t="s">
        <v>362</v>
      </c>
      <c r="AN10" s="5" t="s">
        <v>362</v>
      </c>
      <c r="AO10" s="5" t="s">
        <v>362</v>
      </c>
      <c r="AP10" s="58">
        <v>5907.5</v>
      </c>
      <c r="AQ10" s="5">
        <v>6027</v>
      </c>
      <c r="AR10" s="4">
        <f t="shared" si="8"/>
        <v>1.0202285230639019</v>
      </c>
      <c r="AS10" s="5">
        <v>15</v>
      </c>
      <c r="AT10" s="82">
        <v>27500</v>
      </c>
      <c r="AU10" s="82">
        <v>43042</v>
      </c>
      <c r="AV10" s="4">
        <f t="shared" si="9"/>
        <v>1.2365163636363636</v>
      </c>
      <c r="AW10" s="5">
        <v>5</v>
      </c>
      <c r="AX10" s="58">
        <v>86</v>
      </c>
      <c r="AY10" s="58">
        <v>86.4</v>
      </c>
      <c r="AZ10" s="4">
        <f t="shared" si="10"/>
        <v>1.0046511627906978</v>
      </c>
      <c r="BA10" s="5">
        <v>15</v>
      </c>
      <c r="BB10" s="5" t="s">
        <v>362</v>
      </c>
      <c r="BC10" s="5" t="s">
        <v>362</v>
      </c>
      <c r="BD10" s="5" t="s">
        <v>362</v>
      </c>
      <c r="BE10" s="5" t="s">
        <v>362</v>
      </c>
      <c r="BF10" s="82">
        <v>10395236</v>
      </c>
      <c r="BG10" s="82">
        <v>12047512</v>
      </c>
      <c r="BH10" s="4">
        <f t="shared" si="11"/>
        <v>1.1589455015739902</v>
      </c>
      <c r="BI10" s="5">
        <v>15</v>
      </c>
      <c r="BJ10" s="44">
        <f t="shared" si="12"/>
        <v>1.0316933279499805</v>
      </c>
      <c r="BK10" s="45">
        <v>158950</v>
      </c>
      <c r="BL10" s="35">
        <f t="shared" si="13"/>
        <v>163987.70000000001</v>
      </c>
      <c r="BM10" s="35">
        <f t="shared" si="14"/>
        <v>5037.7000000000116</v>
      </c>
      <c r="BN10" s="35">
        <v>15166.6</v>
      </c>
      <c r="BO10" s="35">
        <v>14031.2</v>
      </c>
      <c r="BP10" s="35">
        <v>13256.7</v>
      </c>
      <c r="BQ10" s="35">
        <v>10494.4</v>
      </c>
      <c r="BR10" s="35">
        <v>13205.3</v>
      </c>
      <c r="BS10" s="35"/>
      <c r="BT10" s="35">
        <v>15065.3</v>
      </c>
      <c r="BU10" s="35">
        <v>4470.7000000000007</v>
      </c>
      <c r="BV10" s="35">
        <v>14309.9</v>
      </c>
      <c r="BW10" s="35">
        <v>11199.9</v>
      </c>
      <c r="BX10" s="35">
        <v>18812.900000000001</v>
      </c>
      <c r="BY10" s="35">
        <v>14033.8</v>
      </c>
      <c r="BZ10" s="35"/>
      <c r="CA10" s="35">
        <f t="shared" si="15"/>
        <v>19941</v>
      </c>
      <c r="CB10" s="35"/>
      <c r="CC10" s="35">
        <f t="shared" si="1"/>
        <v>19941</v>
      </c>
      <c r="CD10" s="35">
        <f t="shared" si="2"/>
        <v>0</v>
      </c>
      <c r="CE10" s="90"/>
      <c r="CF10" s="90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s="2" customFormat="1" ht="17.149999999999999" customHeight="1">
      <c r="A11" s="12" t="s">
        <v>9</v>
      </c>
      <c r="B11" s="35">
        <v>10949313</v>
      </c>
      <c r="C11" s="35">
        <v>11870845.300000001</v>
      </c>
      <c r="D11" s="4">
        <f t="shared" si="3"/>
        <v>1.0841634813070007</v>
      </c>
      <c r="E11" s="11">
        <v>15</v>
      </c>
      <c r="F11" s="58">
        <v>107.2</v>
      </c>
      <c r="G11" s="58">
        <v>106.2</v>
      </c>
      <c r="H11" s="4">
        <f t="shared" si="4"/>
        <v>0.99067164179104472</v>
      </c>
      <c r="I11" s="11">
        <v>10</v>
      </c>
      <c r="J11" s="45">
        <v>410</v>
      </c>
      <c r="K11" s="45">
        <v>370</v>
      </c>
      <c r="L11" s="4">
        <f t="shared" si="5"/>
        <v>1.1081081081081081</v>
      </c>
      <c r="M11" s="11">
        <v>10</v>
      </c>
      <c r="N11" s="35">
        <v>336189.6</v>
      </c>
      <c r="O11" s="35">
        <v>337658.1</v>
      </c>
      <c r="P11" s="4">
        <f t="shared" si="6"/>
        <v>1.0043680708742924</v>
      </c>
      <c r="Q11" s="11">
        <v>20</v>
      </c>
      <c r="R11" s="5" t="s">
        <v>362</v>
      </c>
      <c r="S11" s="5" t="s">
        <v>362</v>
      </c>
      <c r="T11" s="5" t="s">
        <v>362</v>
      </c>
      <c r="U11" s="5" t="s">
        <v>362</v>
      </c>
      <c r="V11" s="5" t="s">
        <v>362</v>
      </c>
      <c r="W11" s="5" t="s">
        <v>362</v>
      </c>
      <c r="X11" s="5" t="s">
        <v>362</v>
      </c>
      <c r="Y11" s="5" t="s">
        <v>362</v>
      </c>
      <c r="Z11" s="82">
        <v>5877773.5999999996</v>
      </c>
      <c r="AA11" s="82">
        <v>5432759</v>
      </c>
      <c r="AB11" s="4">
        <f t="shared" si="7"/>
        <v>0.92428857756617244</v>
      </c>
      <c r="AC11" s="5">
        <v>15</v>
      </c>
      <c r="AD11" s="5" t="s">
        <v>362</v>
      </c>
      <c r="AE11" s="5" t="s">
        <v>362</v>
      </c>
      <c r="AF11" s="5" t="s">
        <v>362</v>
      </c>
      <c r="AG11" s="5" t="s">
        <v>362</v>
      </c>
      <c r="AH11" s="5" t="s">
        <v>362</v>
      </c>
      <c r="AI11" s="5" t="s">
        <v>362</v>
      </c>
      <c r="AJ11" s="5" t="s">
        <v>362</v>
      </c>
      <c r="AK11" s="5" t="s">
        <v>362</v>
      </c>
      <c r="AL11" s="5" t="s">
        <v>362</v>
      </c>
      <c r="AM11" s="5" t="s">
        <v>362</v>
      </c>
      <c r="AN11" s="5" t="s">
        <v>362</v>
      </c>
      <c r="AO11" s="5" t="s">
        <v>362</v>
      </c>
      <c r="AP11" s="58">
        <v>5907.5</v>
      </c>
      <c r="AQ11" s="5">
        <v>2033</v>
      </c>
      <c r="AR11" s="4">
        <f t="shared" si="8"/>
        <v>0.34413880660177742</v>
      </c>
      <c r="AS11" s="5">
        <v>15</v>
      </c>
      <c r="AT11" s="82">
        <v>15736</v>
      </c>
      <c r="AU11" s="82">
        <v>12335</v>
      </c>
      <c r="AV11" s="4">
        <f t="shared" si="9"/>
        <v>0.78387137773258775</v>
      </c>
      <c r="AW11" s="5">
        <v>5</v>
      </c>
      <c r="AX11" s="58">
        <v>63.7</v>
      </c>
      <c r="AY11" s="58">
        <v>62.7</v>
      </c>
      <c r="AZ11" s="4">
        <f t="shared" si="10"/>
        <v>0.98430141287284145</v>
      </c>
      <c r="BA11" s="5">
        <v>10</v>
      </c>
      <c r="BB11" s="5" t="s">
        <v>362</v>
      </c>
      <c r="BC11" s="5" t="s">
        <v>362</v>
      </c>
      <c r="BD11" s="5" t="s">
        <v>362</v>
      </c>
      <c r="BE11" s="5" t="s">
        <v>362</v>
      </c>
      <c r="BF11" s="82">
        <v>400000</v>
      </c>
      <c r="BG11" s="82">
        <v>893963</v>
      </c>
      <c r="BH11" s="4">
        <f t="shared" si="11"/>
        <v>1.3</v>
      </c>
      <c r="BI11" s="5">
        <v>15</v>
      </c>
      <c r="BJ11" s="44">
        <f t="shared" si="12"/>
        <v>0.95327298187819987</v>
      </c>
      <c r="BK11" s="45">
        <v>147978</v>
      </c>
      <c r="BL11" s="35">
        <f t="shared" si="13"/>
        <v>141063.4</v>
      </c>
      <c r="BM11" s="35">
        <f t="shared" si="14"/>
        <v>-6914.6000000000058</v>
      </c>
      <c r="BN11" s="35">
        <v>14715.4</v>
      </c>
      <c r="BO11" s="35">
        <v>13884.4</v>
      </c>
      <c r="BP11" s="35">
        <v>13148.4</v>
      </c>
      <c r="BQ11" s="35">
        <v>11831.199999999999</v>
      </c>
      <c r="BR11" s="35">
        <v>12757</v>
      </c>
      <c r="BS11" s="35"/>
      <c r="BT11" s="35">
        <v>14708.5</v>
      </c>
      <c r="BU11" s="35">
        <v>3106.8000000000011</v>
      </c>
      <c r="BV11" s="35">
        <v>12243.2</v>
      </c>
      <c r="BW11" s="35">
        <v>5378.2</v>
      </c>
      <c r="BX11" s="35">
        <v>21394.5</v>
      </c>
      <c r="BY11" s="35">
        <v>15794.1</v>
      </c>
      <c r="BZ11" s="35"/>
      <c r="CA11" s="35">
        <f t="shared" si="15"/>
        <v>2101.6999999999998</v>
      </c>
      <c r="CB11" s="35"/>
      <c r="CC11" s="35">
        <f t="shared" si="1"/>
        <v>2101.6999999999998</v>
      </c>
      <c r="CD11" s="35">
        <f t="shared" si="2"/>
        <v>0</v>
      </c>
      <c r="CE11" s="90"/>
      <c r="CF11" s="90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s="2" customFormat="1" ht="17.149999999999999" customHeight="1">
      <c r="A12" s="12" t="s">
        <v>10</v>
      </c>
      <c r="B12" s="35">
        <v>22512319</v>
      </c>
      <c r="C12" s="35">
        <v>21603571.699999999</v>
      </c>
      <c r="D12" s="4">
        <f t="shared" si="3"/>
        <v>0.95963333231018977</v>
      </c>
      <c r="E12" s="11">
        <v>15</v>
      </c>
      <c r="F12" s="58">
        <v>107.3</v>
      </c>
      <c r="G12" s="58">
        <v>107.2</v>
      </c>
      <c r="H12" s="4">
        <f t="shared" si="4"/>
        <v>0.99906803355079221</v>
      </c>
      <c r="I12" s="11">
        <v>10</v>
      </c>
      <c r="J12" s="45">
        <v>360</v>
      </c>
      <c r="K12" s="45">
        <v>310</v>
      </c>
      <c r="L12" s="4">
        <f t="shared" si="5"/>
        <v>1.1612903225806452</v>
      </c>
      <c r="M12" s="11">
        <v>15</v>
      </c>
      <c r="N12" s="35">
        <v>375219.6</v>
      </c>
      <c r="O12" s="35">
        <v>376851.1</v>
      </c>
      <c r="P12" s="4">
        <f t="shared" si="6"/>
        <v>1.0043481204073561</v>
      </c>
      <c r="Q12" s="11">
        <v>20</v>
      </c>
      <c r="R12" s="5" t="s">
        <v>362</v>
      </c>
      <c r="S12" s="5" t="s">
        <v>362</v>
      </c>
      <c r="T12" s="5" t="s">
        <v>362</v>
      </c>
      <c r="U12" s="5" t="s">
        <v>362</v>
      </c>
      <c r="V12" s="5" t="s">
        <v>362</v>
      </c>
      <c r="W12" s="5" t="s">
        <v>362</v>
      </c>
      <c r="X12" s="5" t="s">
        <v>362</v>
      </c>
      <c r="Y12" s="5" t="s">
        <v>362</v>
      </c>
      <c r="Z12" s="82">
        <v>5126091</v>
      </c>
      <c r="AA12" s="82">
        <v>5064578</v>
      </c>
      <c r="AB12" s="4">
        <f t="shared" si="7"/>
        <v>0.98800001794739889</v>
      </c>
      <c r="AC12" s="5">
        <v>10</v>
      </c>
      <c r="AD12" s="5" t="s">
        <v>362</v>
      </c>
      <c r="AE12" s="5" t="s">
        <v>362</v>
      </c>
      <c r="AF12" s="5" t="s">
        <v>362</v>
      </c>
      <c r="AG12" s="5" t="s">
        <v>362</v>
      </c>
      <c r="AH12" s="5" t="s">
        <v>362</v>
      </c>
      <c r="AI12" s="5" t="s">
        <v>362</v>
      </c>
      <c r="AJ12" s="5" t="s">
        <v>362</v>
      </c>
      <c r="AK12" s="5" t="s">
        <v>362</v>
      </c>
      <c r="AL12" s="5" t="s">
        <v>362</v>
      </c>
      <c r="AM12" s="5" t="s">
        <v>362</v>
      </c>
      <c r="AN12" s="5" t="s">
        <v>362</v>
      </c>
      <c r="AO12" s="5" t="s">
        <v>362</v>
      </c>
      <c r="AP12" s="58">
        <v>5907.5</v>
      </c>
      <c r="AQ12" s="5">
        <v>6076</v>
      </c>
      <c r="AR12" s="4">
        <f t="shared" si="8"/>
        <v>1.0285230639018197</v>
      </c>
      <c r="AS12" s="5">
        <v>15</v>
      </c>
      <c r="AT12" s="82">
        <v>12900</v>
      </c>
      <c r="AU12" s="82">
        <v>13054</v>
      </c>
      <c r="AV12" s="4">
        <f t="shared" si="9"/>
        <v>1.011937984496124</v>
      </c>
      <c r="AW12" s="5">
        <v>5</v>
      </c>
      <c r="AX12" s="58">
        <v>71</v>
      </c>
      <c r="AY12" s="58">
        <v>70.900000000000006</v>
      </c>
      <c r="AZ12" s="4">
        <f t="shared" si="10"/>
        <v>0.99859154929577476</v>
      </c>
      <c r="BA12" s="5">
        <v>10</v>
      </c>
      <c r="BB12" s="5" t="s">
        <v>362</v>
      </c>
      <c r="BC12" s="5" t="s">
        <v>362</v>
      </c>
      <c r="BD12" s="5" t="s">
        <v>362</v>
      </c>
      <c r="BE12" s="5" t="s">
        <v>362</v>
      </c>
      <c r="BF12" s="82">
        <v>984500</v>
      </c>
      <c r="BG12" s="82">
        <v>1273544</v>
      </c>
      <c r="BH12" s="4">
        <f t="shared" si="11"/>
        <v>1.2093594718131031</v>
      </c>
      <c r="BI12" s="5">
        <v>15</v>
      </c>
      <c r="BJ12" s="44">
        <f t="shared" si="12"/>
        <v>1.0468290538926415</v>
      </c>
      <c r="BK12" s="45">
        <v>87371</v>
      </c>
      <c r="BL12" s="35">
        <f t="shared" si="13"/>
        <v>91462.5</v>
      </c>
      <c r="BM12" s="35">
        <f t="shared" si="14"/>
        <v>4091.5</v>
      </c>
      <c r="BN12" s="35">
        <v>7878</v>
      </c>
      <c r="BO12" s="35">
        <v>7273.7</v>
      </c>
      <c r="BP12" s="35">
        <v>8709.7999999999993</v>
      </c>
      <c r="BQ12" s="35">
        <v>7713.8</v>
      </c>
      <c r="BR12" s="35">
        <v>7474.7</v>
      </c>
      <c r="BS12" s="35"/>
      <c r="BT12" s="35">
        <v>7504.5</v>
      </c>
      <c r="BU12" s="35">
        <v>365.20000000000073</v>
      </c>
      <c r="BV12" s="35">
        <v>7922.4</v>
      </c>
      <c r="BW12" s="35">
        <v>2320.1</v>
      </c>
      <c r="BX12" s="35">
        <v>11982</v>
      </c>
      <c r="BY12" s="35">
        <v>8635.3000000000011</v>
      </c>
      <c r="BZ12" s="35"/>
      <c r="CA12" s="35">
        <f t="shared" si="15"/>
        <v>13683</v>
      </c>
      <c r="CB12" s="35"/>
      <c r="CC12" s="35">
        <f t="shared" si="1"/>
        <v>13683</v>
      </c>
      <c r="CD12" s="35">
        <f t="shared" si="2"/>
        <v>0</v>
      </c>
      <c r="CE12" s="90"/>
      <c r="CF12" s="90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s="2" customFormat="1" ht="17.149999999999999" customHeight="1">
      <c r="A13" s="12" t="s">
        <v>11</v>
      </c>
      <c r="B13" s="35">
        <v>35172441</v>
      </c>
      <c r="C13" s="35">
        <v>36990366.899999999</v>
      </c>
      <c r="D13" s="4">
        <f t="shared" si="3"/>
        <v>1.051686088548702</v>
      </c>
      <c r="E13" s="11">
        <v>15</v>
      </c>
      <c r="F13" s="58">
        <v>107.3</v>
      </c>
      <c r="G13" s="58">
        <v>104.7</v>
      </c>
      <c r="H13" s="4">
        <f t="shared" si="4"/>
        <v>0.9757688723205965</v>
      </c>
      <c r="I13" s="11">
        <v>10</v>
      </c>
      <c r="J13" s="45">
        <v>930</v>
      </c>
      <c r="K13" s="45">
        <v>818</v>
      </c>
      <c r="L13" s="4">
        <f t="shared" si="5"/>
        <v>1.1369193154034229</v>
      </c>
      <c r="M13" s="11">
        <v>10</v>
      </c>
      <c r="N13" s="35">
        <v>352604</v>
      </c>
      <c r="O13" s="35">
        <v>362060</v>
      </c>
      <c r="P13" s="4">
        <f t="shared" si="6"/>
        <v>1.0268176197660832</v>
      </c>
      <c r="Q13" s="11">
        <v>20</v>
      </c>
      <c r="R13" s="5" t="s">
        <v>362</v>
      </c>
      <c r="S13" s="5" t="s">
        <v>362</v>
      </c>
      <c r="T13" s="5" t="s">
        <v>362</v>
      </c>
      <c r="U13" s="5" t="s">
        <v>362</v>
      </c>
      <c r="V13" s="5" t="s">
        <v>362</v>
      </c>
      <c r="W13" s="5" t="s">
        <v>362</v>
      </c>
      <c r="X13" s="5" t="s">
        <v>362</v>
      </c>
      <c r="Y13" s="5" t="s">
        <v>362</v>
      </c>
      <c r="Z13" s="82">
        <v>3167585</v>
      </c>
      <c r="AA13" s="82">
        <v>3100761</v>
      </c>
      <c r="AB13" s="4">
        <f t="shared" si="7"/>
        <v>0.97890380210791506</v>
      </c>
      <c r="AC13" s="5">
        <v>15</v>
      </c>
      <c r="AD13" s="5" t="s">
        <v>362</v>
      </c>
      <c r="AE13" s="5" t="s">
        <v>362</v>
      </c>
      <c r="AF13" s="5" t="s">
        <v>362</v>
      </c>
      <c r="AG13" s="5" t="s">
        <v>362</v>
      </c>
      <c r="AH13" s="5" t="s">
        <v>362</v>
      </c>
      <c r="AI13" s="5" t="s">
        <v>362</v>
      </c>
      <c r="AJ13" s="5" t="s">
        <v>362</v>
      </c>
      <c r="AK13" s="5" t="s">
        <v>362</v>
      </c>
      <c r="AL13" s="5" t="s">
        <v>362</v>
      </c>
      <c r="AM13" s="5" t="s">
        <v>362</v>
      </c>
      <c r="AN13" s="5" t="s">
        <v>362</v>
      </c>
      <c r="AO13" s="5" t="s">
        <v>362</v>
      </c>
      <c r="AP13" s="58">
        <v>5907.5</v>
      </c>
      <c r="AQ13" s="5">
        <v>2670</v>
      </c>
      <c r="AR13" s="4">
        <f t="shared" si="8"/>
        <v>0.45196783749471009</v>
      </c>
      <c r="AS13" s="5">
        <v>15</v>
      </c>
      <c r="AT13" s="82">
        <v>33110</v>
      </c>
      <c r="AU13" s="82">
        <v>21574</v>
      </c>
      <c r="AV13" s="4">
        <f t="shared" si="9"/>
        <v>0.65158562367864692</v>
      </c>
      <c r="AW13" s="5">
        <v>5</v>
      </c>
      <c r="AX13" s="58">
        <v>80.5</v>
      </c>
      <c r="AY13" s="58">
        <v>79.400000000000006</v>
      </c>
      <c r="AZ13" s="4">
        <f t="shared" si="10"/>
        <v>0.98633540372670814</v>
      </c>
      <c r="BA13" s="5">
        <v>10</v>
      </c>
      <c r="BB13" s="5" t="s">
        <v>362</v>
      </c>
      <c r="BC13" s="5" t="s">
        <v>362</v>
      </c>
      <c r="BD13" s="5" t="s">
        <v>362</v>
      </c>
      <c r="BE13" s="5" t="s">
        <v>362</v>
      </c>
      <c r="BF13" s="82">
        <v>4367687</v>
      </c>
      <c r="BG13" s="82">
        <v>4660833</v>
      </c>
      <c r="BH13" s="4">
        <f t="shared" si="11"/>
        <v>1.067116988923428</v>
      </c>
      <c r="BI13" s="5">
        <v>15</v>
      </c>
      <c r="BJ13" s="44">
        <f t="shared" si="12"/>
        <v>0.939388149429074</v>
      </c>
      <c r="BK13" s="45">
        <v>133896</v>
      </c>
      <c r="BL13" s="35">
        <f t="shared" si="13"/>
        <v>125780.3</v>
      </c>
      <c r="BM13" s="35">
        <f t="shared" si="14"/>
        <v>-8115.6999999999971</v>
      </c>
      <c r="BN13" s="35">
        <v>13497</v>
      </c>
      <c r="BO13" s="35">
        <v>11136.3</v>
      </c>
      <c r="BP13" s="35">
        <v>10206.6</v>
      </c>
      <c r="BQ13" s="35">
        <v>10206.6</v>
      </c>
      <c r="BR13" s="35">
        <v>12033.9</v>
      </c>
      <c r="BS13" s="35"/>
      <c r="BT13" s="35">
        <v>8745.2999999999993</v>
      </c>
      <c r="BU13" s="35">
        <v>268.5</v>
      </c>
      <c r="BV13" s="35">
        <v>12744.900000000001</v>
      </c>
      <c r="BW13" s="35">
        <v>2899.1</v>
      </c>
      <c r="BX13" s="35">
        <v>19112.8</v>
      </c>
      <c r="BY13" s="35">
        <v>14363.9</v>
      </c>
      <c r="BZ13" s="35">
        <v>3540.4</v>
      </c>
      <c r="CA13" s="35">
        <f t="shared" si="15"/>
        <v>7025</v>
      </c>
      <c r="CB13" s="35"/>
      <c r="CC13" s="35">
        <f t="shared" si="1"/>
        <v>7025</v>
      </c>
      <c r="CD13" s="35">
        <f t="shared" si="2"/>
        <v>0</v>
      </c>
      <c r="CE13" s="90"/>
      <c r="CF13" s="90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s="2" customFormat="1" ht="17.149999999999999" customHeight="1">
      <c r="A14" s="12" t="s">
        <v>12</v>
      </c>
      <c r="B14" s="35">
        <v>655984</v>
      </c>
      <c r="C14" s="35">
        <v>667063.80000000005</v>
      </c>
      <c r="D14" s="4">
        <f t="shared" si="3"/>
        <v>1.0168903509841705</v>
      </c>
      <c r="E14" s="11">
        <v>15</v>
      </c>
      <c r="F14" s="58">
        <v>106.6</v>
      </c>
      <c r="G14" s="58">
        <v>102.9</v>
      </c>
      <c r="H14" s="4">
        <f t="shared" si="4"/>
        <v>0.96529080675422152</v>
      </c>
      <c r="I14" s="11">
        <v>10</v>
      </c>
      <c r="J14" s="45">
        <v>420</v>
      </c>
      <c r="K14" s="45">
        <v>386</v>
      </c>
      <c r="L14" s="4">
        <f t="shared" si="5"/>
        <v>1.0880829015544042</v>
      </c>
      <c r="M14" s="11">
        <v>15</v>
      </c>
      <c r="N14" s="35">
        <v>111478.39999999999</v>
      </c>
      <c r="O14" s="35">
        <v>105772.4</v>
      </c>
      <c r="P14" s="4">
        <f t="shared" si="6"/>
        <v>0.94881519648649426</v>
      </c>
      <c r="Q14" s="11">
        <v>20</v>
      </c>
      <c r="R14" s="5" t="s">
        <v>362</v>
      </c>
      <c r="S14" s="5" t="s">
        <v>362</v>
      </c>
      <c r="T14" s="5" t="s">
        <v>362</v>
      </c>
      <c r="U14" s="5" t="s">
        <v>362</v>
      </c>
      <c r="V14" s="5" t="s">
        <v>362</v>
      </c>
      <c r="W14" s="5" t="s">
        <v>362</v>
      </c>
      <c r="X14" s="5" t="s">
        <v>362</v>
      </c>
      <c r="Y14" s="5" t="s">
        <v>362</v>
      </c>
      <c r="Z14" s="82">
        <v>1269599.8</v>
      </c>
      <c r="AA14" s="82">
        <v>1171192</v>
      </c>
      <c r="AB14" s="4">
        <f t="shared" si="7"/>
        <v>0.92248911822449875</v>
      </c>
      <c r="AC14" s="5">
        <v>10</v>
      </c>
      <c r="AD14" s="5" t="s">
        <v>362</v>
      </c>
      <c r="AE14" s="5" t="s">
        <v>362</v>
      </c>
      <c r="AF14" s="5" t="s">
        <v>362</v>
      </c>
      <c r="AG14" s="5" t="s">
        <v>362</v>
      </c>
      <c r="AH14" s="5" t="s">
        <v>362</v>
      </c>
      <c r="AI14" s="5" t="s">
        <v>362</v>
      </c>
      <c r="AJ14" s="5" t="s">
        <v>362</v>
      </c>
      <c r="AK14" s="5" t="s">
        <v>362</v>
      </c>
      <c r="AL14" s="5" t="s">
        <v>362</v>
      </c>
      <c r="AM14" s="5" t="s">
        <v>362</v>
      </c>
      <c r="AN14" s="5" t="s">
        <v>362</v>
      </c>
      <c r="AO14" s="5" t="s">
        <v>362</v>
      </c>
      <c r="AP14" s="58">
        <v>5907.5</v>
      </c>
      <c r="AQ14" s="5">
        <v>5732</v>
      </c>
      <c r="AR14" s="4">
        <f t="shared" si="8"/>
        <v>0.97029200169276342</v>
      </c>
      <c r="AS14" s="5">
        <v>15</v>
      </c>
      <c r="AT14" s="82">
        <v>8500</v>
      </c>
      <c r="AU14" s="82">
        <v>8608</v>
      </c>
      <c r="AV14" s="4">
        <f t="shared" si="9"/>
        <v>1.0127058823529411</v>
      </c>
      <c r="AW14" s="5">
        <v>5</v>
      </c>
      <c r="AX14" s="58">
        <v>61.7</v>
      </c>
      <c r="AY14" s="58">
        <v>64.599999999999994</v>
      </c>
      <c r="AZ14" s="4">
        <f t="shared" si="10"/>
        <v>1.0470016207455428</v>
      </c>
      <c r="BA14" s="5">
        <v>10</v>
      </c>
      <c r="BB14" s="5" t="s">
        <v>362</v>
      </c>
      <c r="BC14" s="5" t="s">
        <v>362</v>
      </c>
      <c r="BD14" s="5" t="s">
        <v>362</v>
      </c>
      <c r="BE14" s="5" t="s">
        <v>362</v>
      </c>
      <c r="BF14" s="82">
        <v>72054</v>
      </c>
      <c r="BG14" s="82">
        <v>44523</v>
      </c>
      <c r="BH14" s="4">
        <f t="shared" si="11"/>
        <v>0.61791156632525601</v>
      </c>
      <c r="BI14" s="5">
        <v>15</v>
      </c>
      <c r="BJ14" s="44">
        <f t="shared" si="12"/>
        <v>0.94595914006161863</v>
      </c>
      <c r="BK14" s="45">
        <v>86632</v>
      </c>
      <c r="BL14" s="35">
        <f t="shared" si="13"/>
        <v>81950.3</v>
      </c>
      <c r="BM14" s="35">
        <f t="shared" si="14"/>
        <v>-4681.6999999999971</v>
      </c>
      <c r="BN14" s="35">
        <v>6895</v>
      </c>
      <c r="BO14" s="35">
        <v>5303.9</v>
      </c>
      <c r="BP14" s="35">
        <v>6627.6</v>
      </c>
      <c r="BQ14" s="35">
        <v>8132</v>
      </c>
      <c r="BR14" s="35">
        <v>6971.8</v>
      </c>
      <c r="BS14" s="35"/>
      <c r="BT14" s="35">
        <v>4454.5</v>
      </c>
      <c r="BU14" s="35">
        <v>2809.5</v>
      </c>
      <c r="BV14" s="35">
        <v>7705.4000000000005</v>
      </c>
      <c r="BW14" s="35">
        <v>6712.6</v>
      </c>
      <c r="BX14" s="35">
        <v>10397.5</v>
      </c>
      <c r="BY14" s="35">
        <v>9444</v>
      </c>
      <c r="BZ14" s="35"/>
      <c r="CA14" s="35">
        <f t="shared" si="15"/>
        <v>6496.5</v>
      </c>
      <c r="CB14" s="35"/>
      <c r="CC14" s="35">
        <f t="shared" si="1"/>
        <v>6496.5</v>
      </c>
      <c r="CD14" s="35">
        <f t="shared" si="2"/>
        <v>0</v>
      </c>
      <c r="CE14" s="90"/>
      <c r="CF14" s="90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s="2" customFormat="1" ht="17.149999999999999" customHeight="1">
      <c r="A15" s="12" t="s">
        <v>13</v>
      </c>
      <c r="B15" s="35">
        <v>5442764</v>
      </c>
      <c r="C15" s="35">
        <v>5585076.7000000002</v>
      </c>
      <c r="D15" s="4">
        <f t="shared" si="3"/>
        <v>1.0261471377410449</v>
      </c>
      <c r="E15" s="11">
        <v>15</v>
      </c>
      <c r="F15" s="58">
        <v>105.7</v>
      </c>
      <c r="G15" s="58">
        <v>102.4</v>
      </c>
      <c r="H15" s="4">
        <f t="shared" si="4"/>
        <v>0.96877956480605487</v>
      </c>
      <c r="I15" s="11">
        <v>10</v>
      </c>
      <c r="J15" s="45">
        <v>460</v>
      </c>
      <c r="K15" s="45">
        <v>406</v>
      </c>
      <c r="L15" s="4">
        <f t="shared" si="5"/>
        <v>1.1330049261083743</v>
      </c>
      <c r="M15" s="11">
        <v>10</v>
      </c>
      <c r="N15" s="35">
        <v>319599.3</v>
      </c>
      <c r="O15" s="35">
        <v>302179.09999999998</v>
      </c>
      <c r="P15" s="4">
        <f t="shared" si="6"/>
        <v>0.94549362279579452</v>
      </c>
      <c r="Q15" s="11">
        <v>20</v>
      </c>
      <c r="R15" s="5" t="s">
        <v>362</v>
      </c>
      <c r="S15" s="5" t="s">
        <v>362</v>
      </c>
      <c r="T15" s="5" t="s">
        <v>362</v>
      </c>
      <c r="U15" s="5" t="s">
        <v>362</v>
      </c>
      <c r="V15" s="5" t="s">
        <v>362</v>
      </c>
      <c r="W15" s="5" t="s">
        <v>362</v>
      </c>
      <c r="X15" s="5" t="s">
        <v>362</v>
      </c>
      <c r="Y15" s="5" t="s">
        <v>362</v>
      </c>
      <c r="Z15" s="82">
        <v>4757949.5</v>
      </c>
      <c r="AA15" s="82">
        <v>4317267</v>
      </c>
      <c r="AB15" s="4">
        <f t="shared" si="7"/>
        <v>0.90737974415239164</v>
      </c>
      <c r="AC15" s="5">
        <v>10</v>
      </c>
      <c r="AD15" s="5" t="s">
        <v>362</v>
      </c>
      <c r="AE15" s="5" t="s">
        <v>362</v>
      </c>
      <c r="AF15" s="5" t="s">
        <v>362</v>
      </c>
      <c r="AG15" s="5" t="s">
        <v>362</v>
      </c>
      <c r="AH15" s="5" t="s">
        <v>362</v>
      </c>
      <c r="AI15" s="5" t="s">
        <v>362</v>
      </c>
      <c r="AJ15" s="5" t="s">
        <v>362</v>
      </c>
      <c r="AK15" s="5" t="s">
        <v>362</v>
      </c>
      <c r="AL15" s="5" t="s">
        <v>362</v>
      </c>
      <c r="AM15" s="5" t="s">
        <v>362</v>
      </c>
      <c r="AN15" s="5" t="s">
        <v>362</v>
      </c>
      <c r="AO15" s="5" t="s">
        <v>362</v>
      </c>
      <c r="AP15" s="58">
        <v>5907.5</v>
      </c>
      <c r="AQ15" s="5">
        <v>3681</v>
      </c>
      <c r="AR15" s="4">
        <f t="shared" si="8"/>
        <v>0.62310622090562839</v>
      </c>
      <c r="AS15" s="5">
        <v>15</v>
      </c>
      <c r="AT15" s="82">
        <v>49000</v>
      </c>
      <c r="AU15" s="82">
        <v>49106</v>
      </c>
      <c r="AV15" s="4">
        <f t="shared" si="9"/>
        <v>1.0021632653061225</v>
      </c>
      <c r="AW15" s="5">
        <v>5</v>
      </c>
      <c r="AX15" s="58">
        <v>80</v>
      </c>
      <c r="AY15" s="58">
        <v>85.7</v>
      </c>
      <c r="AZ15" s="4">
        <f t="shared" si="10"/>
        <v>1.07125</v>
      </c>
      <c r="BA15" s="5">
        <v>10</v>
      </c>
      <c r="BB15" s="5" t="s">
        <v>362</v>
      </c>
      <c r="BC15" s="5" t="s">
        <v>362</v>
      </c>
      <c r="BD15" s="5" t="s">
        <v>362</v>
      </c>
      <c r="BE15" s="5" t="s">
        <v>362</v>
      </c>
      <c r="BF15" s="82">
        <v>219850</v>
      </c>
      <c r="BG15" s="82">
        <v>172002</v>
      </c>
      <c r="BH15" s="4">
        <f t="shared" si="11"/>
        <v>0.78236070047759831</v>
      </c>
      <c r="BI15" s="5">
        <v>15</v>
      </c>
      <c r="BJ15" s="44">
        <f t="shared" si="12"/>
        <v>0.91999129109071642</v>
      </c>
      <c r="BK15" s="45">
        <v>138298</v>
      </c>
      <c r="BL15" s="35">
        <f t="shared" si="13"/>
        <v>127233</v>
      </c>
      <c r="BM15" s="35">
        <f t="shared" si="14"/>
        <v>-11065</v>
      </c>
      <c r="BN15" s="35">
        <v>11667.4</v>
      </c>
      <c r="BO15" s="35">
        <v>11056.2</v>
      </c>
      <c r="BP15" s="35">
        <v>6716.1</v>
      </c>
      <c r="BQ15" s="35">
        <v>7494.7</v>
      </c>
      <c r="BR15" s="35">
        <v>13746.5</v>
      </c>
      <c r="BS15" s="35"/>
      <c r="BT15" s="35">
        <v>11029.3</v>
      </c>
      <c r="BU15" s="35">
        <v>1098.1000000000004</v>
      </c>
      <c r="BV15" s="35">
        <v>12959.599999999999</v>
      </c>
      <c r="BW15" s="35">
        <v>13137.2</v>
      </c>
      <c r="BX15" s="35">
        <v>3863.1000000000004</v>
      </c>
      <c r="BY15" s="35">
        <v>14536.3</v>
      </c>
      <c r="BZ15" s="35">
        <v>10812.099999999999</v>
      </c>
      <c r="CA15" s="35">
        <f t="shared" si="15"/>
        <v>9116.4</v>
      </c>
      <c r="CB15" s="35"/>
      <c r="CC15" s="35">
        <f t="shared" si="1"/>
        <v>9116.4</v>
      </c>
      <c r="CD15" s="35">
        <f t="shared" si="2"/>
        <v>0</v>
      </c>
      <c r="CE15" s="90"/>
      <c r="CF15" s="90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s="2" customFormat="1" ht="17.149999999999999" customHeight="1">
      <c r="A16" s="12" t="s">
        <v>14</v>
      </c>
      <c r="B16" s="35">
        <v>644072</v>
      </c>
      <c r="C16" s="35">
        <v>687759.2</v>
      </c>
      <c r="D16" s="4">
        <f t="shared" si="3"/>
        <v>1.067829683637854</v>
      </c>
      <c r="E16" s="11">
        <v>15</v>
      </c>
      <c r="F16" s="58">
        <v>107.5</v>
      </c>
      <c r="G16" s="58">
        <v>104.8</v>
      </c>
      <c r="H16" s="4">
        <f t="shared" si="4"/>
        <v>0.97488372093023257</v>
      </c>
      <c r="I16" s="11">
        <v>10</v>
      </c>
      <c r="J16" s="45">
        <v>170</v>
      </c>
      <c r="K16" s="45">
        <v>167</v>
      </c>
      <c r="L16" s="4">
        <f t="shared" si="5"/>
        <v>1.0179640718562875</v>
      </c>
      <c r="M16" s="11">
        <v>10</v>
      </c>
      <c r="N16" s="35">
        <v>191753.9</v>
      </c>
      <c r="O16" s="35">
        <v>181626.4</v>
      </c>
      <c r="P16" s="4">
        <f t="shared" si="6"/>
        <v>0.94718490732131133</v>
      </c>
      <c r="Q16" s="11">
        <v>20</v>
      </c>
      <c r="R16" s="5" t="s">
        <v>362</v>
      </c>
      <c r="S16" s="5" t="s">
        <v>362</v>
      </c>
      <c r="T16" s="5" t="s">
        <v>362</v>
      </c>
      <c r="U16" s="5" t="s">
        <v>362</v>
      </c>
      <c r="V16" s="5" t="s">
        <v>362</v>
      </c>
      <c r="W16" s="5" t="s">
        <v>362</v>
      </c>
      <c r="X16" s="5" t="s">
        <v>362</v>
      </c>
      <c r="Y16" s="5" t="s">
        <v>362</v>
      </c>
      <c r="Z16" s="82">
        <v>2684365.7</v>
      </c>
      <c r="AA16" s="82">
        <v>2445228</v>
      </c>
      <c r="AB16" s="4">
        <f t="shared" si="7"/>
        <v>0.91091463432124764</v>
      </c>
      <c r="AC16" s="5">
        <v>10</v>
      </c>
      <c r="AD16" s="5" t="s">
        <v>362</v>
      </c>
      <c r="AE16" s="5" t="s">
        <v>362</v>
      </c>
      <c r="AF16" s="5" t="s">
        <v>362</v>
      </c>
      <c r="AG16" s="5" t="s">
        <v>362</v>
      </c>
      <c r="AH16" s="5" t="s">
        <v>362</v>
      </c>
      <c r="AI16" s="5" t="s">
        <v>362</v>
      </c>
      <c r="AJ16" s="5" t="s">
        <v>362</v>
      </c>
      <c r="AK16" s="5" t="s">
        <v>362</v>
      </c>
      <c r="AL16" s="5" t="s">
        <v>362</v>
      </c>
      <c r="AM16" s="5" t="s">
        <v>362</v>
      </c>
      <c r="AN16" s="5" t="s">
        <v>362</v>
      </c>
      <c r="AO16" s="5" t="s">
        <v>362</v>
      </c>
      <c r="AP16" s="58">
        <v>5907.5</v>
      </c>
      <c r="AQ16" s="5">
        <v>1254</v>
      </c>
      <c r="AR16" s="4">
        <f t="shared" si="8"/>
        <v>0.21227253491324588</v>
      </c>
      <c r="AS16" s="5">
        <v>15</v>
      </c>
      <c r="AT16" s="82">
        <v>10000</v>
      </c>
      <c r="AU16" s="82">
        <v>10130</v>
      </c>
      <c r="AV16" s="4">
        <f t="shared" si="9"/>
        <v>1.0129999999999999</v>
      </c>
      <c r="AW16" s="5">
        <v>5</v>
      </c>
      <c r="AX16" s="58">
        <v>100</v>
      </c>
      <c r="AY16" s="58">
        <v>100</v>
      </c>
      <c r="AZ16" s="4">
        <f t="shared" si="10"/>
        <v>1</v>
      </c>
      <c r="BA16" s="5">
        <v>20</v>
      </c>
      <c r="BB16" s="5" t="s">
        <v>362</v>
      </c>
      <c r="BC16" s="5" t="s">
        <v>362</v>
      </c>
      <c r="BD16" s="5" t="s">
        <v>362</v>
      </c>
      <c r="BE16" s="5" t="s">
        <v>362</v>
      </c>
      <c r="BF16" s="82">
        <v>194295</v>
      </c>
      <c r="BG16" s="82">
        <v>101702</v>
      </c>
      <c r="BH16" s="4">
        <f t="shared" si="11"/>
        <v>0.52344115906225075</v>
      </c>
      <c r="BI16" s="5">
        <v>15</v>
      </c>
      <c r="BJ16" s="44">
        <f>(D16*E16+H16*I16+L16*M16+P16*Q16+AB16*AC16+AR16*AS16+AV16*AW16+AZ16*BA16+BH16*BI16)/(E16+I16+M16+Q16+AC16+AS16+AW16+BA16+BI16)</f>
        <v>0.83416227568086798</v>
      </c>
      <c r="BK16" s="45">
        <v>73354</v>
      </c>
      <c r="BL16" s="35">
        <f t="shared" si="13"/>
        <v>61189.1</v>
      </c>
      <c r="BM16" s="35">
        <f t="shared" si="14"/>
        <v>-12164.900000000001</v>
      </c>
      <c r="BN16" s="35">
        <v>6431.4</v>
      </c>
      <c r="BO16" s="35">
        <v>6190.8</v>
      </c>
      <c r="BP16" s="35">
        <v>7362.4</v>
      </c>
      <c r="BQ16" s="35">
        <v>6210.1</v>
      </c>
      <c r="BR16" s="35">
        <v>6761.3</v>
      </c>
      <c r="BS16" s="35"/>
      <c r="BT16" s="35">
        <v>6506.3</v>
      </c>
      <c r="BU16" s="35">
        <v>6.4000000000005457</v>
      </c>
      <c r="BV16" s="35">
        <v>6475.9</v>
      </c>
      <c r="BW16" s="35">
        <v>608.9</v>
      </c>
      <c r="BX16" s="35">
        <v>9626.5999999999985</v>
      </c>
      <c r="BY16" s="35">
        <v>7788</v>
      </c>
      <c r="BZ16" s="35"/>
      <c r="CA16" s="35">
        <f t="shared" si="15"/>
        <v>-2779</v>
      </c>
      <c r="CB16" s="35"/>
      <c r="CC16" s="35">
        <f t="shared" si="1"/>
        <v>0</v>
      </c>
      <c r="CD16" s="35">
        <f t="shared" si="2"/>
        <v>-2779</v>
      </c>
      <c r="CE16" s="90"/>
      <c r="CF16" s="90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1:96" s="2" customFormat="1" ht="17.149999999999999" customHeight="1">
      <c r="A17" s="15" t="s">
        <v>20</v>
      </c>
      <c r="B17" s="34">
        <f>SUM(B18:B44)</f>
        <v>104035007</v>
      </c>
      <c r="C17" s="34">
        <f>SUM(C18:C44)</f>
        <v>105315071.40000001</v>
      </c>
      <c r="D17" s="6">
        <f>IF(C17/B17&gt;1.2,IF((C17/B17-1.2)*0.1+1.2&gt;1.3,1.3,(C17/B17-1.2)*0.1+1.2),C17/B17)</f>
        <v>1.012304169883893</v>
      </c>
      <c r="E17" s="21"/>
      <c r="F17" s="20"/>
      <c r="G17" s="20"/>
      <c r="H17" s="6"/>
      <c r="I17" s="21"/>
      <c r="J17" s="34">
        <f>SUM(J18:J44)</f>
        <v>6650</v>
      </c>
      <c r="K17" s="34">
        <f>SUM(K18:K44)</f>
        <v>6091</v>
      </c>
      <c r="L17" s="6">
        <f>IF(J17/K17&gt;1.2,IF((J17/K17-1)*0.1+1.2&gt;1.3,1.3,(J17/K17-1.2)*0.1+1.2),J17/K17)</f>
        <v>1.0917747496306025</v>
      </c>
      <c r="M17" s="21"/>
      <c r="N17" s="34">
        <f>SUM(N18:N44)</f>
        <v>5358171.7</v>
      </c>
      <c r="O17" s="34">
        <f>SUM(O18:O44)</f>
        <v>5197712.5999999996</v>
      </c>
      <c r="P17" s="6">
        <f>IF(O17/N17&gt;1.2,IF((O17/N17-1.2)*0.1+1.2&gt;1.3,1.3,(O17/N17-1.2)*0.1+1.2),O17/N17)</f>
        <v>0.97005338593386237</v>
      </c>
      <c r="Q17" s="21"/>
      <c r="R17" s="34">
        <f>SUM(R18:R44)</f>
        <v>160332.5</v>
      </c>
      <c r="S17" s="34">
        <f>SUM(S18:S44)</f>
        <v>171596.50000000003</v>
      </c>
      <c r="T17" s="6">
        <f>IF(S17/R17&gt;1.2,IF((S17/R17-1.2)*0.1+1.2&gt;1.3,1.3,(S17/R17-1.2)*0.1+1.2),S17/R17)</f>
        <v>1.0702540033991863</v>
      </c>
      <c r="U17" s="21"/>
      <c r="V17" s="34">
        <f>SUM(V18:V44)</f>
        <v>66495.8</v>
      </c>
      <c r="W17" s="34">
        <f>SUM(W18:W44)</f>
        <v>75517.999999999985</v>
      </c>
      <c r="X17" s="6">
        <f>IF(W17/V17&gt;1.2,IF((W17/V17-1.2)*0.1+1.2&gt;1.3,1.3,(W17/V17-1.2)*0.1+1.2),W17/V17)</f>
        <v>1.1356807497616388</v>
      </c>
      <c r="Y17" s="21"/>
      <c r="Z17" s="34">
        <f>SUM(Z18:Z44)</f>
        <v>46383343.799999997</v>
      </c>
      <c r="AA17" s="34">
        <f>SUM(AA18:AA44)</f>
        <v>44206404</v>
      </c>
      <c r="AB17" s="6">
        <f>IF(AA17/Z17&gt;1.2,IF((AA17/Z17-1.2)*0.1+1.2&gt;1.3,1.3,(AA17/Z17-1.2)*0.1+1.2),AA17/Z17)</f>
        <v>0.95306634619990471</v>
      </c>
      <c r="AC17" s="21"/>
      <c r="AD17" s="78">
        <f>SUM(AD18:AD44)</f>
        <v>108150</v>
      </c>
      <c r="AE17" s="78">
        <f>SUM(AE18:AE44)</f>
        <v>108291</v>
      </c>
      <c r="AF17" s="6">
        <f>IF(AE17/AD17&gt;1.2,IF((AE17/AD17-1.2)*0.1+1.2&gt;1.3,1.3,(AE17/AD17-1.2)*0.1+1.2),AE17/AD17)</f>
        <v>1.0013037447988904</v>
      </c>
      <c r="AG17" s="21"/>
      <c r="AH17" s="34">
        <f>SUM(AH18:AH44)</f>
        <v>430000</v>
      </c>
      <c r="AI17" s="34">
        <f>SUM(AI18:AI44)</f>
        <v>436502.7</v>
      </c>
      <c r="AJ17" s="6">
        <f>IF(AI17/AH17&gt;1.2,IF((AI17/AH17-1.2)*0.1+1.2&gt;1.3,1.3,(AI17/AH17-1.2)*0.1+1.2),AI17/AH17)</f>
        <v>1.0151225581395349</v>
      </c>
      <c r="AK17" s="21"/>
      <c r="AL17" s="34">
        <f>SUM(AL18:AL44)</f>
        <v>158427</v>
      </c>
      <c r="AM17" s="34">
        <f>SUM(AM18:AM44)</f>
        <v>149798.70000000001</v>
      </c>
      <c r="AN17" s="6">
        <f>IF(AM17/AL17&gt;1.2,IF((AM17/AL17-1.2)*0.1+1.2&gt;1.3,1.3,(AM17/AL17-1.2)*0.1+1.2),AM17/AL17)</f>
        <v>0.94553769243878893</v>
      </c>
      <c r="AO17" s="21"/>
      <c r="AP17" s="37">
        <f>SUM(AP18:AP44)</f>
        <v>44064.6</v>
      </c>
      <c r="AQ17" s="34">
        <f>SUM(AQ18:AQ44)</f>
        <v>36282</v>
      </c>
      <c r="AR17" s="6">
        <f>IF(AQ17/AP17&gt;1.2,IF((AQ17/AP17-1.2)*0.1+1.2&gt;1.3,1.3,(AQ17/AP17-1.2)*0.1+1.2),AQ17/AP17)</f>
        <v>0.82338203455835302</v>
      </c>
      <c r="AS17" s="21"/>
      <c r="AT17" s="34">
        <f>SUM(AT18:AT44)</f>
        <v>772473</v>
      </c>
      <c r="AU17" s="34">
        <f>SUM(AU18:AU44)</f>
        <v>624804</v>
      </c>
      <c r="AV17" s="6">
        <f>IF(AU17/AT17&gt;1.2,IF((AU17/AT17-1.2)*0.1+1.2&gt;1.3,1.3,(AU17/AT17-1.2)*0.1+1.2),AU17/AT17)</f>
        <v>0.80883603698770057</v>
      </c>
      <c r="AW17" s="21"/>
      <c r="AX17" s="21"/>
      <c r="AY17" s="21"/>
      <c r="AZ17" s="21"/>
      <c r="BA17" s="21"/>
      <c r="BB17" s="34">
        <f>SUM(BB18:BB44)</f>
        <v>1801.3999999999999</v>
      </c>
      <c r="BC17" s="34">
        <f>SUM(BC18:BC44)</f>
        <v>2119.4999999999995</v>
      </c>
      <c r="BD17" s="6">
        <f>IF(BC17/BB17&gt;1.2,IF((BC17/BB17-1.2)*0.1+1.2&gt;1.3,1.3,(BC17/BB17-1.2)*0.1+1.2),BC17/BB17)</f>
        <v>1.1765848784278892</v>
      </c>
      <c r="BE17" s="21"/>
      <c r="BF17" s="34">
        <f>SUM(BF18:BF44)</f>
        <v>17902933</v>
      </c>
      <c r="BG17" s="34">
        <f>SUM(BG18:BG44)</f>
        <v>25649464</v>
      </c>
      <c r="BH17" s="6">
        <f>IF(BG17/BF17&gt;1.2,IF((BG17/BF17-1.2)*0.1+1.2&gt;1.3,1.3,(BG17/BF17-1.2)*0.1+1.2),BG17/BF17)</f>
        <v>1.2232696195645707</v>
      </c>
      <c r="BI17" s="21"/>
      <c r="BJ17" s="22"/>
      <c r="BK17" s="20">
        <f>SUM(BK18:BK44)</f>
        <v>1157823</v>
      </c>
      <c r="BL17" s="34">
        <f>SUM(BL18:BL44)</f>
        <v>1172406.6000000003</v>
      </c>
      <c r="BM17" s="34">
        <f>SUM(BM18:BM44)</f>
        <v>14583.600000000022</v>
      </c>
      <c r="BN17" s="34">
        <f t="shared" ref="BN17:BZ17" si="16">SUM(BN18:BN44)</f>
        <v>107125.29999999999</v>
      </c>
      <c r="BO17" s="34">
        <f t="shared" si="16"/>
        <v>106505.90000000001</v>
      </c>
      <c r="BP17" s="34">
        <f t="shared" si="16"/>
        <v>102680.5</v>
      </c>
      <c r="BQ17" s="34">
        <f t="shared" si="16"/>
        <v>104718.70000000001</v>
      </c>
      <c r="BR17" s="34">
        <f t="shared" si="16"/>
        <v>106685.3</v>
      </c>
      <c r="BS17" s="34">
        <f t="shared" si="16"/>
        <v>0</v>
      </c>
      <c r="BT17" s="34">
        <f t="shared" si="16"/>
        <v>95950.699999999983</v>
      </c>
      <c r="BU17" s="34">
        <f t="shared" si="16"/>
        <v>44219.1</v>
      </c>
      <c r="BV17" s="34">
        <f t="shared" si="16"/>
        <v>100052.7</v>
      </c>
      <c r="BW17" s="34">
        <f t="shared" si="16"/>
        <v>116738.3</v>
      </c>
      <c r="BX17" s="34">
        <f t="shared" si="16"/>
        <v>107798.60000000002</v>
      </c>
      <c r="BY17" s="34">
        <f t="shared" si="16"/>
        <v>116541.29999999996</v>
      </c>
      <c r="BZ17" s="34">
        <f t="shared" si="16"/>
        <v>9858.4</v>
      </c>
      <c r="CA17" s="34">
        <f>SUM(CA18:CA44)</f>
        <v>53531.799999999996</v>
      </c>
      <c r="CB17" s="34"/>
      <c r="CC17" s="34">
        <f>SUM(CC18:CC44)</f>
        <v>61434.599999999991</v>
      </c>
      <c r="CD17" s="34">
        <f>SUM(CD18:CD44)</f>
        <v>-7902.8</v>
      </c>
      <c r="CE17" s="90"/>
      <c r="CF17" s="90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1:96" s="2" customFormat="1" ht="17.149999999999999" customHeight="1">
      <c r="A18" s="13" t="s">
        <v>0</v>
      </c>
      <c r="B18" s="35">
        <v>82584</v>
      </c>
      <c r="C18" s="35">
        <v>81480.600000000006</v>
      </c>
      <c r="D18" s="4">
        <f t="shared" si="3"/>
        <v>0.98663905841325206</v>
      </c>
      <c r="E18" s="11">
        <v>10</v>
      </c>
      <c r="F18" s="58">
        <v>103</v>
      </c>
      <c r="G18" s="58">
        <v>105.6</v>
      </c>
      <c r="H18" s="4">
        <f t="shared" si="4"/>
        <v>1.025242718446602</v>
      </c>
      <c r="I18" s="11">
        <v>5</v>
      </c>
      <c r="J18" s="45">
        <v>140</v>
      </c>
      <c r="K18" s="45">
        <v>150</v>
      </c>
      <c r="L18" s="4">
        <f t="shared" si="5"/>
        <v>0.93333333333333335</v>
      </c>
      <c r="M18" s="11">
        <v>15</v>
      </c>
      <c r="N18" s="35">
        <v>54364.6</v>
      </c>
      <c r="O18" s="35">
        <v>51914.9</v>
      </c>
      <c r="P18" s="4">
        <f t="shared" si="6"/>
        <v>0.95493942749509797</v>
      </c>
      <c r="Q18" s="11">
        <v>20</v>
      </c>
      <c r="R18" s="35">
        <v>1512</v>
      </c>
      <c r="S18" s="35">
        <v>1675.8</v>
      </c>
      <c r="T18" s="4">
        <f>IF(U18=0,0,IF(R18=0,1,IF(S18&lt;0,0,IF(S18/R18&gt;1.2,IF((S18/R18-1.2)*0.1+1.2&gt;1.3,1.3,(S18/R18-1.2)*0.1+1.2),S18/R18))))</f>
        <v>1.1083333333333334</v>
      </c>
      <c r="U18" s="11">
        <v>10</v>
      </c>
      <c r="V18" s="35">
        <v>300</v>
      </c>
      <c r="W18" s="35">
        <v>320.60000000000002</v>
      </c>
      <c r="X18" s="4">
        <f>IF(Y18=0,0,IF(V18=0,1,IF(W18&lt;0,0,IF(W18/V18&gt;1.2,IF((W18/V18-1.2)*0.1+1.2&gt;1.3,1.3,(W18/V18-1.2)*0.1+1.2),W18/V18))))</f>
        <v>1.0686666666666667</v>
      </c>
      <c r="Y18" s="11">
        <v>10</v>
      </c>
      <c r="Z18" s="82">
        <v>445709.7</v>
      </c>
      <c r="AA18" s="82">
        <v>423053</v>
      </c>
      <c r="AB18" s="4">
        <f t="shared" si="7"/>
        <v>0.94916713726445712</v>
      </c>
      <c r="AC18" s="11">
        <v>5</v>
      </c>
      <c r="AD18" s="11">
        <v>3989</v>
      </c>
      <c r="AE18" s="11">
        <v>4195</v>
      </c>
      <c r="AF18" s="4">
        <f>IF(AG18=0,0,IF(AD18=0,1,IF(AE18&lt;0,0,IF(AE18/AD18&gt;1.2,IF((AE18/AD18-1.2)*0.1+1.2&gt;1.3,1.3,(AE18/AD18-1.2)*0.1+1.2),AE18/AD18))))</f>
        <v>1.0516420155427426</v>
      </c>
      <c r="AG18" s="11">
        <v>15</v>
      </c>
      <c r="AH18" s="74">
        <v>15000</v>
      </c>
      <c r="AI18" s="74">
        <v>14898.5</v>
      </c>
      <c r="AJ18" s="4">
        <f>IF(AK18=0,0,IF(AH18=0,1,IF(AI18&lt;0,0,IF(AI18/AH18&gt;1.2,IF((AI18/AH18-1.2)*0.1+1.2&gt;1.3,1.3,(AI18/AH18-1.2)*0.1+1.2),AI18/AH18))))</f>
        <v>0.9932333333333333</v>
      </c>
      <c r="AK18" s="11">
        <v>10</v>
      </c>
      <c r="AL18" s="74">
        <v>3305</v>
      </c>
      <c r="AM18" s="74">
        <v>3608.5</v>
      </c>
      <c r="AN18" s="4">
        <f>IF(AO18=0,0,IF(AL18=0,1,IF(AM18&lt;0,0,IF(AM18/AL18&gt;1.2,IF((AM18/AL18-1.2)*0.1+1.2&gt;1.3,1.3,(AM18/AL18-1.2)*0.1+1.2),AM18/AL18))))</f>
        <v>1.0918305597579425</v>
      </c>
      <c r="AO18" s="11">
        <v>10</v>
      </c>
      <c r="AP18" s="58">
        <v>1626</v>
      </c>
      <c r="AQ18" s="5">
        <v>205</v>
      </c>
      <c r="AR18" s="4">
        <f t="shared" si="8"/>
        <v>0.12607626076260764</v>
      </c>
      <c r="AS18" s="5">
        <v>15</v>
      </c>
      <c r="AT18" s="82">
        <v>2300</v>
      </c>
      <c r="AU18" s="82">
        <v>2359</v>
      </c>
      <c r="AV18" s="4">
        <f>IF(AW18=0,0,IF(AT18=0,1,IF(AU18&lt;0,0,IF(AU18/AT18&gt;1.2,IF((AU18/AT18-1.2)*0.1+1.2&gt;1.3,1.3,(AU18/AT18-1.2)*0.1+1.2),AU18/AT18))))</f>
        <v>1.0256521739130435</v>
      </c>
      <c r="AW18" s="5">
        <v>5</v>
      </c>
      <c r="AX18" s="58">
        <v>47.4</v>
      </c>
      <c r="AY18" s="58">
        <v>73</v>
      </c>
      <c r="AZ18" s="4">
        <f t="shared" si="10"/>
        <v>1.2340084388185653</v>
      </c>
      <c r="BA18" s="5">
        <v>2</v>
      </c>
      <c r="BB18" s="58">
        <v>51</v>
      </c>
      <c r="BC18" s="58">
        <v>53</v>
      </c>
      <c r="BD18" s="4">
        <f>IF(BE18=0,0,IF(BB18=0,1,IF(BC18&lt;0,0,IF(BC18/BB18&gt;1.2,IF((BC18/BB18-1.2)*0.1+1.2&gt;1.3,1.3,(BC18/BB18-1.2)*0.1+1.2),BC18/BB18))))</f>
        <v>1.0392156862745099</v>
      </c>
      <c r="BE18" s="5">
        <v>15</v>
      </c>
      <c r="BF18" s="82">
        <v>83561</v>
      </c>
      <c r="BG18" s="82">
        <v>96366</v>
      </c>
      <c r="BH18" s="4">
        <f t="shared" si="11"/>
        <v>1.153241344646426</v>
      </c>
      <c r="BI18" s="5">
        <v>5</v>
      </c>
      <c r="BJ18" s="44">
        <f>(D18*E18+H18*I18+L18*M18+P18*Q18+T18*U18+X18*Y18+AB18*AC18+AF18*AG18+AJ18*AK18+AN18*AO18+AR18*AS18+AV18*AW18+AZ18*BA18+BD18*BE18+BH18*BI18)/(E18+I18+M18+Q18+U18+Y18+AC18+AG18+AK18+AO18+AS18+AW18+BA18+BE18+BI18)</f>
        <v>0.93469974508312459</v>
      </c>
      <c r="BK18" s="45">
        <v>26817</v>
      </c>
      <c r="BL18" s="35">
        <f>ROUND(BJ18*BK18,1)</f>
        <v>25065.8</v>
      </c>
      <c r="BM18" s="35">
        <f>BL18-BK18</f>
        <v>-1751.2000000000007</v>
      </c>
      <c r="BN18" s="35">
        <v>2644.3</v>
      </c>
      <c r="BO18" s="35">
        <v>2395.8000000000002</v>
      </c>
      <c r="BP18" s="35">
        <v>2691</v>
      </c>
      <c r="BQ18" s="35">
        <v>2605.6999999999998</v>
      </c>
      <c r="BR18" s="35">
        <v>2567</v>
      </c>
      <c r="BS18" s="35"/>
      <c r="BT18" s="35">
        <v>1774.2</v>
      </c>
      <c r="BU18" s="35">
        <v>571.09999999999991</v>
      </c>
      <c r="BV18" s="35">
        <v>2354.8000000000002</v>
      </c>
      <c r="BW18" s="35">
        <v>1794.6</v>
      </c>
      <c r="BX18" s="35">
        <v>2697.9</v>
      </c>
      <c r="BY18" s="35">
        <v>2689.8</v>
      </c>
      <c r="BZ18" s="35">
        <v>179.1</v>
      </c>
      <c r="CA18" s="35">
        <f t="shared" si="15"/>
        <v>100.5</v>
      </c>
      <c r="CB18" s="35"/>
      <c r="CC18" s="35">
        <f t="shared" ref="CC18:CC44" si="17">IF((IF(AND((CA18)&gt;0,CB18="+"),0,CA18))&gt;0,CA18,0)</f>
        <v>100.5</v>
      </c>
      <c r="CD18" s="35">
        <f t="shared" ref="CD18:CD44" si="18">IF((IF(AND((CA18)&gt;0,CB18="+"),0,CA18))&lt;0,CA18,0)</f>
        <v>0</v>
      </c>
      <c r="CE18" s="90"/>
      <c r="CF18" s="90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6" s="2" customFormat="1" ht="17.149999999999999" customHeight="1">
      <c r="A19" s="13" t="s">
        <v>21</v>
      </c>
      <c r="B19" s="35">
        <v>10394590</v>
      </c>
      <c r="C19" s="35">
        <v>10368691.9</v>
      </c>
      <c r="D19" s="4">
        <f t="shared" si="3"/>
        <v>0.99750850201883867</v>
      </c>
      <c r="E19" s="11">
        <v>10</v>
      </c>
      <c r="F19" s="58">
        <v>108</v>
      </c>
      <c r="G19" s="58">
        <v>106</v>
      </c>
      <c r="H19" s="4">
        <f t="shared" si="4"/>
        <v>0.98148148148148151</v>
      </c>
      <c r="I19" s="11">
        <v>5</v>
      </c>
      <c r="J19" s="45">
        <v>260</v>
      </c>
      <c r="K19" s="45">
        <v>200</v>
      </c>
      <c r="L19" s="4">
        <f t="shared" si="5"/>
        <v>1.21</v>
      </c>
      <c r="M19" s="11">
        <v>5</v>
      </c>
      <c r="N19" s="35">
        <v>247727.2</v>
      </c>
      <c r="O19" s="35">
        <v>243039.8</v>
      </c>
      <c r="P19" s="4">
        <f t="shared" si="6"/>
        <v>0.98107837976612977</v>
      </c>
      <c r="Q19" s="11">
        <v>20</v>
      </c>
      <c r="R19" s="35">
        <v>7687.9</v>
      </c>
      <c r="S19" s="35">
        <v>7772.7</v>
      </c>
      <c r="T19" s="4">
        <f t="shared" ref="T19:T44" si="19">IF(U19=0,0,IF(R19=0,1,IF(S19&lt;0,0,IF(S19/R19&gt;1.2,IF((S19/R19-1.2)*0.1+1.2&gt;1.3,1.3,(S19/R19-1.2)*0.1+1.2),S19/R19))))</f>
        <v>1.011030320373574</v>
      </c>
      <c r="U19" s="11">
        <v>5</v>
      </c>
      <c r="V19" s="35">
        <v>724.6</v>
      </c>
      <c r="W19" s="35">
        <v>748.8</v>
      </c>
      <c r="X19" s="4">
        <f t="shared" ref="X19:X44" si="20">IF(Y19=0,0,IF(V19=0,1,IF(W19&lt;0,0,IF(W19/V19&gt;1.2,IF((W19/V19-1.2)*0.1+1.2&gt;1.3,1.3,(W19/V19-1.2)*0.1+1.2),W19/V19))))</f>
        <v>1.0333977366823073</v>
      </c>
      <c r="Y19" s="11">
        <v>5</v>
      </c>
      <c r="Z19" s="82">
        <v>3099252</v>
      </c>
      <c r="AA19" s="82">
        <v>2966804</v>
      </c>
      <c r="AB19" s="4">
        <f t="shared" si="7"/>
        <v>0.95726452705362453</v>
      </c>
      <c r="AC19" s="11">
        <v>5</v>
      </c>
      <c r="AD19" s="11">
        <v>4515</v>
      </c>
      <c r="AE19" s="11">
        <v>4518</v>
      </c>
      <c r="AF19" s="4">
        <f t="shared" ref="AF19:AF44" si="21">IF(AG19=0,0,IF(AD19=0,1,IF(AE19&lt;0,0,IF(AE19/AD19&gt;1.2,IF((AE19/AD19-1.2)*0.1+1.2&gt;1.3,1.3,(AE19/AD19-1.2)*0.1+1.2),AE19/AD19))))</f>
        <v>1.0006644518272425</v>
      </c>
      <c r="AG19" s="11">
        <v>20</v>
      </c>
      <c r="AH19" s="74">
        <v>19550</v>
      </c>
      <c r="AI19" s="74">
        <v>20047.3</v>
      </c>
      <c r="AJ19" s="4">
        <f t="shared" ref="AJ19:AJ44" si="22">IF(AK19=0,0,IF(AH19=0,1,IF(AI19&lt;0,0,IF(AI19/AH19&gt;1.2,IF((AI19/AH19-1.2)*0.1+1.2&gt;1.3,1.3,(AI19/AH19-1.2)*0.1+1.2),AI19/AH19))))</f>
        <v>1.0254373401534527</v>
      </c>
      <c r="AK19" s="11">
        <v>15</v>
      </c>
      <c r="AL19" s="74">
        <v>2940</v>
      </c>
      <c r="AM19" s="74">
        <v>2940.2</v>
      </c>
      <c r="AN19" s="4">
        <f t="shared" ref="AN19:AN44" si="23">IF(AO19=0,0,IF(AL19=0,1,IF(AM19&lt;0,0,IF(AM19/AL19&gt;1.2,IF((AM19/AL19-1.2)*0.1+1.2&gt;1.3,1.3,(AM19/AL19-1.2)*0.1+1.2),AM19/AL19))))</f>
        <v>1.0000680272108844</v>
      </c>
      <c r="AO19" s="11">
        <v>5</v>
      </c>
      <c r="AP19" s="58">
        <v>1626</v>
      </c>
      <c r="AQ19" s="5">
        <v>1760</v>
      </c>
      <c r="AR19" s="4">
        <f t="shared" si="8"/>
        <v>1.0824108241082411</v>
      </c>
      <c r="AS19" s="5">
        <v>15</v>
      </c>
      <c r="AT19" s="82">
        <v>20000</v>
      </c>
      <c r="AU19" s="82">
        <v>20700</v>
      </c>
      <c r="AV19" s="4">
        <f t="shared" ref="AV19:AV44" si="24">IF(AW19=0,0,IF(AT19=0,1,IF(AU19&lt;0,0,IF(AU19/AT19&gt;1.2,IF((AU19/AT19-1.2)*0.1+1.2&gt;1.3,1.3,(AU19/AT19-1.2)*0.1+1.2),AU19/AT19))))</f>
        <v>1.0349999999999999</v>
      </c>
      <c r="AW19" s="5">
        <v>5</v>
      </c>
      <c r="AX19" s="58">
        <v>92.8</v>
      </c>
      <c r="AY19" s="58">
        <v>92.9</v>
      </c>
      <c r="AZ19" s="4">
        <f t="shared" si="10"/>
        <v>1.0010775862068966</v>
      </c>
      <c r="BA19" s="5">
        <v>2</v>
      </c>
      <c r="BB19" s="58">
        <v>75</v>
      </c>
      <c r="BC19" s="58">
        <v>82.2</v>
      </c>
      <c r="BD19" s="4">
        <f t="shared" ref="BD19:BD44" si="25">IF(BE19=0,0,IF(BB19=0,1,IF(BC19&lt;0,0,IF(BC19/BB19&gt;1.2,IF((BC19/BB19-1.2)*0.1+1.2&gt;1.3,1.3,(BC19/BB19-1.2)*0.1+1.2),BC19/BB19))))</f>
        <v>1.0960000000000001</v>
      </c>
      <c r="BE19" s="5">
        <v>20</v>
      </c>
      <c r="BF19" s="82">
        <v>460555</v>
      </c>
      <c r="BG19" s="82">
        <v>506603</v>
      </c>
      <c r="BH19" s="4">
        <f t="shared" si="11"/>
        <v>1.0999837153000185</v>
      </c>
      <c r="BI19" s="5">
        <v>5</v>
      </c>
      <c r="BJ19" s="44">
        <f t="shared" ref="BJ19:BJ43" si="26">(D19*E19+H19*I19+L19*M19+P19*Q19+T19*U19+X19*Y19+AB19*AC19+AF19*AG19+AJ19*AK19+AN19*AO19+AR19*AS19+AV19*AW19+AZ19*BA19+BD19*BE19+BH19*BI19)/(E19+I19+M19+Q19+U19+Y19+AC19+AG19+AK19+AO19+AS19+AW19+BA19+BE19+BI19)</f>
        <v>1.0337390727387636</v>
      </c>
      <c r="BK19" s="45">
        <v>43887</v>
      </c>
      <c r="BL19" s="35">
        <f t="shared" ref="BL19:BL44" si="27">ROUND(BJ19*BK19,1)</f>
        <v>45367.7</v>
      </c>
      <c r="BM19" s="35">
        <f t="shared" ref="BM19:BM44" si="28">BL19-BK19</f>
        <v>1480.6999999999971</v>
      </c>
      <c r="BN19" s="35">
        <v>3615.3</v>
      </c>
      <c r="BO19" s="35">
        <v>3953.7</v>
      </c>
      <c r="BP19" s="35">
        <v>4436.7</v>
      </c>
      <c r="BQ19" s="35">
        <v>3930.1</v>
      </c>
      <c r="BR19" s="35">
        <v>4022.3999999999996</v>
      </c>
      <c r="BS19" s="35"/>
      <c r="BT19" s="35">
        <v>4296.1000000000004</v>
      </c>
      <c r="BU19" s="35">
        <v>1148.8999999999996</v>
      </c>
      <c r="BV19" s="35">
        <v>3367.1</v>
      </c>
      <c r="BW19" s="35">
        <v>7611.6</v>
      </c>
      <c r="BX19" s="35">
        <v>3947.7999999999997</v>
      </c>
      <c r="BY19" s="35">
        <v>4196.7</v>
      </c>
      <c r="BZ19" s="35"/>
      <c r="CA19" s="35">
        <f t="shared" si="15"/>
        <v>841.3</v>
      </c>
      <c r="CB19" s="35"/>
      <c r="CC19" s="35">
        <f t="shared" si="17"/>
        <v>841.3</v>
      </c>
      <c r="CD19" s="35">
        <f t="shared" si="18"/>
        <v>0</v>
      </c>
      <c r="CE19" s="90"/>
      <c r="CF19" s="90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 s="2" customFormat="1" ht="17.149999999999999" customHeight="1">
      <c r="A20" s="13" t="s">
        <v>22</v>
      </c>
      <c r="B20" s="35">
        <v>2106300</v>
      </c>
      <c r="C20" s="35">
        <v>2079066.7</v>
      </c>
      <c r="D20" s="4">
        <f t="shared" si="3"/>
        <v>0.98707055025399992</v>
      </c>
      <c r="E20" s="11">
        <v>10</v>
      </c>
      <c r="F20" s="58">
        <v>110.5</v>
      </c>
      <c r="G20" s="58">
        <v>112.4</v>
      </c>
      <c r="H20" s="4">
        <f t="shared" si="4"/>
        <v>1.0171945701357468</v>
      </c>
      <c r="I20" s="11">
        <v>5</v>
      </c>
      <c r="J20" s="45">
        <v>130</v>
      </c>
      <c r="K20" s="45">
        <v>118</v>
      </c>
      <c r="L20" s="4">
        <f t="shared" si="5"/>
        <v>1.1016949152542372</v>
      </c>
      <c r="M20" s="11">
        <v>10</v>
      </c>
      <c r="N20" s="35">
        <v>93144.9</v>
      </c>
      <c r="O20" s="35">
        <v>92250</v>
      </c>
      <c r="P20" s="4">
        <f t="shared" si="6"/>
        <v>0.99039238863319412</v>
      </c>
      <c r="Q20" s="11">
        <v>20</v>
      </c>
      <c r="R20" s="35">
        <v>11149.2</v>
      </c>
      <c r="S20" s="35">
        <v>12417.9</v>
      </c>
      <c r="T20" s="4">
        <f t="shared" si="19"/>
        <v>1.1137929178775157</v>
      </c>
      <c r="U20" s="11">
        <v>10</v>
      </c>
      <c r="V20" s="35">
        <v>1912.1</v>
      </c>
      <c r="W20" s="35">
        <v>2386.1</v>
      </c>
      <c r="X20" s="4">
        <f t="shared" si="20"/>
        <v>1.2047894984571936</v>
      </c>
      <c r="Y20" s="11">
        <v>5</v>
      </c>
      <c r="Z20" s="82">
        <v>992435.6</v>
      </c>
      <c r="AA20" s="82">
        <v>969915</v>
      </c>
      <c r="AB20" s="4">
        <f t="shared" si="7"/>
        <v>0.97730774671928333</v>
      </c>
      <c r="AC20" s="11">
        <v>5</v>
      </c>
      <c r="AD20" s="11">
        <v>3060</v>
      </c>
      <c r="AE20" s="11">
        <v>3061</v>
      </c>
      <c r="AF20" s="4">
        <f t="shared" si="21"/>
        <v>1.0003267973856209</v>
      </c>
      <c r="AG20" s="11">
        <v>20</v>
      </c>
      <c r="AH20" s="74">
        <v>15000</v>
      </c>
      <c r="AI20" s="74">
        <v>16956</v>
      </c>
      <c r="AJ20" s="4">
        <f t="shared" si="22"/>
        <v>1.1304000000000001</v>
      </c>
      <c r="AK20" s="11">
        <v>20</v>
      </c>
      <c r="AL20" s="74">
        <v>4250</v>
      </c>
      <c r="AM20" s="74">
        <v>3992.1</v>
      </c>
      <c r="AN20" s="4">
        <f t="shared" si="23"/>
        <v>0.93931764705882348</v>
      </c>
      <c r="AO20" s="11">
        <v>5</v>
      </c>
      <c r="AP20" s="58">
        <v>1626</v>
      </c>
      <c r="AQ20" s="5">
        <v>1750</v>
      </c>
      <c r="AR20" s="4">
        <f t="shared" si="8"/>
        <v>1.0762607626076262</v>
      </c>
      <c r="AS20" s="5">
        <v>15</v>
      </c>
      <c r="AT20" s="82">
        <v>5000</v>
      </c>
      <c r="AU20" s="82">
        <v>5048</v>
      </c>
      <c r="AV20" s="4">
        <f t="shared" si="24"/>
        <v>1.0096000000000001</v>
      </c>
      <c r="AW20" s="5">
        <v>5</v>
      </c>
      <c r="AX20" s="58">
        <v>81.3</v>
      </c>
      <c r="AY20" s="58">
        <v>82</v>
      </c>
      <c r="AZ20" s="4">
        <f t="shared" si="10"/>
        <v>1.0086100861008611</v>
      </c>
      <c r="BA20" s="5">
        <v>2</v>
      </c>
      <c r="BB20" s="58">
        <v>44.9</v>
      </c>
      <c r="BC20" s="58">
        <v>50.6</v>
      </c>
      <c r="BD20" s="4">
        <f t="shared" si="25"/>
        <v>1.1269487750556793</v>
      </c>
      <c r="BE20" s="5">
        <v>10</v>
      </c>
      <c r="BF20" s="82">
        <v>121364</v>
      </c>
      <c r="BG20" s="82">
        <v>444737</v>
      </c>
      <c r="BH20" s="4">
        <f t="shared" si="11"/>
        <v>1.3</v>
      </c>
      <c r="BI20" s="5">
        <v>10</v>
      </c>
      <c r="BJ20" s="44">
        <f t="shared" si="26"/>
        <v>1.0698660146576444</v>
      </c>
      <c r="BK20" s="45">
        <v>32285</v>
      </c>
      <c r="BL20" s="35">
        <f t="shared" si="27"/>
        <v>34540.6</v>
      </c>
      <c r="BM20" s="35">
        <f t="shared" si="28"/>
        <v>2255.5999999999985</v>
      </c>
      <c r="BN20" s="35">
        <v>3053.4</v>
      </c>
      <c r="BO20" s="35">
        <v>3028.2000000000003</v>
      </c>
      <c r="BP20" s="35">
        <v>1769.2</v>
      </c>
      <c r="BQ20" s="35">
        <v>2924</v>
      </c>
      <c r="BR20" s="35">
        <v>2867.5</v>
      </c>
      <c r="BS20" s="35"/>
      <c r="BT20" s="35">
        <v>2893.5</v>
      </c>
      <c r="BU20" s="35">
        <v>1738.6000000000001</v>
      </c>
      <c r="BV20" s="35">
        <v>2576.3000000000002</v>
      </c>
      <c r="BW20" s="35">
        <v>3571.4</v>
      </c>
      <c r="BX20" s="35">
        <v>3279</v>
      </c>
      <c r="BY20" s="35">
        <v>3268.2000000000003</v>
      </c>
      <c r="BZ20" s="35">
        <v>788.2</v>
      </c>
      <c r="CA20" s="35">
        <f t="shared" si="15"/>
        <v>2783.1</v>
      </c>
      <c r="CB20" s="35"/>
      <c r="CC20" s="35">
        <f t="shared" si="17"/>
        <v>2783.1</v>
      </c>
      <c r="CD20" s="35">
        <f t="shared" si="18"/>
        <v>0</v>
      </c>
      <c r="CE20" s="90"/>
      <c r="CF20" s="90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1:96" s="2" customFormat="1" ht="17.149999999999999" customHeight="1">
      <c r="A21" s="13" t="s">
        <v>23</v>
      </c>
      <c r="B21" s="35">
        <v>213720</v>
      </c>
      <c r="C21" s="35">
        <v>201820.79999999999</v>
      </c>
      <c r="D21" s="4">
        <f t="shared" si="3"/>
        <v>0.94432341381246487</v>
      </c>
      <c r="E21" s="11">
        <v>10</v>
      </c>
      <c r="F21" s="58">
        <v>108.5</v>
      </c>
      <c r="G21" s="58">
        <v>109.9</v>
      </c>
      <c r="H21" s="4">
        <f t="shared" si="4"/>
        <v>1.0129032258064516</v>
      </c>
      <c r="I21" s="11">
        <v>5</v>
      </c>
      <c r="J21" s="45">
        <v>360</v>
      </c>
      <c r="K21" s="45">
        <v>360</v>
      </c>
      <c r="L21" s="4">
        <f t="shared" si="5"/>
        <v>1</v>
      </c>
      <c r="M21" s="11">
        <v>10</v>
      </c>
      <c r="N21" s="35">
        <v>130732.8</v>
      </c>
      <c r="O21" s="35">
        <v>121467.7</v>
      </c>
      <c r="P21" s="4">
        <f t="shared" si="6"/>
        <v>0.92912949160424918</v>
      </c>
      <c r="Q21" s="11">
        <v>20</v>
      </c>
      <c r="R21" s="35">
        <v>4036</v>
      </c>
      <c r="S21" s="35">
        <v>4233.7</v>
      </c>
      <c r="T21" s="4">
        <f t="shared" si="19"/>
        <v>1.04898414271556</v>
      </c>
      <c r="U21" s="11">
        <v>5</v>
      </c>
      <c r="V21" s="35">
        <v>714</v>
      </c>
      <c r="W21" s="35">
        <v>741.2</v>
      </c>
      <c r="X21" s="4">
        <f t="shared" si="20"/>
        <v>1.0380952380952382</v>
      </c>
      <c r="Y21" s="11">
        <v>5</v>
      </c>
      <c r="Z21" s="82">
        <v>1096692.3</v>
      </c>
      <c r="AA21" s="82">
        <v>922355</v>
      </c>
      <c r="AB21" s="4">
        <f t="shared" si="7"/>
        <v>0.84103353328914587</v>
      </c>
      <c r="AC21" s="11">
        <v>5</v>
      </c>
      <c r="AD21" s="11">
        <v>5025</v>
      </c>
      <c r="AE21" s="11">
        <v>4772</v>
      </c>
      <c r="AF21" s="4">
        <f t="shared" si="21"/>
        <v>0.94965174129353236</v>
      </c>
      <c r="AG21" s="11">
        <v>15</v>
      </c>
      <c r="AH21" s="74">
        <v>16226</v>
      </c>
      <c r="AI21" s="74">
        <v>16623.8</v>
      </c>
      <c r="AJ21" s="4">
        <f t="shared" si="22"/>
        <v>1.0245162085541724</v>
      </c>
      <c r="AK21" s="11">
        <v>10</v>
      </c>
      <c r="AL21" s="74">
        <v>4040</v>
      </c>
      <c r="AM21" s="74">
        <v>3631.9</v>
      </c>
      <c r="AN21" s="4">
        <f t="shared" si="23"/>
        <v>0.89898514851485156</v>
      </c>
      <c r="AO21" s="11">
        <v>10</v>
      </c>
      <c r="AP21" s="58">
        <v>1626</v>
      </c>
      <c r="AQ21" s="5">
        <v>491</v>
      </c>
      <c r="AR21" s="4">
        <f t="shared" si="8"/>
        <v>0.30196801968019682</v>
      </c>
      <c r="AS21" s="5">
        <v>15</v>
      </c>
      <c r="AT21" s="82">
        <v>11000</v>
      </c>
      <c r="AU21" s="82">
        <v>7469</v>
      </c>
      <c r="AV21" s="4">
        <f t="shared" si="24"/>
        <v>0.67900000000000005</v>
      </c>
      <c r="AW21" s="5">
        <v>5</v>
      </c>
      <c r="AX21" s="58">
        <v>78.3</v>
      </c>
      <c r="AY21" s="58">
        <v>75.8</v>
      </c>
      <c r="AZ21" s="4">
        <f t="shared" si="10"/>
        <v>0.96807151979565775</v>
      </c>
      <c r="BA21" s="5">
        <v>2</v>
      </c>
      <c r="BB21" s="58">
        <v>135</v>
      </c>
      <c r="BC21" s="58">
        <v>147.4</v>
      </c>
      <c r="BD21" s="4">
        <f t="shared" si="25"/>
        <v>1.0918518518518519</v>
      </c>
      <c r="BE21" s="5">
        <v>25</v>
      </c>
      <c r="BF21" s="82">
        <v>185140</v>
      </c>
      <c r="BG21" s="82">
        <v>654635</v>
      </c>
      <c r="BH21" s="4">
        <f t="shared" si="11"/>
        <v>1.3</v>
      </c>
      <c r="BI21" s="5">
        <v>5</v>
      </c>
      <c r="BJ21" s="44">
        <f t="shared" si="26"/>
        <v>0.91746703395187357</v>
      </c>
      <c r="BK21" s="45">
        <v>36362</v>
      </c>
      <c r="BL21" s="35">
        <f t="shared" si="27"/>
        <v>33360.9</v>
      </c>
      <c r="BM21" s="35">
        <f t="shared" si="28"/>
        <v>-3001.0999999999985</v>
      </c>
      <c r="BN21" s="35">
        <v>3527.6</v>
      </c>
      <c r="BO21" s="35">
        <v>3301.3</v>
      </c>
      <c r="BP21" s="35">
        <v>3873.3</v>
      </c>
      <c r="BQ21" s="35">
        <v>3544.8</v>
      </c>
      <c r="BR21" s="35">
        <v>3367.6000000000004</v>
      </c>
      <c r="BS21" s="35"/>
      <c r="BT21" s="35">
        <v>2231.4</v>
      </c>
      <c r="BU21" s="35">
        <v>998.69999999999982</v>
      </c>
      <c r="BV21" s="35">
        <v>3287.3</v>
      </c>
      <c r="BW21" s="35">
        <v>1804.3</v>
      </c>
      <c r="BX21" s="35">
        <v>4783.3</v>
      </c>
      <c r="BY21" s="35">
        <v>3676.7999999999997</v>
      </c>
      <c r="BZ21" s="35"/>
      <c r="CA21" s="35">
        <f t="shared" si="15"/>
        <v>-1035.5</v>
      </c>
      <c r="CB21" s="35"/>
      <c r="CC21" s="35">
        <f t="shared" si="17"/>
        <v>0</v>
      </c>
      <c r="CD21" s="35">
        <f t="shared" si="18"/>
        <v>-1035.5</v>
      </c>
      <c r="CE21" s="90"/>
      <c r="CF21" s="90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1:96" s="2" customFormat="1" ht="17.149999999999999" customHeight="1">
      <c r="A22" s="13" t="s">
        <v>24</v>
      </c>
      <c r="B22" s="35">
        <v>262235</v>
      </c>
      <c r="C22" s="35">
        <v>287523.09999999998</v>
      </c>
      <c r="D22" s="4">
        <f t="shared" si="3"/>
        <v>1.0964329704272884</v>
      </c>
      <c r="E22" s="11">
        <v>10</v>
      </c>
      <c r="F22" s="58">
        <v>108.3</v>
      </c>
      <c r="G22" s="58">
        <v>101.9</v>
      </c>
      <c r="H22" s="4">
        <f t="shared" si="4"/>
        <v>0.94090489381348119</v>
      </c>
      <c r="I22" s="11">
        <v>5</v>
      </c>
      <c r="J22" s="45">
        <v>400</v>
      </c>
      <c r="K22" s="45">
        <v>401</v>
      </c>
      <c r="L22" s="4">
        <f t="shared" si="5"/>
        <v>0.99750623441396513</v>
      </c>
      <c r="M22" s="11">
        <v>10</v>
      </c>
      <c r="N22" s="35">
        <v>127808.5</v>
      </c>
      <c r="O22" s="35">
        <v>129152.2</v>
      </c>
      <c r="P22" s="4">
        <f t="shared" si="6"/>
        <v>1.0105133852599788</v>
      </c>
      <c r="Q22" s="11">
        <v>20</v>
      </c>
      <c r="R22" s="35">
        <v>6150</v>
      </c>
      <c r="S22" s="35">
        <v>7143.1</v>
      </c>
      <c r="T22" s="4">
        <f t="shared" si="19"/>
        <v>1.161479674796748</v>
      </c>
      <c r="U22" s="11">
        <v>5</v>
      </c>
      <c r="V22" s="35">
        <v>850</v>
      </c>
      <c r="W22" s="35">
        <v>969.5</v>
      </c>
      <c r="X22" s="4">
        <f t="shared" si="20"/>
        <v>1.1405882352941177</v>
      </c>
      <c r="Y22" s="11">
        <v>5</v>
      </c>
      <c r="Z22" s="82">
        <v>1016519.9</v>
      </c>
      <c r="AA22" s="82">
        <v>1015257</v>
      </c>
      <c r="AB22" s="4">
        <f t="shared" si="7"/>
        <v>0.99875762392846412</v>
      </c>
      <c r="AC22" s="11">
        <v>5</v>
      </c>
      <c r="AD22" s="11">
        <v>10475</v>
      </c>
      <c r="AE22" s="11">
        <v>10476</v>
      </c>
      <c r="AF22" s="4">
        <f t="shared" si="21"/>
        <v>1.0000954653937948</v>
      </c>
      <c r="AG22" s="11">
        <v>20</v>
      </c>
      <c r="AH22" s="74">
        <v>28300</v>
      </c>
      <c r="AI22" s="74">
        <v>29569.1</v>
      </c>
      <c r="AJ22" s="4">
        <f t="shared" si="22"/>
        <v>1.0448445229681977</v>
      </c>
      <c r="AK22" s="11">
        <v>10</v>
      </c>
      <c r="AL22" s="74">
        <v>6200</v>
      </c>
      <c r="AM22" s="74">
        <v>5343.6</v>
      </c>
      <c r="AN22" s="4">
        <f t="shared" si="23"/>
        <v>0.8618709677419355</v>
      </c>
      <c r="AO22" s="11">
        <v>10</v>
      </c>
      <c r="AP22" s="58">
        <v>1626</v>
      </c>
      <c r="AQ22" s="5">
        <v>1705</v>
      </c>
      <c r="AR22" s="4">
        <f t="shared" si="8"/>
        <v>1.0485854858548584</v>
      </c>
      <c r="AS22" s="5">
        <v>15</v>
      </c>
      <c r="AT22" s="82">
        <v>4000</v>
      </c>
      <c r="AU22" s="82">
        <v>4071</v>
      </c>
      <c r="AV22" s="4">
        <f t="shared" si="24"/>
        <v>1.0177499999999999</v>
      </c>
      <c r="AW22" s="5">
        <v>5</v>
      </c>
      <c r="AX22" s="58">
        <v>87.4</v>
      </c>
      <c r="AY22" s="58">
        <v>82.5</v>
      </c>
      <c r="AZ22" s="4">
        <f t="shared" si="10"/>
        <v>0.94393592677345528</v>
      </c>
      <c r="BA22" s="5">
        <v>2</v>
      </c>
      <c r="BB22" s="58">
        <v>118</v>
      </c>
      <c r="BC22" s="58">
        <v>134.5</v>
      </c>
      <c r="BD22" s="4">
        <f t="shared" si="25"/>
        <v>1.1398305084745763</v>
      </c>
      <c r="BE22" s="5">
        <v>20</v>
      </c>
      <c r="BF22" s="82">
        <v>466325</v>
      </c>
      <c r="BG22" s="82">
        <v>730564</v>
      </c>
      <c r="BH22" s="4">
        <f t="shared" si="11"/>
        <v>1.2366641290945155</v>
      </c>
      <c r="BI22" s="5">
        <v>5</v>
      </c>
      <c r="BJ22" s="44">
        <f t="shared" si="26"/>
        <v>1.0415830684631791</v>
      </c>
      <c r="BK22" s="45">
        <v>47804</v>
      </c>
      <c r="BL22" s="35">
        <f t="shared" si="27"/>
        <v>49791.8</v>
      </c>
      <c r="BM22" s="35">
        <f t="shared" si="28"/>
        <v>1987.8000000000029</v>
      </c>
      <c r="BN22" s="35">
        <v>4866.3999999999996</v>
      </c>
      <c r="BO22" s="35">
        <v>4138.3999999999996</v>
      </c>
      <c r="BP22" s="35">
        <v>3525.1</v>
      </c>
      <c r="BQ22" s="35">
        <v>5254.9000000000005</v>
      </c>
      <c r="BR22" s="35">
        <v>4378</v>
      </c>
      <c r="BS22" s="35"/>
      <c r="BT22" s="35">
        <v>4584.6000000000004</v>
      </c>
      <c r="BU22" s="35">
        <v>1292.3999999999996</v>
      </c>
      <c r="BV22" s="35">
        <v>3975.5</v>
      </c>
      <c r="BW22" s="35">
        <v>3051.3</v>
      </c>
      <c r="BX22" s="35">
        <v>4982.2</v>
      </c>
      <c r="BY22" s="35">
        <v>4952.0999999999995</v>
      </c>
      <c r="BZ22" s="35">
        <v>1360.8</v>
      </c>
      <c r="CA22" s="35">
        <f t="shared" si="15"/>
        <v>3430.1</v>
      </c>
      <c r="CB22" s="35"/>
      <c r="CC22" s="35">
        <f t="shared" si="17"/>
        <v>3430.1</v>
      </c>
      <c r="CD22" s="35">
        <f t="shared" si="18"/>
        <v>0</v>
      </c>
      <c r="CE22" s="90"/>
      <c r="CF22" s="90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1:96" s="2" customFormat="1" ht="17.149999999999999" customHeight="1">
      <c r="A23" s="13" t="s">
        <v>25</v>
      </c>
      <c r="B23" s="35">
        <v>270019</v>
      </c>
      <c r="C23" s="35">
        <v>289154.40000000002</v>
      </c>
      <c r="D23" s="4">
        <f t="shared" si="3"/>
        <v>1.0708668649243203</v>
      </c>
      <c r="E23" s="11">
        <v>10</v>
      </c>
      <c r="F23" s="58">
        <v>104.6</v>
      </c>
      <c r="G23" s="58">
        <v>105.9</v>
      </c>
      <c r="H23" s="4">
        <f t="shared" si="4"/>
        <v>1.0124282982791588</v>
      </c>
      <c r="I23" s="11">
        <v>5</v>
      </c>
      <c r="J23" s="45">
        <v>280</v>
      </c>
      <c r="K23" s="45">
        <v>270</v>
      </c>
      <c r="L23" s="4">
        <f t="shared" si="5"/>
        <v>1.037037037037037</v>
      </c>
      <c r="M23" s="11">
        <v>15</v>
      </c>
      <c r="N23" s="35">
        <v>95935.1</v>
      </c>
      <c r="O23" s="35">
        <v>88960.9</v>
      </c>
      <c r="P23" s="4">
        <f t="shared" si="6"/>
        <v>0.92730293708976164</v>
      </c>
      <c r="Q23" s="11">
        <v>20</v>
      </c>
      <c r="R23" s="35">
        <v>5008.3999999999996</v>
      </c>
      <c r="S23" s="35">
        <v>5714.9</v>
      </c>
      <c r="T23" s="4">
        <f t="shared" si="19"/>
        <v>1.1410630141362512</v>
      </c>
      <c r="U23" s="11">
        <v>5</v>
      </c>
      <c r="V23" s="35">
        <v>383.8</v>
      </c>
      <c r="W23" s="35">
        <v>431.2</v>
      </c>
      <c r="X23" s="4">
        <f t="shared" si="20"/>
        <v>1.123501823866597</v>
      </c>
      <c r="Y23" s="11">
        <v>5</v>
      </c>
      <c r="Z23" s="82">
        <v>1162462</v>
      </c>
      <c r="AA23" s="82">
        <v>1120358</v>
      </c>
      <c r="AB23" s="4">
        <f t="shared" si="7"/>
        <v>0.96378032142125936</v>
      </c>
      <c r="AC23" s="11">
        <v>5</v>
      </c>
      <c r="AD23" s="11">
        <v>4182</v>
      </c>
      <c r="AE23" s="11">
        <v>4182</v>
      </c>
      <c r="AF23" s="4">
        <f t="shared" si="21"/>
        <v>1</v>
      </c>
      <c r="AG23" s="11">
        <v>20</v>
      </c>
      <c r="AH23" s="74">
        <v>13636</v>
      </c>
      <c r="AI23" s="74">
        <v>14200.9</v>
      </c>
      <c r="AJ23" s="4">
        <f t="shared" si="22"/>
        <v>1.0414271047227925</v>
      </c>
      <c r="AK23" s="11">
        <v>10</v>
      </c>
      <c r="AL23" s="74">
        <v>2900</v>
      </c>
      <c r="AM23" s="74">
        <v>3036.2</v>
      </c>
      <c r="AN23" s="4">
        <f t="shared" si="23"/>
        <v>1.0469655172413792</v>
      </c>
      <c r="AO23" s="11">
        <v>10</v>
      </c>
      <c r="AP23" s="58">
        <v>1626</v>
      </c>
      <c r="AQ23" s="5">
        <v>1030</v>
      </c>
      <c r="AR23" s="4">
        <f t="shared" si="8"/>
        <v>0.6334563345633456</v>
      </c>
      <c r="AS23" s="5">
        <v>15</v>
      </c>
      <c r="AT23" s="82">
        <v>7500</v>
      </c>
      <c r="AU23" s="82">
        <v>12548</v>
      </c>
      <c r="AV23" s="4">
        <f t="shared" si="24"/>
        <v>1.2473066666666666</v>
      </c>
      <c r="AW23" s="5">
        <v>5</v>
      </c>
      <c r="AX23" s="58">
        <v>56.8</v>
      </c>
      <c r="AY23" s="58">
        <v>61.3</v>
      </c>
      <c r="AZ23" s="4">
        <f t="shared" si="10"/>
        <v>1.079225352112676</v>
      </c>
      <c r="BA23" s="5">
        <v>2</v>
      </c>
      <c r="BB23" s="58">
        <v>52</v>
      </c>
      <c r="BC23" s="58">
        <v>59.6</v>
      </c>
      <c r="BD23" s="4">
        <f t="shared" si="25"/>
        <v>1.1461538461538461</v>
      </c>
      <c r="BE23" s="5">
        <v>20</v>
      </c>
      <c r="BF23" s="82">
        <v>111068</v>
      </c>
      <c r="BG23" s="82">
        <v>87541</v>
      </c>
      <c r="BH23" s="4">
        <f t="shared" si="11"/>
        <v>0.7881748118269889</v>
      </c>
      <c r="BI23" s="5">
        <v>5</v>
      </c>
      <c r="BJ23" s="44">
        <f t="shared" si="26"/>
        <v>0.99775563482218954</v>
      </c>
      <c r="BK23" s="45">
        <v>41275</v>
      </c>
      <c r="BL23" s="35">
        <f t="shared" si="27"/>
        <v>41182.400000000001</v>
      </c>
      <c r="BM23" s="35">
        <f t="shared" si="28"/>
        <v>-92.599999999998545</v>
      </c>
      <c r="BN23" s="35">
        <v>3401.6</v>
      </c>
      <c r="BO23" s="35">
        <v>3786.5</v>
      </c>
      <c r="BP23" s="35">
        <v>3998.6</v>
      </c>
      <c r="BQ23" s="35">
        <v>3618.5</v>
      </c>
      <c r="BR23" s="35">
        <v>3621.1</v>
      </c>
      <c r="BS23" s="35"/>
      <c r="BT23" s="35">
        <v>3377.2</v>
      </c>
      <c r="BU23" s="35">
        <v>2149.4</v>
      </c>
      <c r="BV23" s="35">
        <v>3555.1000000000004</v>
      </c>
      <c r="BW23" s="35">
        <v>2610.6999999999998</v>
      </c>
      <c r="BX23" s="35">
        <v>3926.1</v>
      </c>
      <c r="BY23" s="35">
        <v>4154.5</v>
      </c>
      <c r="BZ23" s="35"/>
      <c r="CA23" s="35">
        <f t="shared" si="15"/>
        <v>2983.1</v>
      </c>
      <c r="CB23" s="35"/>
      <c r="CC23" s="35">
        <f t="shared" si="17"/>
        <v>2983.1</v>
      </c>
      <c r="CD23" s="35">
        <f t="shared" si="18"/>
        <v>0</v>
      </c>
      <c r="CE23" s="90"/>
      <c r="CF23" s="90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1:96" s="2" customFormat="1" ht="17.149999999999999" customHeight="1">
      <c r="A24" s="13" t="s">
        <v>26</v>
      </c>
      <c r="B24" s="35">
        <v>23148810</v>
      </c>
      <c r="C24" s="35">
        <v>24023936.800000001</v>
      </c>
      <c r="D24" s="4">
        <f t="shared" si="3"/>
        <v>1.037804396856685</v>
      </c>
      <c r="E24" s="11">
        <v>10</v>
      </c>
      <c r="F24" s="58">
        <v>106.9</v>
      </c>
      <c r="G24" s="58">
        <v>106.6</v>
      </c>
      <c r="H24" s="4">
        <f t="shared" si="4"/>
        <v>0.99719363891487356</v>
      </c>
      <c r="I24" s="11">
        <v>5</v>
      </c>
      <c r="J24" s="45">
        <v>175</v>
      </c>
      <c r="K24" s="45">
        <v>178</v>
      </c>
      <c r="L24" s="4">
        <f t="shared" si="5"/>
        <v>0.9831460674157303</v>
      </c>
      <c r="M24" s="11">
        <v>5</v>
      </c>
      <c r="N24" s="35">
        <v>1014300.8</v>
      </c>
      <c r="O24" s="35">
        <v>987150</v>
      </c>
      <c r="P24" s="4">
        <f t="shared" si="6"/>
        <v>0.97323200376062002</v>
      </c>
      <c r="Q24" s="11">
        <v>20</v>
      </c>
      <c r="R24" s="35">
        <v>4769</v>
      </c>
      <c r="S24" s="35">
        <v>5687.7</v>
      </c>
      <c r="T24" s="4">
        <f t="shared" si="19"/>
        <v>1.1926399664499894</v>
      </c>
      <c r="U24" s="11">
        <v>5</v>
      </c>
      <c r="V24" s="35">
        <v>2100</v>
      </c>
      <c r="W24" s="35">
        <v>2588.3000000000002</v>
      </c>
      <c r="X24" s="4">
        <f t="shared" si="20"/>
        <v>1.203252380952381</v>
      </c>
      <c r="Y24" s="11">
        <v>5</v>
      </c>
      <c r="Z24" s="82">
        <v>7075619</v>
      </c>
      <c r="AA24" s="82">
        <v>6657846</v>
      </c>
      <c r="AB24" s="4">
        <f t="shared" si="7"/>
        <v>0.94095597855113455</v>
      </c>
      <c r="AC24" s="11">
        <v>10</v>
      </c>
      <c r="AD24" s="11">
        <v>4794</v>
      </c>
      <c r="AE24" s="11">
        <v>4616</v>
      </c>
      <c r="AF24" s="4">
        <f t="shared" si="21"/>
        <v>0.96287025448477259</v>
      </c>
      <c r="AG24" s="11">
        <v>20</v>
      </c>
      <c r="AH24" s="74">
        <v>16200</v>
      </c>
      <c r="AI24" s="74">
        <v>16679.2</v>
      </c>
      <c r="AJ24" s="4">
        <f t="shared" si="22"/>
        <v>1.0295802469135802</v>
      </c>
      <c r="AK24" s="11">
        <v>15</v>
      </c>
      <c r="AL24" s="74">
        <v>6250</v>
      </c>
      <c r="AM24" s="74">
        <v>4183.6000000000004</v>
      </c>
      <c r="AN24" s="4">
        <f t="shared" si="23"/>
        <v>0.66937600000000008</v>
      </c>
      <c r="AO24" s="11">
        <v>10</v>
      </c>
      <c r="AP24" s="58">
        <v>1626</v>
      </c>
      <c r="AQ24" s="5">
        <v>238</v>
      </c>
      <c r="AR24" s="4">
        <f t="shared" si="8"/>
        <v>0.14637146371463713</v>
      </c>
      <c r="AS24" s="5">
        <v>15</v>
      </c>
      <c r="AT24" s="82">
        <v>305463</v>
      </c>
      <c r="AU24" s="82">
        <v>142439</v>
      </c>
      <c r="AV24" s="4">
        <f t="shared" si="24"/>
        <v>0.46630524809878776</v>
      </c>
      <c r="AW24" s="5">
        <v>5</v>
      </c>
      <c r="AX24" s="58">
        <v>27.6</v>
      </c>
      <c r="AY24" s="58">
        <v>47.7</v>
      </c>
      <c r="AZ24" s="4">
        <f t="shared" si="10"/>
        <v>1.2528260869565218</v>
      </c>
      <c r="BA24" s="5">
        <v>2</v>
      </c>
      <c r="BB24" s="58">
        <v>53.5</v>
      </c>
      <c r="BC24" s="58">
        <v>53.5</v>
      </c>
      <c r="BD24" s="4">
        <f t="shared" si="25"/>
        <v>1</v>
      </c>
      <c r="BE24" s="5">
        <v>15</v>
      </c>
      <c r="BF24" s="82">
        <v>6007605</v>
      </c>
      <c r="BG24" s="82">
        <v>10080615</v>
      </c>
      <c r="BH24" s="4">
        <f t="shared" si="11"/>
        <v>1.2477975665843544</v>
      </c>
      <c r="BI24" s="5">
        <v>10</v>
      </c>
      <c r="BJ24" s="44">
        <f t="shared" si="26"/>
        <v>0.90157236136397834</v>
      </c>
      <c r="BK24" s="45">
        <v>35766</v>
      </c>
      <c r="BL24" s="35">
        <f t="shared" si="27"/>
        <v>32245.599999999999</v>
      </c>
      <c r="BM24" s="35">
        <f t="shared" si="28"/>
        <v>-3520.4000000000015</v>
      </c>
      <c r="BN24" s="35">
        <v>3708</v>
      </c>
      <c r="BO24" s="35">
        <v>3617.3999999999996</v>
      </c>
      <c r="BP24" s="35">
        <v>1685.3</v>
      </c>
      <c r="BQ24" s="35">
        <v>2309.6</v>
      </c>
      <c r="BR24" s="35">
        <v>3776.4</v>
      </c>
      <c r="BS24" s="35"/>
      <c r="BT24" s="35">
        <v>3332</v>
      </c>
      <c r="BU24" s="35">
        <v>290.60000000000036</v>
      </c>
      <c r="BV24" s="35">
        <v>3203.5</v>
      </c>
      <c r="BW24" s="35">
        <v>1976.3</v>
      </c>
      <c r="BX24" s="35">
        <v>3709.6000000000004</v>
      </c>
      <c r="BY24" s="35">
        <v>3661.5</v>
      </c>
      <c r="BZ24" s="35">
        <v>2723.2</v>
      </c>
      <c r="CA24" s="35">
        <f t="shared" si="15"/>
        <v>-1747.8</v>
      </c>
      <c r="CB24" s="35"/>
      <c r="CC24" s="35">
        <f t="shared" si="17"/>
        <v>0</v>
      </c>
      <c r="CD24" s="35">
        <f t="shared" si="18"/>
        <v>-1747.8</v>
      </c>
      <c r="CE24" s="90"/>
      <c r="CF24" s="90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1:96" s="2" customFormat="1" ht="17.149999999999999" customHeight="1">
      <c r="A25" s="13" t="s">
        <v>27</v>
      </c>
      <c r="B25" s="35">
        <v>161591</v>
      </c>
      <c r="C25" s="35">
        <v>214057.8</v>
      </c>
      <c r="D25" s="4">
        <f t="shared" si="3"/>
        <v>1.2124688874999225</v>
      </c>
      <c r="E25" s="11">
        <v>10</v>
      </c>
      <c r="F25" s="58">
        <v>106.3</v>
      </c>
      <c r="G25" s="58">
        <v>103.1</v>
      </c>
      <c r="H25" s="4">
        <f t="shared" si="4"/>
        <v>0.96989651928504228</v>
      </c>
      <c r="I25" s="11">
        <v>5</v>
      </c>
      <c r="J25" s="45">
        <v>70</v>
      </c>
      <c r="K25" s="45">
        <v>70</v>
      </c>
      <c r="L25" s="4">
        <f t="shared" si="5"/>
        <v>1</v>
      </c>
      <c r="M25" s="11">
        <v>10</v>
      </c>
      <c r="N25" s="35">
        <v>48294.5</v>
      </c>
      <c r="O25" s="35">
        <v>41054.699999999997</v>
      </c>
      <c r="P25" s="4">
        <f t="shared" si="6"/>
        <v>0.85009059002577925</v>
      </c>
      <c r="Q25" s="11">
        <v>20</v>
      </c>
      <c r="R25" s="35">
        <v>1700</v>
      </c>
      <c r="S25" s="35">
        <v>1975.3</v>
      </c>
      <c r="T25" s="4">
        <f t="shared" si="19"/>
        <v>1.1619411764705883</v>
      </c>
      <c r="U25" s="11">
        <v>5</v>
      </c>
      <c r="V25" s="35">
        <v>180</v>
      </c>
      <c r="W25" s="35">
        <v>200</v>
      </c>
      <c r="X25" s="4">
        <f t="shared" si="20"/>
        <v>1.1111111111111112</v>
      </c>
      <c r="Y25" s="11">
        <v>5</v>
      </c>
      <c r="Z25" s="82">
        <v>471458</v>
      </c>
      <c r="AA25" s="82">
        <v>382686</v>
      </c>
      <c r="AB25" s="4">
        <f t="shared" si="7"/>
        <v>0.81170751159170063</v>
      </c>
      <c r="AC25" s="11">
        <v>5</v>
      </c>
      <c r="AD25" s="11">
        <v>1497</v>
      </c>
      <c r="AE25" s="11">
        <v>1466</v>
      </c>
      <c r="AF25" s="4">
        <f t="shared" si="21"/>
        <v>0.97929191716766872</v>
      </c>
      <c r="AG25" s="11">
        <v>20</v>
      </c>
      <c r="AH25" s="74">
        <v>5935</v>
      </c>
      <c r="AI25" s="74">
        <v>6157.7</v>
      </c>
      <c r="AJ25" s="4">
        <f t="shared" si="22"/>
        <v>1.0375231676495367</v>
      </c>
      <c r="AK25" s="11">
        <v>10</v>
      </c>
      <c r="AL25" s="74">
        <v>1250</v>
      </c>
      <c r="AM25" s="74">
        <v>1393</v>
      </c>
      <c r="AN25" s="4">
        <f t="shared" si="23"/>
        <v>1.1144000000000001</v>
      </c>
      <c r="AO25" s="11">
        <v>5</v>
      </c>
      <c r="AP25" s="58">
        <v>1626</v>
      </c>
      <c r="AQ25" s="5">
        <v>362</v>
      </c>
      <c r="AR25" s="4">
        <f t="shared" si="8"/>
        <v>0.22263222632226323</v>
      </c>
      <c r="AS25" s="5">
        <v>15</v>
      </c>
      <c r="AT25" s="82">
        <v>1950</v>
      </c>
      <c r="AU25" s="82">
        <v>2431</v>
      </c>
      <c r="AV25" s="4">
        <f t="shared" si="24"/>
        <v>1.2046666666666666</v>
      </c>
      <c r="AW25" s="5">
        <v>5</v>
      </c>
      <c r="AX25" s="58">
        <v>83.1</v>
      </c>
      <c r="AY25" s="58">
        <v>68.5</v>
      </c>
      <c r="AZ25" s="4">
        <f t="shared" si="10"/>
        <v>0.82430806257521061</v>
      </c>
      <c r="BA25" s="5">
        <v>2</v>
      </c>
      <c r="BB25" s="58">
        <v>53</v>
      </c>
      <c r="BC25" s="58">
        <v>53.6</v>
      </c>
      <c r="BD25" s="4">
        <f t="shared" si="25"/>
        <v>1.0113207547169811</v>
      </c>
      <c r="BE25" s="5">
        <v>25</v>
      </c>
      <c r="BF25" s="82">
        <v>87660</v>
      </c>
      <c r="BG25" s="82">
        <v>62657</v>
      </c>
      <c r="BH25" s="4">
        <f t="shared" si="11"/>
        <v>0.71477298653890031</v>
      </c>
      <c r="BI25" s="5">
        <v>5</v>
      </c>
      <c r="BJ25" s="44">
        <f t="shared" si="26"/>
        <v>0.91701475470471105</v>
      </c>
      <c r="BK25" s="45">
        <v>17745</v>
      </c>
      <c r="BL25" s="35">
        <f t="shared" si="27"/>
        <v>16272.4</v>
      </c>
      <c r="BM25" s="35">
        <f t="shared" si="28"/>
        <v>-1472.6000000000004</v>
      </c>
      <c r="BN25" s="35">
        <v>1606.2</v>
      </c>
      <c r="BO25" s="35">
        <v>1589.3</v>
      </c>
      <c r="BP25" s="35">
        <v>1459.8</v>
      </c>
      <c r="BQ25" s="35">
        <v>1692.1</v>
      </c>
      <c r="BR25" s="35">
        <v>1630.4</v>
      </c>
      <c r="BS25" s="35"/>
      <c r="BT25" s="35">
        <v>1418.9</v>
      </c>
      <c r="BU25" s="35">
        <v>55.099999999999909</v>
      </c>
      <c r="BV25" s="35">
        <v>1494.1</v>
      </c>
      <c r="BW25" s="35">
        <v>797.2</v>
      </c>
      <c r="BX25" s="35">
        <v>1813.8999999999999</v>
      </c>
      <c r="BY25" s="35">
        <v>1870.3</v>
      </c>
      <c r="BZ25" s="35">
        <v>252.6</v>
      </c>
      <c r="CA25" s="35">
        <f t="shared" si="15"/>
        <v>592.5</v>
      </c>
      <c r="CB25" s="35"/>
      <c r="CC25" s="35">
        <f t="shared" si="17"/>
        <v>592.5</v>
      </c>
      <c r="CD25" s="35">
        <f t="shared" si="18"/>
        <v>0</v>
      </c>
      <c r="CE25" s="90"/>
      <c r="CF25" s="90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1:96" s="2" customFormat="1" ht="17.149999999999999" customHeight="1">
      <c r="A26" s="13" t="s">
        <v>28</v>
      </c>
      <c r="B26" s="35">
        <v>88070</v>
      </c>
      <c r="C26" s="35">
        <v>90308.4</v>
      </c>
      <c r="D26" s="4">
        <f t="shared" si="3"/>
        <v>1.0254161462473033</v>
      </c>
      <c r="E26" s="11">
        <v>10</v>
      </c>
      <c r="F26" s="58">
        <v>105</v>
      </c>
      <c r="G26" s="58">
        <v>104</v>
      </c>
      <c r="H26" s="4">
        <f t="shared" si="4"/>
        <v>0.99047619047619051</v>
      </c>
      <c r="I26" s="11">
        <v>5</v>
      </c>
      <c r="J26" s="45">
        <v>230</v>
      </c>
      <c r="K26" s="45">
        <v>186</v>
      </c>
      <c r="L26" s="4">
        <f t="shared" si="5"/>
        <v>1.2036559139784946</v>
      </c>
      <c r="M26" s="11">
        <v>15</v>
      </c>
      <c r="N26" s="35">
        <v>71936.100000000006</v>
      </c>
      <c r="O26" s="35">
        <v>69489.3</v>
      </c>
      <c r="P26" s="4">
        <f t="shared" si="6"/>
        <v>0.96598647966737139</v>
      </c>
      <c r="Q26" s="11">
        <v>20</v>
      </c>
      <c r="R26" s="35">
        <v>14615</v>
      </c>
      <c r="S26" s="35">
        <v>15031</v>
      </c>
      <c r="T26" s="4">
        <f t="shared" si="19"/>
        <v>1.0284639069449195</v>
      </c>
      <c r="U26" s="11">
        <v>5</v>
      </c>
      <c r="V26" s="35">
        <v>702</v>
      </c>
      <c r="W26" s="35">
        <v>652.9</v>
      </c>
      <c r="X26" s="4">
        <f t="shared" si="20"/>
        <v>0.93005698005698001</v>
      </c>
      <c r="Y26" s="11">
        <v>5</v>
      </c>
      <c r="Z26" s="82">
        <v>611653</v>
      </c>
      <c r="AA26" s="82">
        <v>612914</v>
      </c>
      <c r="AB26" s="4">
        <f t="shared" si="7"/>
        <v>1.0020616264450595</v>
      </c>
      <c r="AC26" s="11">
        <v>5</v>
      </c>
      <c r="AD26" s="11">
        <v>5000</v>
      </c>
      <c r="AE26" s="11">
        <v>5038</v>
      </c>
      <c r="AF26" s="4">
        <f t="shared" si="21"/>
        <v>1.0076000000000001</v>
      </c>
      <c r="AG26" s="11">
        <v>15</v>
      </c>
      <c r="AH26" s="74">
        <v>22300</v>
      </c>
      <c r="AI26" s="74">
        <v>23137.8</v>
      </c>
      <c r="AJ26" s="4">
        <f t="shared" si="22"/>
        <v>1.0375695067264574</v>
      </c>
      <c r="AK26" s="11">
        <v>20</v>
      </c>
      <c r="AL26" s="74">
        <v>2850</v>
      </c>
      <c r="AM26" s="74">
        <v>2594.1</v>
      </c>
      <c r="AN26" s="4">
        <f t="shared" si="23"/>
        <v>0.91021052631578947</v>
      </c>
      <c r="AO26" s="11">
        <v>5</v>
      </c>
      <c r="AP26" s="58">
        <v>1626</v>
      </c>
      <c r="AQ26" s="5">
        <v>1811</v>
      </c>
      <c r="AR26" s="4">
        <f t="shared" si="8"/>
        <v>1.1137761377613775</v>
      </c>
      <c r="AS26" s="5">
        <v>15</v>
      </c>
      <c r="AT26" s="82">
        <v>6000</v>
      </c>
      <c r="AU26" s="82">
        <v>7150</v>
      </c>
      <c r="AV26" s="4">
        <f t="shared" si="24"/>
        <v>1.1916666666666667</v>
      </c>
      <c r="AW26" s="5">
        <v>5</v>
      </c>
      <c r="AX26" s="58">
        <v>83.7</v>
      </c>
      <c r="AY26" s="58">
        <v>93.3</v>
      </c>
      <c r="AZ26" s="4">
        <f t="shared" si="10"/>
        <v>1.1146953405017921</v>
      </c>
      <c r="BA26" s="5">
        <v>2</v>
      </c>
      <c r="BB26" s="58">
        <v>46</v>
      </c>
      <c r="BC26" s="58">
        <v>46.3</v>
      </c>
      <c r="BD26" s="4">
        <f t="shared" si="25"/>
        <v>1.0065217391304346</v>
      </c>
      <c r="BE26" s="5">
        <v>20</v>
      </c>
      <c r="BF26" s="82">
        <v>71110</v>
      </c>
      <c r="BG26" s="82">
        <v>127837</v>
      </c>
      <c r="BH26" s="4">
        <f t="shared" si="11"/>
        <v>1.259773590212347</v>
      </c>
      <c r="BI26" s="5">
        <v>5</v>
      </c>
      <c r="BJ26" s="44">
        <f t="shared" si="26"/>
        <v>1.0468693083266432</v>
      </c>
      <c r="BK26" s="45">
        <v>45438</v>
      </c>
      <c r="BL26" s="35">
        <f t="shared" si="27"/>
        <v>47567.6</v>
      </c>
      <c r="BM26" s="35">
        <f t="shared" si="28"/>
        <v>2129.5999999999985</v>
      </c>
      <c r="BN26" s="35">
        <v>3827.9</v>
      </c>
      <c r="BO26" s="35">
        <v>4330.4000000000005</v>
      </c>
      <c r="BP26" s="35">
        <v>4147.8</v>
      </c>
      <c r="BQ26" s="35">
        <v>4431</v>
      </c>
      <c r="BR26" s="35">
        <v>4495.8</v>
      </c>
      <c r="BS26" s="35"/>
      <c r="BT26" s="35">
        <v>3383.6</v>
      </c>
      <c r="BU26" s="35">
        <v>1690.6</v>
      </c>
      <c r="BV26" s="35">
        <v>3822.7</v>
      </c>
      <c r="BW26" s="35">
        <v>6735.2</v>
      </c>
      <c r="BX26" s="35">
        <v>2249.9999999999995</v>
      </c>
      <c r="BY26" s="35">
        <v>4813.8999999999996</v>
      </c>
      <c r="BZ26" s="35"/>
      <c r="CA26" s="35">
        <f t="shared" si="15"/>
        <v>3638.7</v>
      </c>
      <c r="CB26" s="35"/>
      <c r="CC26" s="35">
        <f t="shared" si="17"/>
        <v>3638.7</v>
      </c>
      <c r="CD26" s="35">
        <f t="shared" si="18"/>
        <v>0</v>
      </c>
      <c r="CE26" s="90"/>
      <c r="CF26" s="90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1:96" s="2" customFormat="1" ht="17.149999999999999" customHeight="1">
      <c r="A27" s="13" t="s">
        <v>29</v>
      </c>
      <c r="B27" s="35">
        <v>38442</v>
      </c>
      <c r="C27" s="35">
        <v>40286.9</v>
      </c>
      <c r="D27" s="4">
        <f t="shared" si="3"/>
        <v>1.0479917798241507</v>
      </c>
      <c r="E27" s="11">
        <v>10</v>
      </c>
      <c r="F27" s="58">
        <v>107</v>
      </c>
      <c r="G27" s="58">
        <v>103.8</v>
      </c>
      <c r="H27" s="4">
        <f t="shared" si="4"/>
        <v>0.97009345794392521</v>
      </c>
      <c r="I27" s="11">
        <v>5</v>
      </c>
      <c r="J27" s="45">
        <v>130</v>
      </c>
      <c r="K27" s="45">
        <v>132</v>
      </c>
      <c r="L27" s="4">
        <f t="shared" si="5"/>
        <v>0.98484848484848486</v>
      </c>
      <c r="M27" s="11">
        <v>15</v>
      </c>
      <c r="N27" s="35">
        <v>45067</v>
      </c>
      <c r="O27" s="35">
        <v>49720.2</v>
      </c>
      <c r="P27" s="4">
        <f t="shared" si="6"/>
        <v>1.1032507156012159</v>
      </c>
      <c r="Q27" s="11">
        <v>20</v>
      </c>
      <c r="R27" s="35">
        <v>955</v>
      </c>
      <c r="S27" s="35">
        <v>987.3</v>
      </c>
      <c r="T27" s="4">
        <f t="shared" si="19"/>
        <v>1.0338219895287957</v>
      </c>
      <c r="U27" s="11">
        <v>5</v>
      </c>
      <c r="V27" s="35">
        <v>110</v>
      </c>
      <c r="W27" s="35">
        <v>121.2</v>
      </c>
      <c r="X27" s="4">
        <f t="shared" si="20"/>
        <v>1.1018181818181818</v>
      </c>
      <c r="Y27" s="11">
        <v>10</v>
      </c>
      <c r="Z27" s="82">
        <v>569353.9</v>
      </c>
      <c r="AA27" s="82">
        <v>566527</v>
      </c>
      <c r="AB27" s="4">
        <f t="shared" si="7"/>
        <v>0.99503489832949243</v>
      </c>
      <c r="AC27" s="11">
        <v>5</v>
      </c>
      <c r="AD27" s="11">
        <v>1000</v>
      </c>
      <c r="AE27" s="11">
        <v>874</v>
      </c>
      <c r="AF27" s="4">
        <f t="shared" si="21"/>
        <v>0.874</v>
      </c>
      <c r="AG27" s="11">
        <v>20</v>
      </c>
      <c r="AH27" s="74">
        <v>4000</v>
      </c>
      <c r="AI27" s="74">
        <v>4122.8999999999996</v>
      </c>
      <c r="AJ27" s="4">
        <f t="shared" si="22"/>
        <v>1.0307249999999999</v>
      </c>
      <c r="AK27" s="11">
        <v>10</v>
      </c>
      <c r="AL27" s="74">
        <v>855</v>
      </c>
      <c r="AM27" s="74">
        <v>638.9</v>
      </c>
      <c r="AN27" s="4">
        <f t="shared" si="23"/>
        <v>0.74725146198830406</v>
      </c>
      <c r="AO27" s="11">
        <v>15</v>
      </c>
      <c r="AP27" s="58">
        <v>1626</v>
      </c>
      <c r="AQ27" s="5">
        <v>1761</v>
      </c>
      <c r="AR27" s="4">
        <f t="shared" si="8"/>
        <v>1.0830258302583027</v>
      </c>
      <c r="AS27" s="5">
        <v>15</v>
      </c>
      <c r="AT27" s="82">
        <v>2500</v>
      </c>
      <c r="AU27" s="82">
        <v>2525</v>
      </c>
      <c r="AV27" s="4">
        <f t="shared" si="24"/>
        <v>1.01</v>
      </c>
      <c r="AW27" s="5">
        <v>5</v>
      </c>
      <c r="AX27" s="58">
        <v>100</v>
      </c>
      <c r="AY27" s="58">
        <v>100</v>
      </c>
      <c r="AZ27" s="4">
        <f t="shared" si="10"/>
        <v>1</v>
      </c>
      <c r="BA27" s="5">
        <v>2</v>
      </c>
      <c r="BB27" s="58">
        <v>13</v>
      </c>
      <c r="BC27" s="58">
        <v>13.6</v>
      </c>
      <c r="BD27" s="4">
        <f t="shared" si="25"/>
        <v>1.0461538461538462</v>
      </c>
      <c r="BE27" s="5">
        <v>15</v>
      </c>
      <c r="BF27" s="82">
        <v>18097</v>
      </c>
      <c r="BG27" s="82">
        <v>44714</v>
      </c>
      <c r="BH27" s="4">
        <f t="shared" si="11"/>
        <v>1.3</v>
      </c>
      <c r="BI27" s="5">
        <v>10</v>
      </c>
      <c r="BJ27" s="44">
        <f t="shared" si="26"/>
        <v>1.014285864235758</v>
      </c>
      <c r="BK27" s="45">
        <v>18570</v>
      </c>
      <c r="BL27" s="35">
        <f t="shared" si="27"/>
        <v>18835.3</v>
      </c>
      <c r="BM27" s="35">
        <f t="shared" si="28"/>
        <v>265.29999999999927</v>
      </c>
      <c r="BN27" s="35">
        <v>1631.2</v>
      </c>
      <c r="BO27" s="35">
        <v>1580.5</v>
      </c>
      <c r="BP27" s="35">
        <v>1390.3</v>
      </c>
      <c r="BQ27" s="35">
        <v>1515.1000000000001</v>
      </c>
      <c r="BR27" s="35">
        <v>1666.9</v>
      </c>
      <c r="BS27" s="35"/>
      <c r="BT27" s="35">
        <v>1306.5999999999999</v>
      </c>
      <c r="BU27" s="35">
        <v>623.89999999999986</v>
      </c>
      <c r="BV27" s="35">
        <v>1729.6</v>
      </c>
      <c r="BW27" s="35">
        <v>1749.9</v>
      </c>
      <c r="BX27" s="35">
        <v>1413.3</v>
      </c>
      <c r="BY27" s="35">
        <v>1844.3</v>
      </c>
      <c r="BZ27" s="35"/>
      <c r="CA27" s="35">
        <f t="shared" si="15"/>
        <v>2383.6999999999998</v>
      </c>
      <c r="CB27" s="35"/>
      <c r="CC27" s="35">
        <f t="shared" si="17"/>
        <v>2383.6999999999998</v>
      </c>
      <c r="CD27" s="35">
        <f t="shared" si="18"/>
        <v>0</v>
      </c>
      <c r="CE27" s="90"/>
      <c r="CF27" s="90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1:96" s="2" customFormat="1" ht="17.149999999999999" customHeight="1">
      <c r="A28" s="13" t="s">
        <v>30</v>
      </c>
      <c r="B28" s="35">
        <v>22211450</v>
      </c>
      <c r="C28" s="35">
        <v>19613618</v>
      </c>
      <c r="D28" s="4">
        <f t="shared" si="3"/>
        <v>0.88304086405885251</v>
      </c>
      <c r="E28" s="11">
        <v>10</v>
      </c>
      <c r="F28" s="58">
        <v>103.9</v>
      </c>
      <c r="G28" s="58">
        <v>104</v>
      </c>
      <c r="H28" s="4">
        <f t="shared" si="4"/>
        <v>1.0009624639076034</v>
      </c>
      <c r="I28" s="11">
        <v>5</v>
      </c>
      <c r="J28" s="45">
        <v>220</v>
      </c>
      <c r="K28" s="45">
        <v>182</v>
      </c>
      <c r="L28" s="4">
        <f t="shared" si="5"/>
        <v>1.2008791208791207</v>
      </c>
      <c r="M28" s="11">
        <v>10</v>
      </c>
      <c r="N28" s="35">
        <v>274781.2</v>
      </c>
      <c r="O28" s="35">
        <v>284153.8</v>
      </c>
      <c r="P28" s="4">
        <f t="shared" si="6"/>
        <v>1.0341093204338578</v>
      </c>
      <c r="Q28" s="11">
        <v>20</v>
      </c>
      <c r="R28" s="35">
        <v>11500</v>
      </c>
      <c r="S28" s="35">
        <v>12471.6</v>
      </c>
      <c r="T28" s="4">
        <f t="shared" si="19"/>
        <v>1.0844869565217392</v>
      </c>
      <c r="U28" s="11">
        <v>10</v>
      </c>
      <c r="V28" s="35">
        <v>3825</v>
      </c>
      <c r="W28" s="35">
        <v>4421.6000000000004</v>
      </c>
      <c r="X28" s="4">
        <f t="shared" si="20"/>
        <v>1.1559738562091504</v>
      </c>
      <c r="Y28" s="11">
        <v>10</v>
      </c>
      <c r="Z28" s="82">
        <v>917861</v>
      </c>
      <c r="AA28" s="82">
        <v>936218</v>
      </c>
      <c r="AB28" s="4">
        <f t="shared" si="7"/>
        <v>1.0199997603122912</v>
      </c>
      <c r="AC28" s="11">
        <v>5</v>
      </c>
      <c r="AD28" s="11">
        <v>4548</v>
      </c>
      <c r="AE28" s="11">
        <v>4726</v>
      </c>
      <c r="AF28" s="4">
        <f t="shared" si="21"/>
        <v>1.0391380826737027</v>
      </c>
      <c r="AG28" s="11">
        <v>15</v>
      </c>
      <c r="AH28" s="74">
        <v>18600</v>
      </c>
      <c r="AI28" s="74">
        <v>20501.400000000001</v>
      </c>
      <c r="AJ28" s="4">
        <f t="shared" si="22"/>
        <v>1.1022258064516131</v>
      </c>
      <c r="AK28" s="11">
        <v>10</v>
      </c>
      <c r="AL28" s="74">
        <v>11250</v>
      </c>
      <c r="AM28" s="74">
        <v>13687.2</v>
      </c>
      <c r="AN28" s="4">
        <f t="shared" si="23"/>
        <v>1.2016640000000001</v>
      </c>
      <c r="AO28" s="11">
        <v>10</v>
      </c>
      <c r="AP28" s="58">
        <v>1626</v>
      </c>
      <c r="AQ28" s="5">
        <v>1622</v>
      </c>
      <c r="AR28" s="4">
        <f t="shared" si="8"/>
        <v>0.99753997539975403</v>
      </c>
      <c r="AS28" s="5">
        <v>15</v>
      </c>
      <c r="AT28" s="82">
        <v>18975</v>
      </c>
      <c r="AU28" s="82">
        <v>24296</v>
      </c>
      <c r="AV28" s="4">
        <f t="shared" si="24"/>
        <v>1.2080421607378129</v>
      </c>
      <c r="AW28" s="5">
        <v>5</v>
      </c>
      <c r="AX28" s="58">
        <v>100</v>
      </c>
      <c r="AY28" s="58">
        <v>100</v>
      </c>
      <c r="AZ28" s="4">
        <f t="shared" si="10"/>
        <v>1</v>
      </c>
      <c r="BA28" s="5">
        <v>2</v>
      </c>
      <c r="BB28" s="58">
        <v>56.3</v>
      </c>
      <c r="BC28" s="58">
        <v>71.5</v>
      </c>
      <c r="BD28" s="4">
        <f t="shared" si="25"/>
        <v>1.2069982238010657</v>
      </c>
      <c r="BE28" s="5">
        <v>10</v>
      </c>
      <c r="BF28" s="82">
        <v>650692</v>
      </c>
      <c r="BG28" s="82">
        <v>1311146</v>
      </c>
      <c r="BH28" s="4">
        <f t="shared" si="11"/>
        <v>1.2815002489657163</v>
      </c>
      <c r="BI28" s="5">
        <v>5</v>
      </c>
      <c r="BJ28" s="44">
        <f t="shared" si="26"/>
        <v>1.0854758361169827</v>
      </c>
      <c r="BK28" s="45">
        <v>49986</v>
      </c>
      <c r="BL28" s="35">
        <f t="shared" si="27"/>
        <v>54258.6</v>
      </c>
      <c r="BM28" s="35">
        <f t="shared" si="28"/>
        <v>4272.5999999999985</v>
      </c>
      <c r="BN28" s="35">
        <v>5374.2</v>
      </c>
      <c r="BO28" s="35">
        <v>4316.5</v>
      </c>
      <c r="BP28" s="35">
        <v>4571.1000000000004</v>
      </c>
      <c r="BQ28" s="35">
        <v>5118.8</v>
      </c>
      <c r="BR28" s="35">
        <v>4896.7</v>
      </c>
      <c r="BS28" s="35"/>
      <c r="BT28" s="35">
        <v>5285.1</v>
      </c>
      <c r="BU28" s="35">
        <v>3446.3</v>
      </c>
      <c r="BV28" s="35">
        <v>4588.8999999999996</v>
      </c>
      <c r="BW28" s="35">
        <v>5481.4</v>
      </c>
      <c r="BX28" s="35">
        <v>4664.1000000000004</v>
      </c>
      <c r="BY28" s="35">
        <v>5067.7</v>
      </c>
      <c r="BZ28" s="35"/>
      <c r="CA28" s="35">
        <f t="shared" si="15"/>
        <v>1447.8</v>
      </c>
      <c r="CB28" s="35"/>
      <c r="CC28" s="35">
        <f t="shared" si="17"/>
        <v>1447.8</v>
      </c>
      <c r="CD28" s="35">
        <f t="shared" si="18"/>
        <v>0</v>
      </c>
      <c r="CE28" s="90"/>
      <c r="CF28" s="90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1:96" s="2" customFormat="1" ht="17.149999999999999" customHeight="1">
      <c r="A29" s="13" t="s">
        <v>31</v>
      </c>
      <c r="B29" s="35">
        <v>4426080</v>
      </c>
      <c r="C29" s="35">
        <v>4994575.3</v>
      </c>
      <c r="D29" s="4">
        <f t="shared" si="3"/>
        <v>1.1284421655279615</v>
      </c>
      <c r="E29" s="11">
        <v>10</v>
      </c>
      <c r="F29" s="58">
        <v>106.7</v>
      </c>
      <c r="G29" s="58">
        <v>102</v>
      </c>
      <c r="H29" s="4">
        <f t="shared" si="4"/>
        <v>0.95595126522961571</v>
      </c>
      <c r="I29" s="11">
        <v>5</v>
      </c>
      <c r="J29" s="45">
        <v>230</v>
      </c>
      <c r="K29" s="45">
        <v>210</v>
      </c>
      <c r="L29" s="4">
        <f t="shared" si="5"/>
        <v>1.0952380952380953</v>
      </c>
      <c r="M29" s="11">
        <v>5</v>
      </c>
      <c r="N29" s="35">
        <v>297268</v>
      </c>
      <c r="O29" s="35">
        <v>334261</v>
      </c>
      <c r="P29" s="4">
        <f t="shared" si="6"/>
        <v>1.1244432633179489</v>
      </c>
      <c r="Q29" s="11">
        <v>20</v>
      </c>
      <c r="R29" s="35">
        <v>4937</v>
      </c>
      <c r="S29" s="35">
        <v>5112.3</v>
      </c>
      <c r="T29" s="4">
        <f t="shared" si="19"/>
        <v>1.0355073931537371</v>
      </c>
      <c r="U29" s="11">
        <v>5</v>
      </c>
      <c r="V29" s="35">
        <v>28400</v>
      </c>
      <c r="W29" s="35">
        <v>39097.199999999997</v>
      </c>
      <c r="X29" s="4">
        <f t="shared" si="20"/>
        <v>1.2176661971830987</v>
      </c>
      <c r="Y29" s="11">
        <v>15</v>
      </c>
      <c r="Z29" s="82">
        <v>2080643</v>
      </c>
      <c r="AA29" s="82">
        <v>2089260</v>
      </c>
      <c r="AB29" s="4">
        <f t="shared" si="7"/>
        <v>1.0041415081780007</v>
      </c>
      <c r="AC29" s="11">
        <v>5</v>
      </c>
      <c r="AD29" s="11">
        <v>3850</v>
      </c>
      <c r="AE29" s="11">
        <v>3858</v>
      </c>
      <c r="AF29" s="4">
        <f t="shared" si="21"/>
        <v>1.0020779220779221</v>
      </c>
      <c r="AG29" s="11">
        <v>10</v>
      </c>
      <c r="AH29" s="74">
        <v>17675</v>
      </c>
      <c r="AI29" s="74">
        <v>18715.900000000001</v>
      </c>
      <c r="AJ29" s="4">
        <f t="shared" si="22"/>
        <v>1.0588910891089109</v>
      </c>
      <c r="AK29" s="11">
        <v>10</v>
      </c>
      <c r="AL29" s="74">
        <v>37300</v>
      </c>
      <c r="AM29" s="74">
        <v>41873.300000000003</v>
      </c>
      <c r="AN29" s="4">
        <f t="shared" si="23"/>
        <v>1.1226085790884719</v>
      </c>
      <c r="AO29" s="11">
        <v>20</v>
      </c>
      <c r="AP29" s="58">
        <v>1626</v>
      </c>
      <c r="AQ29" s="5">
        <v>883</v>
      </c>
      <c r="AR29" s="4">
        <f t="shared" si="8"/>
        <v>0.54305043050430502</v>
      </c>
      <c r="AS29" s="5">
        <v>15</v>
      </c>
      <c r="AT29" s="82">
        <v>11239</v>
      </c>
      <c r="AU29" s="82">
        <v>11241</v>
      </c>
      <c r="AV29" s="4">
        <f t="shared" si="24"/>
        <v>1.0001779517750689</v>
      </c>
      <c r="AW29" s="5">
        <v>5</v>
      </c>
      <c r="AX29" s="58">
        <v>64</v>
      </c>
      <c r="AY29" s="58">
        <v>62</v>
      </c>
      <c r="AZ29" s="4">
        <f t="shared" si="10"/>
        <v>0.96875</v>
      </c>
      <c r="BA29" s="5">
        <v>2</v>
      </c>
      <c r="BB29" s="58">
        <v>110</v>
      </c>
      <c r="BC29" s="58">
        <v>116.4</v>
      </c>
      <c r="BD29" s="4">
        <f t="shared" si="25"/>
        <v>1.0581818181818183</v>
      </c>
      <c r="BE29" s="5">
        <v>10</v>
      </c>
      <c r="BF29" s="82">
        <v>1434430</v>
      </c>
      <c r="BG29" s="82">
        <v>1554338</v>
      </c>
      <c r="BH29" s="4">
        <f t="shared" si="11"/>
        <v>1.0835927859846768</v>
      </c>
      <c r="BI29" s="5">
        <v>5</v>
      </c>
      <c r="BJ29" s="44">
        <f t="shared" si="26"/>
        <v>1.0326638113394477</v>
      </c>
      <c r="BK29" s="45">
        <v>122331</v>
      </c>
      <c r="BL29" s="35">
        <f t="shared" si="27"/>
        <v>126326.8</v>
      </c>
      <c r="BM29" s="35">
        <f t="shared" si="28"/>
        <v>3995.8000000000029</v>
      </c>
      <c r="BN29" s="35">
        <v>12380.3</v>
      </c>
      <c r="BO29" s="35">
        <v>12969.5</v>
      </c>
      <c r="BP29" s="35">
        <v>13413.3</v>
      </c>
      <c r="BQ29" s="35">
        <v>11759.199999999999</v>
      </c>
      <c r="BR29" s="35">
        <v>12418.1</v>
      </c>
      <c r="BS29" s="35"/>
      <c r="BT29" s="35">
        <v>10734.8</v>
      </c>
      <c r="BU29" s="35">
        <v>6588</v>
      </c>
      <c r="BV29" s="35">
        <v>11073.1</v>
      </c>
      <c r="BW29" s="35">
        <v>14666.5</v>
      </c>
      <c r="BX29" s="35">
        <v>12128.699999999999</v>
      </c>
      <c r="BY29" s="35">
        <v>13314.800000000001</v>
      </c>
      <c r="BZ29" s="35"/>
      <c r="CA29" s="35">
        <f t="shared" si="15"/>
        <v>-5119.5</v>
      </c>
      <c r="CB29" s="35"/>
      <c r="CC29" s="35">
        <f t="shared" si="17"/>
        <v>0</v>
      </c>
      <c r="CD29" s="35">
        <f t="shared" si="18"/>
        <v>-5119.5</v>
      </c>
      <c r="CE29" s="90"/>
      <c r="CF29" s="90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1:96" s="2" customFormat="1" ht="17.149999999999999" customHeight="1">
      <c r="A30" s="13" t="s">
        <v>32</v>
      </c>
      <c r="B30" s="35">
        <v>276425</v>
      </c>
      <c r="C30" s="35">
        <v>281206.2</v>
      </c>
      <c r="D30" s="4">
        <f t="shared" si="3"/>
        <v>1.0172965542190469</v>
      </c>
      <c r="E30" s="11">
        <v>10</v>
      </c>
      <c r="F30" s="58">
        <v>105.7</v>
      </c>
      <c r="G30" s="58">
        <v>103</v>
      </c>
      <c r="H30" s="4">
        <f t="shared" si="4"/>
        <v>0.9744560075685903</v>
      </c>
      <c r="I30" s="11">
        <v>5</v>
      </c>
      <c r="J30" s="45">
        <v>180</v>
      </c>
      <c r="K30" s="45">
        <v>206</v>
      </c>
      <c r="L30" s="4">
        <f t="shared" si="5"/>
        <v>0.87378640776699024</v>
      </c>
      <c r="M30" s="11">
        <v>10</v>
      </c>
      <c r="N30" s="35">
        <v>85381.7</v>
      </c>
      <c r="O30" s="35">
        <v>80639</v>
      </c>
      <c r="P30" s="4">
        <f t="shared" si="6"/>
        <v>0.94445296825900638</v>
      </c>
      <c r="Q30" s="11">
        <v>20</v>
      </c>
      <c r="R30" s="35">
        <v>3003</v>
      </c>
      <c r="S30" s="35">
        <v>2945.3</v>
      </c>
      <c r="T30" s="4">
        <f t="shared" si="19"/>
        <v>0.9807858807858808</v>
      </c>
      <c r="U30" s="11">
        <v>10</v>
      </c>
      <c r="V30" s="35">
        <v>125.7</v>
      </c>
      <c r="W30" s="35">
        <v>125.8</v>
      </c>
      <c r="X30" s="4">
        <f t="shared" si="20"/>
        <v>1.0007955449482895</v>
      </c>
      <c r="Y30" s="11">
        <v>10</v>
      </c>
      <c r="Z30" s="82">
        <v>748432.8</v>
      </c>
      <c r="AA30" s="82">
        <v>753857</v>
      </c>
      <c r="AB30" s="4">
        <f t="shared" si="7"/>
        <v>1.007247410856392</v>
      </c>
      <c r="AC30" s="11">
        <v>5</v>
      </c>
      <c r="AD30" s="11">
        <v>1631</v>
      </c>
      <c r="AE30" s="11">
        <v>1630</v>
      </c>
      <c r="AF30" s="4">
        <f t="shared" si="21"/>
        <v>0.99938687921520541</v>
      </c>
      <c r="AG30" s="11">
        <v>20</v>
      </c>
      <c r="AH30" s="74">
        <v>6850</v>
      </c>
      <c r="AI30" s="74">
        <v>6233.6</v>
      </c>
      <c r="AJ30" s="4">
        <f t="shared" si="22"/>
        <v>0.91001459854014599</v>
      </c>
      <c r="AK30" s="11">
        <v>10</v>
      </c>
      <c r="AL30" s="74">
        <v>1200</v>
      </c>
      <c r="AM30" s="74">
        <v>1234.2</v>
      </c>
      <c r="AN30" s="4">
        <f t="shared" si="23"/>
        <v>1.0285</v>
      </c>
      <c r="AO30" s="11">
        <v>10</v>
      </c>
      <c r="AP30" s="58">
        <v>1626</v>
      </c>
      <c r="AQ30" s="5">
        <v>1654</v>
      </c>
      <c r="AR30" s="4">
        <f t="shared" si="8"/>
        <v>1.017220172201722</v>
      </c>
      <c r="AS30" s="5">
        <v>15</v>
      </c>
      <c r="AT30" s="82">
        <v>3000</v>
      </c>
      <c r="AU30" s="82">
        <v>3130</v>
      </c>
      <c r="AV30" s="4">
        <f t="shared" si="24"/>
        <v>1.0433333333333332</v>
      </c>
      <c r="AW30" s="5">
        <v>5</v>
      </c>
      <c r="AX30" s="58">
        <v>100</v>
      </c>
      <c r="AY30" s="58">
        <v>98.6</v>
      </c>
      <c r="AZ30" s="4">
        <f t="shared" si="10"/>
        <v>0.98599999999999999</v>
      </c>
      <c r="BA30" s="5">
        <v>2</v>
      </c>
      <c r="BB30" s="58">
        <v>35</v>
      </c>
      <c r="BC30" s="58">
        <v>38.299999999999997</v>
      </c>
      <c r="BD30" s="4">
        <f t="shared" si="25"/>
        <v>1.0942857142857143</v>
      </c>
      <c r="BE30" s="5">
        <v>20</v>
      </c>
      <c r="BF30" s="82">
        <v>48210</v>
      </c>
      <c r="BG30" s="82">
        <v>118362</v>
      </c>
      <c r="BH30" s="4">
        <f t="shared" si="11"/>
        <v>1.3</v>
      </c>
      <c r="BI30" s="5">
        <v>10</v>
      </c>
      <c r="BJ30" s="44">
        <f t="shared" si="26"/>
        <v>1.013764119997651</v>
      </c>
      <c r="BK30" s="45">
        <v>20840</v>
      </c>
      <c r="BL30" s="35">
        <f t="shared" si="27"/>
        <v>21126.799999999999</v>
      </c>
      <c r="BM30" s="35">
        <f t="shared" si="28"/>
        <v>286.79999999999927</v>
      </c>
      <c r="BN30" s="35">
        <v>1706.7</v>
      </c>
      <c r="BO30" s="35">
        <v>1936.3999999999999</v>
      </c>
      <c r="BP30" s="35">
        <v>1599.8</v>
      </c>
      <c r="BQ30" s="35">
        <v>1990.4</v>
      </c>
      <c r="BR30" s="35">
        <v>1956.1000000000001</v>
      </c>
      <c r="BS30" s="35"/>
      <c r="BT30" s="35">
        <v>1980.4</v>
      </c>
      <c r="BU30" s="35">
        <v>430</v>
      </c>
      <c r="BV30" s="35">
        <v>2046.6</v>
      </c>
      <c r="BW30" s="35">
        <v>2746.9</v>
      </c>
      <c r="BX30" s="35">
        <v>1877.8999999999999</v>
      </c>
      <c r="BY30" s="35">
        <v>1955.6000000000001</v>
      </c>
      <c r="BZ30" s="35">
        <v>313.60000000000002</v>
      </c>
      <c r="CA30" s="35">
        <f t="shared" si="15"/>
        <v>586.4</v>
      </c>
      <c r="CB30" s="35"/>
      <c r="CC30" s="35">
        <f t="shared" si="17"/>
        <v>586.4</v>
      </c>
      <c r="CD30" s="35">
        <f t="shared" si="18"/>
        <v>0</v>
      </c>
      <c r="CE30" s="90"/>
      <c r="CF30" s="90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1:96" s="2" customFormat="1" ht="17.149999999999999" customHeight="1">
      <c r="A31" s="13" t="s">
        <v>33</v>
      </c>
      <c r="B31" s="35">
        <v>2146087</v>
      </c>
      <c r="C31" s="35">
        <v>2159795.2000000002</v>
      </c>
      <c r="D31" s="4">
        <f t="shared" si="3"/>
        <v>1.0063875322855038</v>
      </c>
      <c r="E31" s="11">
        <v>10</v>
      </c>
      <c r="F31" s="58">
        <v>108.4</v>
      </c>
      <c r="G31" s="58">
        <v>104.9</v>
      </c>
      <c r="H31" s="4">
        <f t="shared" si="4"/>
        <v>0.96771217712177127</v>
      </c>
      <c r="I31" s="11">
        <v>5</v>
      </c>
      <c r="J31" s="45">
        <v>230</v>
      </c>
      <c r="K31" s="45">
        <v>230</v>
      </c>
      <c r="L31" s="4">
        <f t="shared" si="5"/>
        <v>1</v>
      </c>
      <c r="M31" s="11">
        <v>10</v>
      </c>
      <c r="N31" s="35">
        <v>134409.29999999999</v>
      </c>
      <c r="O31" s="35">
        <v>120561.8</v>
      </c>
      <c r="P31" s="4">
        <f t="shared" si="6"/>
        <v>0.89697513490509972</v>
      </c>
      <c r="Q31" s="11">
        <v>20</v>
      </c>
      <c r="R31" s="35">
        <v>17000</v>
      </c>
      <c r="S31" s="35">
        <v>18658.8</v>
      </c>
      <c r="T31" s="4">
        <f t="shared" si="19"/>
        <v>1.0975764705882352</v>
      </c>
      <c r="U31" s="11">
        <v>10</v>
      </c>
      <c r="V31" s="35">
        <v>880</v>
      </c>
      <c r="W31" s="35">
        <v>1007.8</v>
      </c>
      <c r="X31" s="4">
        <f t="shared" si="20"/>
        <v>1.1452272727272728</v>
      </c>
      <c r="Y31" s="11">
        <v>5</v>
      </c>
      <c r="Z31" s="82">
        <v>1819016</v>
      </c>
      <c r="AA31" s="82">
        <v>1693205</v>
      </c>
      <c r="AB31" s="4">
        <f t="shared" si="7"/>
        <v>0.93083568258882821</v>
      </c>
      <c r="AC31" s="11">
        <v>5</v>
      </c>
      <c r="AD31" s="11">
        <v>6340</v>
      </c>
      <c r="AE31" s="11">
        <v>6548</v>
      </c>
      <c r="AF31" s="4">
        <f t="shared" si="21"/>
        <v>1.0328075709779181</v>
      </c>
      <c r="AG31" s="11">
        <v>10</v>
      </c>
      <c r="AH31" s="74">
        <v>30500</v>
      </c>
      <c r="AI31" s="74">
        <v>30752.6</v>
      </c>
      <c r="AJ31" s="4">
        <f t="shared" si="22"/>
        <v>1.0082819672131147</v>
      </c>
      <c r="AK31" s="11">
        <v>20</v>
      </c>
      <c r="AL31" s="74">
        <v>3500</v>
      </c>
      <c r="AM31" s="74">
        <v>4243.6000000000004</v>
      </c>
      <c r="AN31" s="4">
        <f t="shared" si="23"/>
        <v>1.2012457142857143</v>
      </c>
      <c r="AO31" s="11">
        <v>5</v>
      </c>
      <c r="AP31" s="58">
        <v>1626</v>
      </c>
      <c r="AQ31" s="5">
        <v>1646</v>
      </c>
      <c r="AR31" s="4">
        <f t="shared" si="8"/>
        <v>1.0123001230012301</v>
      </c>
      <c r="AS31" s="5">
        <v>15</v>
      </c>
      <c r="AT31" s="82">
        <v>6300</v>
      </c>
      <c r="AU31" s="82">
        <v>7700</v>
      </c>
      <c r="AV31" s="4">
        <f t="shared" si="24"/>
        <v>1.2022222222222223</v>
      </c>
      <c r="AW31" s="5">
        <v>5</v>
      </c>
      <c r="AX31" s="58">
        <v>100</v>
      </c>
      <c r="AY31" s="58">
        <v>100</v>
      </c>
      <c r="AZ31" s="4">
        <f t="shared" si="10"/>
        <v>1</v>
      </c>
      <c r="BA31" s="5">
        <v>2</v>
      </c>
      <c r="BB31" s="58">
        <v>100</v>
      </c>
      <c r="BC31" s="58">
        <v>114.6</v>
      </c>
      <c r="BD31" s="4">
        <f t="shared" si="25"/>
        <v>1.1459999999999999</v>
      </c>
      <c r="BE31" s="5">
        <v>20</v>
      </c>
      <c r="BF31" s="82">
        <v>258503</v>
      </c>
      <c r="BG31" s="82">
        <v>641796</v>
      </c>
      <c r="BH31" s="4">
        <f t="shared" si="11"/>
        <v>1.3</v>
      </c>
      <c r="BI31" s="5">
        <v>5</v>
      </c>
      <c r="BJ31" s="44">
        <f t="shared" si="26"/>
        <v>1.0429494895961111</v>
      </c>
      <c r="BK31" s="45">
        <v>43021</v>
      </c>
      <c r="BL31" s="35">
        <f t="shared" si="27"/>
        <v>44868.7</v>
      </c>
      <c r="BM31" s="35">
        <f t="shared" si="28"/>
        <v>1847.6999999999971</v>
      </c>
      <c r="BN31" s="35">
        <v>3694.9</v>
      </c>
      <c r="BO31" s="35">
        <v>3587.8</v>
      </c>
      <c r="BP31" s="35">
        <v>4606.2</v>
      </c>
      <c r="BQ31" s="35">
        <v>3726.8</v>
      </c>
      <c r="BR31" s="35">
        <v>4135.3999999999996</v>
      </c>
      <c r="BS31" s="35"/>
      <c r="BT31" s="35">
        <v>3995.4</v>
      </c>
      <c r="BU31" s="35">
        <v>510.09999999999991</v>
      </c>
      <c r="BV31" s="35">
        <v>3658.8999999999996</v>
      </c>
      <c r="BW31" s="35">
        <v>3230.7</v>
      </c>
      <c r="BX31" s="35">
        <v>4104.8999999999996</v>
      </c>
      <c r="BY31" s="35">
        <v>4343.7</v>
      </c>
      <c r="BZ31" s="35"/>
      <c r="CA31" s="35">
        <f t="shared" si="15"/>
        <v>5273.9</v>
      </c>
      <c r="CB31" s="35"/>
      <c r="CC31" s="35">
        <f t="shared" si="17"/>
        <v>5273.9</v>
      </c>
      <c r="CD31" s="35">
        <f t="shared" si="18"/>
        <v>0</v>
      </c>
      <c r="CE31" s="90"/>
      <c r="CF31" s="90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1:96" s="2" customFormat="1" ht="17.149999999999999" customHeight="1">
      <c r="A32" s="13" t="s">
        <v>34</v>
      </c>
      <c r="B32" s="35">
        <v>141637</v>
      </c>
      <c r="C32" s="35">
        <v>145729.20000000001</v>
      </c>
      <c r="D32" s="4">
        <f t="shared" si="3"/>
        <v>1.0288921680069474</v>
      </c>
      <c r="E32" s="11">
        <v>10</v>
      </c>
      <c r="F32" s="58">
        <v>108.1</v>
      </c>
      <c r="G32" s="58">
        <v>106.5</v>
      </c>
      <c r="H32" s="4">
        <f t="shared" si="4"/>
        <v>0.98519888991674376</v>
      </c>
      <c r="I32" s="11">
        <v>5</v>
      </c>
      <c r="J32" s="45">
        <v>210</v>
      </c>
      <c r="K32" s="45">
        <v>194</v>
      </c>
      <c r="L32" s="4">
        <f t="shared" si="5"/>
        <v>1.0824742268041236</v>
      </c>
      <c r="M32" s="11">
        <v>15</v>
      </c>
      <c r="N32" s="35">
        <v>113121.2</v>
      </c>
      <c r="O32" s="35">
        <v>122032.4</v>
      </c>
      <c r="P32" s="4">
        <f t="shared" si="6"/>
        <v>1.0787756848406842</v>
      </c>
      <c r="Q32" s="11">
        <v>20</v>
      </c>
      <c r="R32" s="35">
        <v>3280</v>
      </c>
      <c r="S32" s="35">
        <v>3494</v>
      </c>
      <c r="T32" s="4">
        <f t="shared" si="19"/>
        <v>1.0652439024390243</v>
      </c>
      <c r="U32" s="11">
        <v>10</v>
      </c>
      <c r="V32" s="35">
        <v>310</v>
      </c>
      <c r="W32" s="35">
        <v>337.9</v>
      </c>
      <c r="X32" s="4">
        <f t="shared" si="20"/>
        <v>1.0899999999999999</v>
      </c>
      <c r="Y32" s="11">
        <v>10</v>
      </c>
      <c r="Z32" s="82">
        <v>732586.4</v>
      </c>
      <c r="AA32" s="82">
        <v>709036</v>
      </c>
      <c r="AB32" s="4">
        <f t="shared" si="7"/>
        <v>0.9678530750775608</v>
      </c>
      <c r="AC32" s="11">
        <v>5</v>
      </c>
      <c r="AD32" s="11">
        <v>3454</v>
      </c>
      <c r="AE32" s="11">
        <v>3345</v>
      </c>
      <c r="AF32" s="4">
        <f t="shared" si="21"/>
        <v>0.96844238563983787</v>
      </c>
      <c r="AG32" s="11">
        <v>10</v>
      </c>
      <c r="AH32" s="74">
        <v>15550</v>
      </c>
      <c r="AI32" s="74">
        <v>13983.8</v>
      </c>
      <c r="AJ32" s="4">
        <f t="shared" si="22"/>
        <v>0.89927974276527323</v>
      </c>
      <c r="AK32" s="11">
        <v>10</v>
      </c>
      <c r="AL32" s="74">
        <v>2850</v>
      </c>
      <c r="AM32" s="74">
        <v>2729.4</v>
      </c>
      <c r="AN32" s="4">
        <f t="shared" si="23"/>
        <v>0.9576842105263158</v>
      </c>
      <c r="AO32" s="11">
        <v>10</v>
      </c>
      <c r="AP32" s="58">
        <v>1626</v>
      </c>
      <c r="AQ32" s="5">
        <v>912</v>
      </c>
      <c r="AR32" s="4">
        <f t="shared" si="8"/>
        <v>0.56088560885608851</v>
      </c>
      <c r="AS32" s="5">
        <v>15</v>
      </c>
      <c r="AT32" s="82">
        <v>4000</v>
      </c>
      <c r="AU32" s="82">
        <v>4262</v>
      </c>
      <c r="AV32" s="4">
        <f t="shared" si="24"/>
        <v>1.0654999999999999</v>
      </c>
      <c r="AW32" s="5">
        <v>5</v>
      </c>
      <c r="AX32" s="58">
        <v>81.599999999999994</v>
      </c>
      <c r="AY32" s="58">
        <v>77.7</v>
      </c>
      <c r="AZ32" s="4">
        <f t="shared" si="10"/>
        <v>0.95220588235294124</v>
      </c>
      <c r="BA32" s="5">
        <v>2</v>
      </c>
      <c r="BB32" s="58">
        <v>95</v>
      </c>
      <c r="BC32" s="58">
        <v>109.6</v>
      </c>
      <c r="BD32" s="4">
        <f t="shared" si="25"/>
        <v>1.1536842105263156</v>
      </c>
      <c r="BE32" s="5">
        <v>20</v>
      </c>
      <c r="BF32" s="82">
        <v>199934</v>
      </c>
      <c r="BG32" s="82">
        <v>305680</v>
      </c>
      <c r="BH32" s="4">
        <f t="shared" si="11"/>
        <v>1.2328904538497705</v>
      </c>
      <c r="BI32" s="5">
        <v>5</v>
      </c>
      <c r="BJ32" s="44">
        <f t="shared" si="26"/>
        <v>1.003662127598312</v>
      </c>
      <c r="BK32" s="45">
        <v>31486</v>
      </c>
      <c r="BL32" s="35">
        <f t="shared" si="27"/>
        <v>31601.3</v>
      </c>
      <c r="BM32" s="35">
        <f t="shared" si="28"/>
        <v>115.29999999999927</v>
      </c>
      <c r="BN32" s="35">
        <v>3238.6</v>
      </c>
      <c r="BO32" s="35">
        <v>2950.6</v>
      </c>
      <c r="BP32" s="35">
        <v>3038</v>
      </c>
      <c r="BQ32" s="35">
        <v>2898.9</v>
      </c>
      <c r="BR32" s="35">
        <v>2840.4</v>
      </c>
      <c r="BS32" s="35"/>
      <c r="BT32" s="35">
        <v>2266.5</v>
      </c>
      <c r="BU32" s="35">
        <v>1110.2</v>
      </c>
      <c r="BV32" s="35">
        <v>2668.6</v>
      </c>
      <c r="BW32" s="35">
        <v>1999.6</v>
      </c>
      <c r="BX32" s="35">
        <v>3003.9</v>
      </c>
      <c r="BY32" s="35">
        <v>3154.5</v>
      </c>
      <c r="BZ32" s="35"/>
      <c r="CA32" s="35">
        <f t="shared" si="15"/>
        <v>2431.5</v>
      </c>
      <c r="CB32" s="35"/>
      <c r="CC32" s="35">
        <f t="shared" si="17"/>
        <v>2431.5</v>
      </c>
      <c r="CD32" s="35">
        <f t="shared" si="18"/>
        <v>0</v>
      </c>
      <c r="CE32" s="90"/>
      <c r="CF32" s="90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1:234" s="2" customFormat="1" ht="17.149999999999999" customHeight="1">
      <c r="A33" s="13" t="s">
        <v>1</v>
      </c>
      <c r="B33" s="35">
        <v>5821744</v>
      </c>
      <c r="C33" s="35">
        <v>7523670.7000000002</v>
      </c>
      <c r="D33" s="4">
        <f t="shared" si="3"/>
        <v>1.2092339666601624</v>
      </c>
      <c r="E33" s="11">
        <v>10</v>
      </c>
      <c r="F33" s="58">
        <v>107</v>
      </c>
      <c r="G33" s="58">
        <v>103.9</v>
      </c>
      <c r="H33" s="4">
        <f t="shared" si="4"/>
        <v>0.97102803738317767</v>
      </c>
      <c r="I33" s="11">
        <v>5</v>
      </c>
      <c r="J33" s="45">
        <v>310</v>
      </c>
      <c r="K33" s="45">
        <v>278</v>
      </c>
      <c r="L33" s="4">
        <f t="shared" si="5"/>
        <v>1.1151079136690647</v>
      </c>
      <c r="M33" s="11">
        <v>10</v>
      </c>
      <c r="N33" s="35">
        <v>482170.2</v>
      </c>
      <c r="O33" s="35">
        <v>435029.6</v>
      </c>
      <c r="P33" s="4">
        <f t="shared" si="6"/>
        <v>0.90223244821019621</v>
      </c>
      <c r="Q33" s="11">
        <v>20</v>
      </c>
      <c r="R33" s="35">
        <v>7360</v>
      </c>
      <c r="S33" s="35">
        <v>6639.3</v>
      </c>
      <c r="T33" s="4">
        <f t="shared" si="19"/>
        <v>0.90207880434782606</v>
      </c>
      <c r="U33" s="11">
        <v>5</v>
      </c>
      <c r="V33" s="35">
        <v>4550</v>
      </c>
      <c r="W33" s="35">
        <v>3224.2</v>
      </c>
      <c r="X33" s="4">
        <f t="shared" si="20"/>
        <v>0.70861538461538454</v>
      </c>
      <c r="Y33" s="11">
        <v>10</v>
      </c>
      <c r="Z33" s="82">
        <v>5041173.0999999996</v>
      </c>
      <c r="AA33" s="82">
        <v>4863885</v>
      </c>
      <c r="AB33" s="4">
        <f t="shared" si="7"/>
        <v>0.96483197531939546</v>
      </c>
      <c r="AC33" s="11">
        <v>5</v>
      </c>
      <c r="AD33" s="11">
        <v>5100</v>
      </c>
      <c r="AE33" s="11">
        <v>4874</v>
      </c>
      <c r="AF33" s="4">
        <f t="shared" si="21"/>
        <v>0.95568627450980392</v>
      </c>
      <c r="AG33" s="11">
        <v>10</v>
      </c>
      <c r="AH33" s="74">
        <v>20646</v>
      </c>
      <c r="AI33" s="74">
        <v>18574.099999999999</v>
      </c>
      <c r="AJ33" s="4">
        <f t="shared" si="22"/>
        <v>0.89964642061416245</v>
      </c>
      <c r="AK33" s="11">
        <v>15</v>
      </c>
      <c r="AL33" s="74">
        <v>7550</v>
      </c>
      <c r="AM33" s="74">
        <v>4727.3</v>
      </c>
      <c r="AN33" s="4">
        <f t="shared" si="23"/>
        <v>0.62613245033112586</v>
      </c>
      <c r="AO33" s="11">
        <v>10</v>
      </c>
      <c r="AP33" s="58">
        <v>1626</v>
      </c>
      <c r="AQ33" s="5">
        <v>1517</v>
      </c>
      <c r="AR33" s="4">
        <f t="shared" si="8"/>
        <v>0.93296432964329645</v>
      </c>
      <c r="AS33" s="5">
        <v>15</v>
      </c>
      <c r="AT33" s="82">
        <v>55000</v>
      </c>
      <c r="AU33" s="82">
        <v>55230</v>
      </c>
      <c r="AV33" s="4">
        <f t="shared" si="24"/>
        <v>1.0041818181818183</v>
      </c>
      <c r="AW33" s="5">
        <v>5</v>
      </c>
      <c r="AX33" s="58">
        <v>35.1</v>
      </c>
      <c r="AY33" s="58">
        <v>37.700000000000003</v>
      </c>
      <c r="AZ33" s="4">
        <f t="shared" si="10"/>
        <v>1.0740740740740742</v>
      </c>
      <c r="BA33" s="5">
        <v>2</v>
      </c>
      <c r="BB33" s="58">
        <v>63</v>
      </c>
      <c r="BC33" s="58">
        <v>63.8</v>
      </c>
      <c r="BD33" s="4">
        <f t="shared" si="25"/>
        <v>1.0126984126984127</v>
      </c>
      <c r="BE33" s="5">
        <v>10</v>
      </c>
      <c r="BF33" s="82">
        <v>818343</v>
      </c>
      <c r="BG33" s="82">
        <v>914715</v>
      </c>
      <c r="BH33" s="4">
        <f t="shared" si="11"/>
        <v>1.1177648003343341</v>
      </c>
      <c r="BI33" s="5">
        <v>10</v>
      </c>
      <c r="BJ33" s="44">
        <f t="shared" si="26"/>
        <v>0.94609122232787268</v>
      </c>
      <c r="BK33" s="45">
        <v>70238</v>
      </c>
      <c r="BL33" s="35">
        <f t="shared" si="27"/>
        <v>66451.600000000006</v>
      </c>
      <c r="BM33" s="35">
        <f t="shared" si="28"/>
        <v>-3786.3999999999942</v>
      </c>
      <c r="BN33" s="35">
        <v>6029.1</v>
      </c>
      <c r="BO33" s="35">
        <v>5823.2</v>
      </c>
      <c r="BP33" s="35">
        <v>5884.5</v>
      </c>
      <c r="BQ33" s="35">
        <v>6140.6</v>
      </c>
      <c r="BR33" s="35">
        <v>6122.0999999999995</v>
      </c>
      <c r="BS33" s="35"/>
      <c r="BT33" s="35">
        <v>4444.8999999999996</v>
      </c>
      <c r="BU33" s="35">
        <v>1411.3999999999996</v>
      </c>
      <c r="BV33" s="35">
        <v>5483.6</v>
      </c>
      <c r="BW33" s="35">
        <v>7786.4</v>
      </c>
      <c r="BX33" s="35">
        <v>4246.6000000000004</v>
      </c>
      <c r="BY33" s="35">
        <v>7026.3</v>
      </c>
      <c r="BZ33" s="35"/>
      <c r="CA33" s="35">
        <f t="shared" si="15"/>
        <v>6052.9</v>
      </c>
      <c r="CB33" s="35"/>
      <c r="CC33" s="35">
        <f t="shared" si="17"/>
        <v>6052.9</v>
      </c>
      <c r="CD33" s="35">
        <f t="shared" si="18"/>
        <v>0</v>
      </c>
      <c r="CE33" s="90"/>
      <c r="CF33" s="90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1:234" s="2" customFormat="1" ht="17.149999999999999" customHeight="1">
      <c r="A34" s="13" t="s">
        <v>35</v>
      </c>
      <c r="B34" s="35">
        <v>11619000</v>
      </c>
      <c r="C34" s="35">
        <v>13905153.4</v>
      </c>
      <c r="D34" s="4">
        <f t="shared" si="3"/>
        <v>1.1967599104914364</v>
      </c>
      <c r="E34" s="11">
        <v>10</v>
      </c>
      <c r="F34" s="58">
        <v>104.6</v>
      </c>
      <c r="G34" s="58">
        <v>105.2</v>
      </c>
      <c r="H34" s="4">
        <f t="shared" si="4"/>
        <v>1.0057361376673042</v>
      </c>
      <c r="I34" s="11">
        <v>5</v>
      </c>
      <c r="J34" s="45">
        <v>260</v>
      </c>
      <c r="K34" s="45">
        <v>246</v>
      </c>
      <c r="L34" s="4">
        <f t="shared" si="5"/>
        <v>1.056910569105691</v>
      </c>
      <c r="M34" s="11">
        <v>10</v>
      </c>
      <c r="N34" s="35">
        <v>292151.3</v>
      </c>
      <c r="O34" s="35">
        <v>232933.4</v>
      </c>
      <c r="P34" s="4">
        <f t="shared" si="6"/>
        <v>0.79730399967414145</v>
      </c>
      <c r="Q34" s="11">
        <v>20</v>
      </c>
      <c r="R34" s="35">
        <v>2200</v>
      </c>
      <c r="S34" s="35">
        <v>2207</v>
      </c>
      <c r="T34" s="4">
        <f t="shared" si="19"/>
        <v>1.0031818181818182</v>
      </c>
      <c r="U34" s="11">
        <v>5</v>
      </c>
      <c r="V34" s="35">
        <v>230</v>
      </c>
      <c r="W34" s="35">
        <v>230.2</v>
      </c>
      <c r="X34" s="4">
        <f t="shared" si="20"/>
        <v>1.0008695652173913</v>
      </c>
      <c r="Y34" s="11">
        <v>5</v>
      </c>
      <c r="Z34" s="82">
        <v>1799504</v>
      </c>
      <c r="AA34" s="82">
        <v>1815292</v>
      </c>
      <c r="AB34" s="4">
        <f t="shared" si="7"/>
        <v>1.0087735287056878</v>
      </c>
      <c r="AC34" s="11">
        <v>5</v>
      </c>
      <c r="AD34" s="11">
        <v>2000</v>
      </c>
      <c r="AE34" s="11">
        <v>1973</v>
      </c>
      <c r="AF34" s="4">
        <f t="shared" si="21"/>
        <v>0.98650000000000004</v>
      </c>
      <c r="AG34" s="11">
        <v>15</v>
      </c>
      <c r="AH34" s="74">
        <v>8000</v>
      </c>
      <c r="AI34" s="74">
        <v>7952.9</v>
      </c>
      <c r="AJ34" s="4">
        <f t="shared" si="22"/>
        <v>0.99411249999999995</v>
      </c>
      <c r="AK34" s="11">
        <v>10</v>
      </c>
      <c r="AL34" s="74">
        <v>2150</v>
      </c>
      <c r="AM34" s="74">
        <v>1926</v>
      </c>
      <c r="AN34" s="4">
        <f t="shared" si="23"/>
        <v>0.89581395348837212</v>
      </c>
      <c r="AO34" s="11">
        <v>10</v>
      </c>
      <c r="AP34" s="58">
        <v>1626</v>
      </c>
      <c r="AQ34" s="5">
        <v>1145</v>
      </c>
      <c r="AR34" s="4">
        <f t="shared" si="8"/>
        <v>0.70418204182041821</v>
      </c>
      <c r="AS34" s="5">
        <v>15</v>
      </c>
      <c r="AT34" s="82">
        <v>6000</v>
      </c>
      <c r="AU34" s="82">
        <v>6169</v>
      </c>
      <c r="AV34" s="4">
        <f t="shared" si="24"/>
        <v>1.0281666666666667</v>
      </c>
      <c r="AW34" s="5">
        <v>5</v>
      </c>
      <c r="AX34" s="58">
        <v>91.5</v>
      </c>
      <c r="AY34" s="58">
        <v>85.1</v>
      </c>
      <c r="AZ34" s="4">
        <f t="shared" si="10"/>
        <v>0.93005464480874311</v>
      </c>
      <c r="BA34" s="5">
        <v>2</v>
      </c>
      <c r="BB34" s="58">
        <v>66</v>
      </c>
      <c r="BC34" s="58">
        <v>77.400000000000006</v>
      </c>
      <c r="BD34" s="4">
        <f t="shared" si="25"/>
        <v>1.1727272727272728</v>
      </c>
      <c r="BE34" s="5">
        <v>25</v>
      </c>
      <c r="BF34" s="82">
        <v>146568</v>
      </c>
      <c r="BG34" s="82">
        <v>235518</v>
      </c>
      <c r="BH34" s="4">
        <f t="shared" si="11"/>
        <v>1.2406885541182249</v>
      </c>
      <c r="BI34" s="5">
        <v>5</v>
      </c>
      <c r="BJ34" s="44">
        <f t="shared" si="26"/>
        <v>0.98882756743012834</v>
      </c>
      <c r="BK34" s="45">
        <v>30710</v>
      </c>
      <c r="BL34" s="35">
        <f t="shared" si="27"/>
        <v>30366.9</v>
      </c>
      <c r="BM34" s="35">
        <f t="shared" si="28"/>
        <v>-343.09999999999854</v>
      </c>
      <c r="BN34" s="35">
        <v>2646.9</v>
      </c>
      <c r="BO34" s="35">
        <v>2730.4</v>
      </c>
      <c r="BP34" s="35">
        <v>2777.2</v>
      </c>
      <c r="BQ34" s="35">
        <v>2396.6</v>
      </c>
      <c r="BR34" s="35">
        <v>2651.7</v>
      </c>
      <c r="BS34" s="35"/>
      <c r="BT34" s="35">
        <v>2512.6999999999998</v>
      </c>
      <c r="BU34" s="35">
        <v>1288</v>
      </c>
      <c r="BV34" s="35">
        <v>2477.4</v>
      </c>
      <c r="BW34" s="35">
        <v>2334.6999999999998</v>
      </c>
      <c r="BX34" s="35">
        <v>3308.5</v>
      </c>
      <c r="BY34" s="35">
        <v>2959.8999999999996</v>
      </c>
      <c r="BZ34" s="35">
        <v>50.4</v>
      </c>
      <c r="CA34" s="35">
        <f t="shared" si="15"/>
        <v>2232.5</v>
      </c>
      <c r="CB34" s="35"/>
      <c r="CC34" s="35">
        <f t="shared" si="17"/>
        <v>2232.5</v>
      </c>
      <c r="CD34" s="35">
        <f t="shared" si="18"/>
        <v>0</v>
      </c>
      <c r="CE34" s="90"/>
      <c r="CF34" s="90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1:234" s="2" customFormat="1" ht="17.149999999999999" customHeight="1">
      <c r="A35" s="13" t="s">
        <v>36</v>
      </c>
      <c r="B35" s="35">
        <v>1501329</v>
      </c>
      <c r="C35" s="35">
        <v>1591111.3</v>
      </c>
      <c r="D35" s="4">
        <f t="shared" si="3"/>
        <v>1.0598018821990383</v>
      </c>
      <c r="E35" s="11">
        <v>10</v>
      </c>
      <c r="F35" s="58">
        <v>106.6</v>
      </c>
      <c r="G35" s="58">
        <v>108.2</v>
      </c>
      <c r="H35" s="4">
        <f t="shared" si="4"/>
        <v>1.0150093808630394</v>
      </c>
      <c r="I35" s="11">
        <v>5</v>
      </c>
      <c r="J35" s="45">
        <v>280</v>
      </c>
      <c r="K35" s="45">
        <v>253</v>
      </c>
      <c r="L35" s="4">
        <f t="shared" si="5"/>
        <v>1.1067193675889329</v>
      </c>
      <c r="M35" s="11">
        <v>15</v>
      </c>
      <c r="N35" s="35">
        <v>107811.8</v>
      </c>
      <c r="O35" s="35">
        <v>123337.9</v>
      </c>
      <c r="P35" s="4">
        <f t="shared" si="6"/>
        <v>1.1440111379273883</v>
      </c>
      <c r="Q35" s="11">
        <v>20</v>
      </c>
      <c r="R35" s="35">
        <v>1745</v>
      </c>
      <c r="S35" s="35">
        <v>2231.1</v>
      </c>
      <c r="T35" s="4">
        <f t="shared" si="19"/>
        <v>1.2078567335243553</v>
      </c>
      <c r="U35" s="11">
        <v>10</v>
      </c>
      <c r="V35" s="35">
        <v>400</v>
      </c>
      <c r="W35" s="35">
        <v>448.4</v>
      </c>
      <c r="X35" s="4">
        <f t="shared" si="20"/>
        <v>1.121</v>
      </c>
      <c r="Y35" s="11">
        <v>5</v>
      </c>
      <c r="Z35" s="82">
        <v>760261.4</v>
      </c>
      <c r="AA35" s="82">
        <v>792936</v>
      </c>
      <c r="AB35" s="4">
        <f t="shared" si="7"/>
        <v>1.0429781125281383</v>
      </c>
      <c r="AC35" s="11">
        <v>5</v>
      </c>
      <c r="AD35" s="11">
        <v>2122</v>
      </c>
      <c r="AE35" s="11">
        <v>1991</v>
      </c>
      <c r="AF35" s="4">
        <f t="shared" si="21"/>
        <v>0.93826578699340246</v>
      </c>
      <c r="AG35" s="11">
        <v>20</v>
      </c>
      <c r="AH35" s="74">
        <v>7500</v>
      </c>
      <c r="AI35" s="74">
        <v>7634.6</v>
      </c>
      <c r="AJ35" s="4">
        <f t="shared" si="22"/>
        <v>1.0179466666666668</v>
      </c>
      <c r="AK35" s="11">
        <v>10</v>
      </c>
      <c r="AL35" s="74">
        <v>2427</v>
      </c>
      <c r="AM35" s="74">
        <v>2354</v>
      </c>
      <c r="AN35" s="4">
        <f t="shared" si="23"/>
        <v>0.96992171405026784</v>
      </c>
      <c r="AO35" s="11">
        <v>5</v>
      </c>
      <c r="AP35" s="58">
        <v>1626</v>
      </c>
      <c r="AQ35" s="5">
        <v>574</v>
      </c>
      <c r="AR35" s="4">
        <f t="shared" si="8"/>
        <v>0.35301353013530135</v>
      </c>
      <c r="AS35" s="5">
        <v>15</v>
      </c>
      <c r="AT35" s="82">
        <v>3000</v>
      </c>
      <c r="AU35" s="82">
        <v>3225</v>
      </c>
      <c r="AV35" s="4">
        <f t="shared" si="24"/>
        <v>1.075</v>
      </c>
      <c r="AW35" s="5">
        <v>5</v>
      </c>
      <c r="AX35" s="58">
        <v>92</v>
      </c>
      <c r="AY35" s="58">
        <v>71.099999999999994</v>
      </c>
      <c r="AZ35" s="4">
        <f t="shared" si="10"/>
        <v>0.77282608695652166</v>
      </c>
      <c r="BA35" s="5">
        <v>2</v>
      </c>
      <c r="BB35" s="58">
        <v>66.5</v>
      </c>
      <c r="BC35" s="58">
        <v>115.1</v>
      </c>
      <c r="BD35" s="4">
        <f t="shared" si="25"/>
        <v>1.2530827067669172</v>
      </c>
      <c r="BE35" s="5">
        <v>20</v>
      </c>
      <c r="BF35" s="82">
        <v>1084108</v>
      </c>
      <c r="BG35" s="82">
        <v>1059434</v>
      </c>
      <c r="BH35" s="4">
        <f t="shared" si="11"/>
        <v>0.97724027495415589</v>
      </c>
      <c r="BI35" s="5">
        <v>5</v>
      </c>
      <c r="BJ35" s="44">
        <f t="shared" si="26"/>
        <v>1.0132278849303245</v>
      </c>
      <c r="BK35" s="45">
        <v>25286</v>
      </c>
      <c r="BL35" s="35">
        <f t="shared" si="27"/>
        <v>25620.5</v>
      </c>
      <c r="BM35" s="35">
        <f t="shared" si="28"/>
        <v>334.5</v>
      </c>
      <c r="BN35" s="35">
        <v>2374</v>
      </c>
      <c r="BO35" s="35">
        <v>2210.2999999999997</v>
      </c>
      <c r="BP35" s="35">
        <v>2501.3000000000002</v>
      </c>
      <c r="BQ35" s="35">
        <v>2076.1</v>
      </c>
      <c r="BR35" s="35">
        <v>2226</v>
      </c>
      <c r="BS35" s="35"/>
      <c r="BT35" s="35">
        <v>2396.5</v>
      </c>
      <c r="BU35" s="35">
        <v>514.79999999999995</v>
      </c>
      <c r="BV35" s="35">
        <v>2349.9</v>
      </c>
      <c r="BW35" s="35">
        <v>1874.7</v>
      </c>
      <c r="BX35" s="35">
        <v>2430.5</v>
      </c>
      <c r="BY35" s="35">
        <v>2130.7000000000003</v>
      </c>
      <c r="BZ35" s="35"/>
      <c r="CA35" s="35">
        <f t="shared" si="15"/>
        <v>2535.6999999999998</v>
      </c>
      <c r="CB35" s="35"/>
      <c r="CC35" s="35">
        <f t="shared" si="17"/>
        <v>2535.6999999999998</v>
      </c>
      <c r="CD35" s="35">
        <f t="shared" si="18"/>
        <v>0</v>
      </c>
      <c r="CE35" s="90"/>
      <c r="CF35" s="90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1:234" s="2" customFormat="1" ht="17.149999999999999" customHeight="1">
      <c r="A36" s="13" t="s">
        <v>37</v>
      </c>
      <c r="B36" s="35">
        <v>161566</v>
      </c>
      <c r="C36" s="35">
        <v>168876.1</v>
      </c>
      <c r="D36" s="4">
        <f t="shared" si="3"/>
        <v>1.0452452867558768</v>
      </c>
      <c r="E36" s="11">
        <v>10</v>
      </c>
      <c r="F36" s="58">
        <v>105.7</v>
      </c>
      <c r="G36" s="58">
        <v>102.7</v>
      </c>
      <c r="H36" s="4">
        <f t="shared" si="4"/>
        <v>0.97161778618732264</v>
      </c>
      <c r="I36" s="11">
        <v>5</v>
      </c>
      <c r="J36" s="45">
        <v>230</v>
      </c>
      <c r="K36" s="45">
        <v>229</v>
      </c>
      <c r="L36" s="4">
        <f t="shared" si="5"/>
        <v>1.0043668122270741</v>
      </c>
      <c r="M36" s="11">
        <v>15</v>
      </c>
      <c r="N36" s="35">
        <v>123490</v>
      </c>
      <c r="O36" s="35">
        <v>125944</v>
      </c>
      <c r="P36" s="4">
        <f t="shared" si="6"/>
        <v>1.0198720544173618</v>
      </c>
      <c r="Q36" s="11">
        <v>20</v>
      </c>
      <c r="R36" s="35">
        <v>13000</v>
      </c>
      <c r="S36" s="35">
        <v>13198.9</v>
      </c>
      <c r="T36" s="4">
        <f t="shared" si="19"/>
        <v>1.0152999999999999</v>
      </c>
      <c r="U36" s="11">
        <v>10</v>
      </c>
      <c r="V36" s="35">
        <v>4800</v>
      </c>
      <c r="W36" s="35">
        <v>5704.3</v>
      </c>
      <c r="X36" s="4">
        <f t="shared" si="20"/>
        <v>1.1883958333333333</v>
      </c>
      <c r="Y36" s="11">
        <v>10</v>
      </c>
      <c r="Z36" s="82">
        <v>623784.6</v>
      </c>
      <c r="AA36" s="82">
        <v>529227</v>
      </c>
      <c r="AB36" s="4">
        <f t="shared" si="7"/>
        <v>0.84841305796904898</v>
      </c>
      <c r="AC36" s="11">
        <v>5</v>
      </c>
      <c r="AD36" s="11">
        <v>5000</v>
      </c>
      <c r="AE36" s="11">
        <v>5045</v>
      </c>
      <c r="AF36" s="4">
        <f t="shared" si="21"/>
        <v>1.0089999999999999</v>
      </c>
      <c r="AG36" s="11">
        <v>15</v>
      </c>
      <c r="AH36" s="74">
        <v>23000</v>
      </c>
      <c r="AI36" s="74">
        <v>21617</v>
      </c>
      <c r="AJ36" s="4">
        <f t="shared" si="22"/>
        <v>0.93986956521739129</v>
      </c>
      <c r="AK36" s="11">
        <v>15</v>
      </c>
      <c r="AL36" s="74">
        <v>8650</v>
      </c>
      <c r="AM36" s="74">
        <v>8617.5</v>
      </c>
      <c r="AN36" s="4">
        <f t="shared" si="23"/>
        <v>0.99624277456647403</v>
      </c>
      <c r="AO36" s="11">
        <v>10</v>
      </c>
      <c r="AP36" s="58">
        <v>1626</v>
      </c>
      <c r="AQ36" s="5">
        <v>1676</v>
      </c>
      <c r="AR36" s="4">
        <f t="shared" si="8"/>
        <v>1.0307503075030751</v>
      </c>
      <c r="AS36" s="5">
        <v>15</v>
      </c>
      <c r="AT36" s="82">
        <v>25073</v>
      </c>
      <c r="AU36" s="82">
        <v>25184</v>
      </c>
      <c r="AV36" s="4">
        <f t="shared" si="24"/>
        <v>1.0044270729469948</v>
      </c>
      <c r="AW36" s="5">
        <v>5</v>
      </c>
      <c r="AX36" s="58">
        <v>38.5</v>
      </c>
      <c r="AY36" s="58">
        <v>37.299999999999997</v>
      </c>
      <c r="AZ36" s="4">
        <f t="shared" si="10"/>
        <v>0.96883116883116871</v>
      </c>
      <c r="BA36" s="5">
        <v>2</v>
      </c>
      <c r="BB36" s="58">
        <v>80</v>
      </c>
      <c r="BC36" s="58">
        <v>80.400000000000006</v>
      </c>
      <c r="BD36" s="4">
        <f t="shared" si="25"/>
        <v>1.0050000000000001</v>
      </c>
      <c r="BE36" s="5">
        <v>10</v>
      </c>
      <c r="BF36" s="82">
        <v>127351</v>
      </c>
      <c r="BG36" s="82">
        <v>105526</v>
      </c>
      <c r="BH36" s="4">
        <f t="shared" si="11"/>
        <v>0.82862325384174451</v>
      </c>
      <c r="BI36" s="5">
        <v>5</v>
      </c>
      <c r="BJ36" s="44">
        <f t="shared" si="26"/>
        <v>1.0056720296151651</v>
      </c>
      <c r="BK36" s="45">
        <v>67976</v>
      </c>
      <c r="BL36" s="35">
        <f t="shared" si="27"/>
        <v>68361.600000000006</v>
      </c>
      <c r="BM36" s="35">
        <f t="shared" si="28"/>
        <v>385.60000000000582</v>
      </c>
      <c r="BN36" s="35">
        <v>6304.4</v>
      </c>
      <c r="BO36" s="35">
        <v>6398.4</v>
      </c>
      <c r="BP36" s="35">
        <v>6453.1</v>
      </c>
      <c r="BQ36" s="35">
        <v>6321.0999999999995</v>
      </c>
      <c r="BR36" s="35">
        <v>6711.7000000000007</v>
      </c>
      <c r="BS36" s="35"/>
      <c r="BT36" s="35">
        <v>5107.1000000000004</v>
      </c>
      <c r="BU36" s="35">
        <v>3104.3</v>
      </c>
      <c r="BV36" s="35">
        <v>6640.7</v>
      </c>
      <c r="BW36" s="35">
        <v>6659.1</v>
      </c>
      <c r="BX36" s="35">
        <v>6674.1</v>
      </c>
      <c r="BY36" s="35">
        <v>6309.9</v>
      </c>
      <c r="BZ36" s="35"/>
      <c r="CA36" s="35">
        <f t="shared" si="15"/>
        <v>1677.7</v>
      </c>
      <c r="CB36" s="35"/>
      <c r="CC36" s="35">
        <f t="shared" si="17"/>
        <v>1677.7</v>
      </c>
      <c r="CD36" s="35">
        <f t="shared" si="18"/>
        <v>0</v>
      </c>
      <c r="CE36" s="90"/>
      <c r="CF36" s="90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1:234" s="2" customFormat="1" ht="17.149999999999999" customHeight="1">
      <c r="A37" s="13" t="s">
        <v>38</v>
      </c>
      <c r="B37" s="35">
        <v>180339</v>
      </c>
      <c r="C37" s="35">
        <v>183973.3</v>
      </c>
      <c r="D37" s="4">
        <f t="shared" si="3"/>
        <v>1.0201526014894171</v>
      </c>
      <c r="E37" s="11">
        <v>10</v>
      </c>
      <c r="F37" s="58">
        <v>104.6</v>
      </c>
      <c r="G37" s="58">
        <v>101.4</v>
      </c>
      <c r="H37" s="4">
        <f t="shared" si="4"/>
        <v>0.96940726577437875</v>
      </c>
      <c r="I37" s="11">
        <v>5</v>
      </c>
      <c r="J37" s="45">
        <v>490</v>
      </c>
      <c r="K37" s="45">
        <v>399</v>
      </c>
      <c r="L37" s="4">
        <f t="shared" si="5"/>
        <v>1.2028070175438597</v>
      </c>
      <c r="M37" s="11">
        <v>15</v>
      </c>
      <c r="N37" s="35">
        <v>103870.5</v>
      </c>
      <c r="O37" s="35">
        <v>102154.6</v>
      </c>
      <c r="P37" s="4">
        <f t="shared" si="6"/>
        <v>0.98348039144896771</v>
      </c>
      <c r="Q37" s="11">
        <v>20</v>
      </c>
      <c r="R37" s="35">
        <v>1150</v>
      </c>
      <c r="S37" s="35">
        <v>1277.5999999999999</v>
      </c>
      <c r="T37" s="4">
        <f t="shared" si="19"/>
        <v>1.1109565217391304</v>
      </c>
      <c r="U37" s="11">
        <v>10</v>
      </c>
      <c r="V37" s="35">
        <v>525</v>
      </c>
      <c r="W37" s="35">
        <v>570.5</v>
      </c>
      <c r="X37" s="4">
        <f t="shared" si="20"/>
        <v>1.0866666666666667</v>
      </c>
      <c r="Y37" s="11">
        <v>10</v>
      </c>
      <c r="Z37" s="82">
        <v>1343608</v>
      </c>
      <c r="AA37" s="82">
        <v>1345501</v>
      </c>
      <c r="AB37" s="4">
        <f t="shared" si="7"/>
        <v>1.0014088930700025</v>
      </c>
      <c r="AC37" s="11">
        <v>5</v>
      </c>
      <c r="AD37" s="11">
        <v>3400</v>
      </c>
      <c r="AE37" s="11">
        <v>3365</v>
      </c>
      <c r="AF37" s="4">
        <f t="shared" si="21"/>
        <v>0.98970588235294121</v>
      </c>
      <c r="AG37" s="11">
        <v>20</v>
      </c>
      <c r="AH37" s="74">
        <v>12200</v>
      </c>
      <c r="AI37" s="74">
        <v>9880.9</v>
      </c>
      <c r="AJ37" s="4">
        <f t="shared" si="22"/>
        <v>0.80990983606557376</v>
      </c>
      <c r="AK37" s="11">
        <v>15</v>
      </c>
      <c r="AL37" s="74">
        <v>3630</v>
      </c>
      <c r="AM37" s="74">
        <v>3765.9</v>
      </c>
      <c r="AN37" s="4">
        <f t="shared" si="23"/>
        <v>1.0374380165289256</v>
      </c>
      <c r="AO37" s="11">
        <v>10</v>
      </c>
      <c r="AP37" s="58">
        <v>1626</v>
      </c>
      <c r="AQ37" s="5">
        <v>2032</v>
      </c>
      <c r="AR37" s="4">
        <f t="shared" si="8"/>
        <v>1.2049692496924969</v>
      </c>
      <c r="AS37" s="5">
        <v>15</v>
      </c>
      <c r="AT37" s="82">
        <v>3000</v>
      </c>
      <c r="AU37" s="82">
        <v>3080</v>
      </c>
      <c r="AV37" s="4">
        <f t="shared" si="24"/>
        <v>1.0266666666666666</v>
      </c>
      <c r="AW37" s="5">
        <v>5</v>
      </c>
      <c r="AX37" s="58">
        <v>60.8</v>
      </c>
      <c r="AY37" s="58">
        <v>60.8</v>
      </c>
      <c r="AZ37" s="4">
        <f t="shared" si="10"/>
        <v>1</v>
      </c>
      <c r="BA37" s="5">
        <v>2</v>
      </c>
      <c r="BB37" s="58">
        <v>60</v>
      </c>
      <c r="BC37" s="58">
        <v>84.8</v>
      </c>
      <c r="BD37" s="4">
        <f t="shared" si="25"/>
        <v>1.2213333333333334</v>
      </c>
      <c r="BE37" s="5">
        <v>5</v>
      </c>
      <c r="BF37" s="82">
        <v>180121</v>
      </c>
      <c r="BG37" s="82">
        <v>267868</v>
      </c>
      <c r="BH37" s="4">
        <f t="shared" si="11"/>
        <v>1.2287155856341014</v>
      </c>
      <c r="BI37" s="5">
        <v>5</v>
      </c>
      <c r="BJ37" s="44">
        <f t="shared" si="26"/>
        <v>1.0494658803434269</v>
      </c>
      <c r="BK37" s="45">
        <v>37174</v>
      </c>
      <c r="BL37" s="35">
        <f t="shared" si="27"/>
        <v>39012.800000000003</v>
      </c>
      <c r="BM37" s="35">
        <f t="shared" si="28"/>
        <v>1838.8000000000029</v>
      </c>
      <c r="BN37" s="35">
        <v>3176.1</v>
      </c>
      <c r="BO37" s="35">
        <v>3511.8</v>
      </c>
      <c r="BP37" s="35">
        <v>2605</v>
      </c>
      <c r="BQ37" s="35">
        <v>3736.1</v>
      </c>
      <c r="BR37" s="35">
        <v>3684.2</v>
      </c>
      <c r="BS37" s="35"/>
      <c r="BT37" s="35">
        <v>3350.4</v>
      </c>
      <c r="BU37" s="35">
        <v>1296.4000000000001</v>
      </c>
      <c r="BV37" s="35">
        <v>3268.5</v>
      </c>
      <c r="BW37" s="35">
        <v>3779.5</v>
      </c>
      <c r="BX37" s="35">
        <v>3715</v>
      </c>
      <c r="BY37" s="35">
        <v>3814.2</v>
      </c>
      <c r="BZ37" s="35">
        <v>1018.9</v>
      </c>
      <c r="CA37" s="35">
        <f t="shared" si="15"/>
        <v>2056.6999999999998</v>
      </c>
      <c r="CB37" s="35"/>
      <c r="CC37" s="35">
        <f t="shared" si="17"/>
        <v>2056.6999999999998</v>
      </c>
      <c r="CD37" s="35">
        <f t="shared" si="18"/>
        <v>0</v>
      </c>
      <c r="CE37" s="90"/>
      <c r="CF37" s="90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1:234" s="2" customFormat="1" ht="17.149999999999999" customHeight="1">
      <c r="A38" s="13" t="s">
        <v>39</v>
      </c>
      <c r="B38" s="35">
        <v>1353882</v>
      </c>
      <c r="C38" s="35">
        <v>1404440.9</v>
      </c>
      <c r="D38" s="4">
        <f t="shared" si="3"/>
        <v>1.0373436532873617</v>
      </c>
      <c r="E38" s="11">
        <v>10</v>
      </c>
      <c r="F38" s="58">
        <v>109.7</v>
      </c>
      <c r="G38" s="58">
        <v>107.8</v>
      </c>
      <c r="H38" s="4">
        <f t="shared" si="4"/>
        <v>0.98268003646308111</v>
      </c>
      <c r="I38" s="11">
        <v>5</v>
      </c>
      <c r="J38" s="45">
        <v>370</v>
      </c>
      <c r="K38" s="45">
        <v>377</v>
      </c>
      <c r="L38" s="4">
        <f t="shared" si="5"/>
        <v>0.98143236074270557</v>
      </c>
      <c r="M38" s="11">
        <v>10</v>
      </c>
      <c r="N38" s="35">
        <v>385494</v>
      </c>
      <c r="O38" s="35">
        <v>381423.3</v>
      </c>
      <c r="P38" s="4">
        <f t="shared" si="6"/>
        <v>0.98944030257280269</v>
      </c>
      <c r="Q38" s="11">
        <v>20</v>
      </c>
      <c r="R38" s="35">
        <v>1654</v>
      </c>
      <c r="S38" s="35">
        <v>1763.5</v>
      </c>
      <c r="T38" s="4">
        <f t="shared" si="19"/>
        <v>1.0662031438935913</v>
      </c>
      <c r="U38" s="11">
        <v>5</v>
      </c>
      <c r="V38" s="35">
        <v>207</v>
      </c>
      <c r="W38" s="35">
        <v>214.1</v>
      </c>
      <c r="X38" s="4">
        <f t="shared" si="20"/>
        <v>1.0342995169082125</v>
      </c>
      <c r="Y38" s="11">
        <v>5</v>
      </c>
      <c r="Z38" s="82">
        <v>3379283.4</v>
      </c>
      <c r="AA38" s="82">
        <v>3099200</v>
      </c>
      <c r="AB38" s="4">
        <f t="shared" si="7"/>
        <v>0.91711751669007702</v>
      </c>
      <c r="AC38" s="11">
        <v>5</v>
      </c>
      <c r="AD38" s="11">
        <v>2689</v>
      </c>
      <c r="AE38" s="11">
        <v>3052</v>
      </c>
      <c r="AF38" s="4">
        <f t="shared" si="21"/>
        <v>1.1349944217181107</v>
      </c>
      <c r="AG38" s="11">
        <v>15</v>
      </c>
      <c r="AH38" s="74">
        <v>10700</v>
      </c>
      <c r="AI38" s="74">
        <v>10630.4</v>
      </c>
      <c r="AJ38" s="4">
        <f t="shared" si="22"/>
        <v>0.99349532710280375</v>
      </c>
      <c r="AK38" s="11">
        <v>10</v>
      </c>
      <c r="AL38" s="74">
        <v>2650</v>
      </c>
      <c r="AM38" s="74">
        <v>2304.6</v>
      </c>
      <c r="AN38" s="4">
        <f t="shared" si="23"/>
        <v>0.86966037735849056</v>
      </c>
      <c r="AO38" s="11">
        <v>5</v>
      </c>
      <c r="AP38" s="58">
        <v>1626</v>
      </c>
      <c r="AQ38" s="5">
        <v>1656</v>
      </c>
      <c r="AR38" s="4">
        <f t="shared" si="8"/>
        <v>1.018450184501845</v>
      </c>
      <c r="AS38" s="5">
        <v>15</v>
      </c>
      <c r="AT38" s="82">
        <v>22000</v>
      </c>
      <c r="AU38" s="82">
        <v>22273</v>
      </c>
      <c r="AV38" s="4">
        <f t="shared" si="24"/>
        <v>1.0124090909090908</v>
      </c>
      <c r="AW38" s="5">
        <v>5</v>
      </c>
      <c r="AX38" s="58">
        <v>82.1</v>
      </c>
      <c r="AY38" s="58">
        <v>83</v>
      </c>
      <c r="AZ38" s="4">
        <f t="shared" si="10"/>
        <v>1.0109622411693058</v>
      </c>
      <c r="BA38" s="5">
        <v>2</v>
      </c>
      <c r="BB38" s="58">
        <v>65</v>
      </c>
      <c r="BC38" s="58">
        <v>88.2</v>
      </c>
      <c r="BD38" s="4">
        <f t="shared" si="25"/>
        <v>1.2156923076923076</v>
      </c>
      <c r="BE38" s="5">
        <v>20</v>
      </c>
      <c r="BF38" s="82">
        <v>376345</v>
      </c>
      <c r="BG38" s="82">
        <v>577446</v>
      </c>
      <c r="BH38" s="4">
        <f t="shared" si="11"/>
        <v>1.2334352788000371</v>
      </c>
      <c r="BI38" s="5">
        <v>5</v>
      </c>
      <c r="BJ38" s="44">
        <f t="shared" si="26"/>
        <v>1.0520290802728596</v>
      </c>
      <c r="BK38" s="45">
        <v>27847</v>
      </c>
      <c r="BL38" s="35">
        <f t="shared" si="27"/>
        <v>29295.9</v>
      </c>
      <c r="BM38" s="35">
        <f t="shared" si="28"/>
        <v>1448.9000000000015</v>
      </c>
      <c r="BN38" s="35">
        <v>2308.1</v>
      </c>
      <c r="BO38" s="35">
        <v>2487.7999999999997</v>
      </c>
      <c r="BP38" s="35">
        <v>1687.4</v>
      </c>
      <c r="BQ38" s="35">
        <v>2477.2999999999997</v>
      </c>
      <c r="BR38" s="35">
        <v>2467.1</v>
      </c>
      <c r="BS38" s="35"/>
      <c r="BT38" s="35">
        <v>1881.3</v>
      </c>
      <c r="BU38" s="35">
        <v>1691.1000000000001</v>
      </c>
      <c r="BV38" s="35">
        <v>2441.4</v>
      </c>
      <c r="BW38" s="35">
        <v>2106.5</v>
      </c>
      <c r="BX38" s="35">
        <v>2810.6</v>
      </c>
      <c r="BY38" s="35">
        <v>2801.9</v>
      </c>
      <c r="BZ38" s="35">
        <v>952</v>
      </c>
      <c r="CA38" s="35">
        <f t="shared" si="15"/>
        <v>3183.4</v>
      </c>
      <c r="CB38" s="35"/>
      <c r="CC38" s="35">
        <f t="shared" si="17"/>
        <v>3183.4</v>
      </c>
      <c r="CD38" s="35">
        <f t="shared" si="18"/>
        <v>0</v>
      </c>
      <c r="CE38" s="90"/>
      <c r="CF38" s="90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1:234" s="2" customFormat="1" ht="17.149999999999999" customHeight="1">
      <c r="A39" s="13" t="s">
        <v>40</v>
      </c>
      <c r="B39" s="35">
        <v>15640829</v>
      </c>
      <c r="C39" s="35">
        <v>13888839.300000001</v>
      </c>
      <c r="D39" s="4">
        <f t="shared" si="3"/>
        <v>0.88798613551749728</v>
      </c>
      <c r="E39" s="11">
        <v>10</v>
      </c>
      <c r="F39" s="58">
        <v>104</v>
      </c>
      <c r="G39" s="58">
        <v>100.3</v>
      </c>
      <c r="H39" s="4">
        <f t="shared" si="4"/>
        <v>0.96442307692307694</v>
      </c>
      <c r="I39" s="11">
        <v>5</v>
      </c>
      <c r="J39" s="45">
        <v>540</v>
      </c>
      <c r="K39" s="45">
        <v>415</v>
      </c>
      <c r="L39" s="4">
        <f t="shared" si="5"/>
        <v>1.2101204819277107</v>
      </c>
      <c r="M39" s="11">
        <v>5</v>
      </c>
      <c r="N39" s="35">
        <v>532954.19999999995</v>
      </c>
      <c r="O39" s="35">
        <v>513669.7</v>
      </c>
      <c r="P39" s="4">
        <f t="shared" si="6"/>
        <v>0.96381584008532073</v>
      </c>
      <c r="Q39" s="11">
        <v>20</v>
      </c>
      <c r="R39" s="35">
        <v>16531</v>
      </c>
      <c r="S39" s="35">
        <v>18045.8</v>
      </c>
      <c r="T39" s="4">
        <f t="shared" si="19"/>
        <v>1.0916338999455568</v>
      </c>
      <c r="U39" s="11">
        <v>10</v>
      </c>
      <c r="V39" s="35">
        <v>12342</v>
      </c>
      <c r="W39" s="35">
        <v>8880.7999999999993</v>
      </c>
      <c r="X39" s="4">
        <f t="shared" si="20"/>
        <v>0.71955922865013766</v>
      </c>
      <c r="Y39" s="11">
        <v>10</v>
      </c>
      <c r="Z39" s="82">
        <v>6713928</v>
      </c>
      <c r="AA39" s="82">
        <v>6453225</v>
      </c>
      <c r="AB39" s="4">
        <f t="shared" si="7"/>
        <v>0.9611698248774786</v>
      </c>
      <c r="AC39" s="11">
        <v>10</v>
      </c>
      <c r="AD39" s="11">
        <v>6510</v>
      </c>
      <c r="AE39" s="11">
        <v>6712</v>
      </c>
      <c r="AF39" s="4">
        <f t="shared" si="21"/>
        <v>1.0310291858678955</v>
      </c>
      <c r="AG39" s="11">
        <v>10</v>
      </c>
      <c r="AH39" s="74">
        <v>33558</v>
      </c>
      <c r="AI39" s="74">
        <v>35914.800000000003</v>
      </c>
      <c r="AJ39" s="4">
        <f t="shared" si="22"/>
        <v>1.0702306454496693</v>
      </c>
      <c r="AK39" s="11">
        <v>20</v>
      </c>
      <c r="AL39" s="74">
        <v>18050</v>
      </c>
      <c r="AM39" s="74">
        <v>14358.4</v>
      </c>
      <c r="AN39" s="4">
        <f t="shared" si="23"/>
        <v>0.79547922437673124</v>
      </c>
      <c r="AO39" s="11">
        <v>10</v>
      </c>
      <c r="AP39" s="58">
        <v>1626</v>
      </c>
      <c r="AQ39" s="5">
        <v>1491</v>
      </c>
      <c r="AR39" s="4">
        <f t="shared" si="8"/>
        <v>0.91697416974169743</v>
      </c>
      <c r="AS39" s="5">
        <v>15</v>
      </c>
      <c r="AT39" s="82">
        <v>220000</v>
      </c>
      <c r="AU39" s="82">
        <v>220500</v>
      </c>
      <c r="AV39" s="4">
        <f t="shared" si="24"/>
        <v>1.0022727272727272</v>
      </c>
      <c r="AW39" s="5">
        <v>5</v>
      </c>
      <c r="AX39" s="58">
        <v>69.5</v>
      </c>
      <c r="AY39" s="58">
        <v>61.3</v>
      </c>
      <c r="AZ39" s="4">
        <f t="shared" si="10"/>
        <v>0.88201438848920855</v>
      </c>
      <c r="BA39" s="5">
        <v>2</v>
      </c>
      <c r="BB39" s="58">
        <v>108.9</v>
      </c>
      <c r="BC39" s="58">
        <v>150.80000000000001</v>
      </c>
      <c r="BD39" s="4">
        <f t="shared" si="25"/>
        <v>1.2184756657483931</v>
      </c>
      <c r="BE39" s="5">
        <v>10</v>
      </c>
      <c r="BF39" s="82">
        <v>4449054</v>
      </c>
      <c r="BG39" s="82">
        <v>5159576</v>
      </c>
      <c r="BH39" s="4">
        <f t="shared" si="11"/>
        <v>1.1597018152623007</v>
      </c>
      <c r="BI39" s="5">
        <v>10</v>
      </c>
      <c r="BJ39" s="44">
        <f t="shared" si="26"/>
        <v>0.99167106754527079</v>
      </c>
      <c r="BK39" s="45">
        <v>107390</v>
      </c>
      <c r="BL39" s="35">
        <f t="shared" si="27"/>
        <v>106495.6</v>
      </c>
      <c r="BM39" s="35">
        <f t="shared" si="28"/>
        <v>-894.39999999999418</v>
      </c>
      <c r="BN39" s="35">
        <v>9006.5</v>
      </c>
      <c r="BO39" s="35">
        <v>9312.8000000000011</v>
      </c>
      <c r="BP39" s="35">
        <v>9636.4</v>
      </c>
      <c r="BQ39" s="35">
        <v>8645.5</v>
      </c>
      <c r="BR39" s="35">
        <v>7962.2</v>
      </c>
      <c r="BS39" s="35"/>
      <c r="BT39" s="35">
        <v>8411.9</v>
      </c>
      <c r="BU39" s="35">
        <v>5905.2000000000007</v>
      </c>
      <c r="BV39" s="35">
        <v>8337.1</v>
      </c>
      <c r="BW39" s="35">
        <v>11364.1</v>
      </c>
      <c r="BX39" s="35">
        <v>11035.9</v>
      </c>
      <c r="BY39" s="35">
        <v>10519.2</v>
      </c>
      <c r="BZ39" s="35">
        <v>744.2</v>
      </c>
      <c r="CA39" s="35">
        <f t="shared" si="15"/>
        <v>5614.6</v>
      </c>
      <c r="CB39" s="35"/>
      <c r="CC39" s="35">
        <f t="shared" si="17"/>
        <v>5614.6</v>
      </c>
      <c r="CD39" s="35">
        <f t="shared" si="18"/>
        <v>0</v>
      </c>
      <c r="CE39" s="90"/>
      <c r="CF39" s="90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1:234" s="2" customFormat="1" ht="17.149999999999999" customHeight="1">
      <c r="A40" s="13" t="s">
        <v>41</v>
      </c>
      <c r="B40" s="35">
        <v>547487</v>
      </c>
      <c r="C40" s="35">
        <v>564164.4</v>
      </c>
      <c r="D40" s="4">
        <f t="shared" si="3"/>
        <v>1.0304617278583783</v>
      </c>
      <c r="E40" s="11">
        <v>10</v>
      </c>
      <c r="F40" s="58">
        <v>104.8</v>
      </c>
      <c r="G40" s="58">
        <v>104.5</v>
      </c>
      <c r="H40" s="4">
        <f t="shared" si="4"/>
        <v>0.99713740458015265</v>
      </c>
      <c r="I40" s="11">
        <v>5</v>
      </c>
      <c r="J40" s="45">
        <v>125</v>
      </c>
      <c r="K40" s="45">
        <v>99</v>
      </c>
      <c r="L40" s="4">
        <f t="shared" si="5"/>
        <v>1.2062626262626261</v>
      </c>
      <c r="M40" s="11">
        <v>5</v>
      </c>
      <c r="N40" s="35">
        <v>164384.79999999999</v>
      </c>
      <c r="O40" s="35">
        <v>148609.79999999999</v>
      </c>
      <c r="P40" s="4">
        <f t="shared" si="6"/>
        <v>0.90403613959441509</v>
      </c>
      <c r="Q40" s="11">
        <v>20</v>
      </c>
      <c r="R40" s="35">
        <v>6990</v>
      </c>
      <c r="S40" s="35">
        <v>7675.8</v>
      </c>
      <c r="T40" s="4">
        <f t="shared" si="19"/>
        <v>1.0981115879828327</v>
      </c>
      <c r="U40" s="11">
        <v>5</v>
      </c>
      <c r="V40" s="35">
        <v>250</v>
      </c>
      <c r="W40" s="35">
        <v>284.7</v>
      </c>
      <c r="X40" s="4">
        <f t="shared" si="20"/>
        <v>1.1388</v>
      </c>
      <c r="Y40" s="11">
        <v>5</v>
      </c>
      <c r="Z40" s="82">
        <v>1153312</v>
      </c>
      <c r="AA40" s="82">
        <v>920540</v>
      </c>
      <c r="AB40" s="4">
        <f t="shared" si="7"/>
        <v>0.79817083321772431</v>
      </c>
      <c r="AC40" s="11">
        <v>5</v>
      </c>
      <c r="AD40" s="11">
        <v>2359</v>
      </c>
      <c r="AE40" s="11">
        <v>2387</v>
      </c>
      <c r="AF40" s="4">
        <f t="shared" si="21"/>
        <v>1.0118694362017804</v>
      </c>
      <c r="AG40" s="11">
        <v>20</v>
      </c>
      <c r="AH40" s="74">
        <v>12099</v>
      </c>
      <c r="AI40" s="74">
        <v>12112.7</v>
      </c>
      <c r="AJ40" s="4">
        <f t="shared" si="22"/>
        <v>1.0011323249855359</v>
      </c>
      <c r="AK40" s="11">
        <v>15</v>
      </c>
      <c r="AL40" s="74">
        <v>2205</v>
      </c>
      <c r="AM40" s="74">
        <v>1871.5</v>
      </c>
      <c r="AN40" s="4">
        <f t="shared" si="23"/>
        <v>0.84875283446712013</v>
      </c>
      <c r="AO40" s="11">
        <v>10</v>
      </c>
      <c r="AP40" s="58">
        <v>1788.6</v>
      </c>
      <c r="AQ40" s="5">
        <v>1524</v>
      </c>
      <c r="AR40" s="4">
        <f t="shared" si="8"/>
        <v>0.85206306608520632</v>
      </c>
      <c r="AS40" s="5">
        <v>15</v>
      </c>
      <c r="AT40" s="82">
        <v>11000</v>
      </c>
      <c r="AU40" s="82">
        <v>11051</v>
      </c>
      <c r="AV40" s="4">
        <f t="shared" si="24"/>
        <v>1.0046363636363635</v>
      </c>
      <c r="AW40" s="5">
        <v>5</v>
      </c>
      <c r="AX40" s="58">
        <v>37.700000000000003</v>
      </c>
      <c r="AY40" s="58">
        <v>36.5</v>
      </c>
      <c r="AZ40" s="4">
        <f t="shared" si="10"/>
        <v>0.96816976127320953</v>
      </c>
      <c r="BA40" s="5">
        <v>2</v>
      </c>
      <c r="BB40" s="58">
        <v>41.5</v>
      </c>
      <c r="BC40" s="58">
        <v>50.8</v>
      </c>
      <c r="BD40" s="4">
        <f t="shared" si="25"/>
        <v>1.2024096385542169</v>
      </c>
      <c r="BE40" s="5">
        <v>15</v>
      </c>
      <c r="BF40" s="82">
        <v>257155</v>
      </c>
      <c r="BG40" s="82">
        <v>199393</v>
      </c>
      <c r="BH40" s="4">
        <f t="shared" si="11"/>
        <v>0.77538060702689038</v>
      </c>
      <c r="BI40" s="5">
        <v>5</v>
      </c>
      <c r="BJ40" s="44">
        <f t="shared" si="26"/>
        <v>0.98572654380022984</v>
      </c>
      <c r="BK40" s="45">
        <v>37532</v>
      </c>
      <c r="BL40" s="35">
        <f t="shared" si="27"/>
        <v>36996.300000000003</v>
      </c>
      <c r="BM40" s="35">
        <f t="shared" si="28"/>
        <v>-535.69999999999709</v>
      </c>
      <c r="BN40" s="35">
        <v>3906.5</v>
      </c>
      <c r="BO40" s="35">
        <v>3300.8</v>
      </c>
      <c r="BP40" s="35">
        <v>3058.2</v>
      </c>
      <c r="BQ40" s="35">
        <v>3313.2000000000003</v>
      </c>
      <c r="BR40" s="35">
        <v>2976.6</v>
      </c>
      <c r="BS40" s="35"/>
      <c r="BT40" s="35">
        <v>2861.4</v>
      </c>
      <c r="BU40" s="35">
        <v>587.29999999999973</v>
      </c>
      <c r="BV40" s="35">
        <v>3370.1</v>
      </c>
      <c r="BW40" s="35">
        <v>3930.8</v>
      </c>
      <c r="BX40" s="35">
        <v>3771</v>
      </c>
      <c r="BY40" s="35">
        <v>3858.4</v>
      </c>
      <c r="BZ40" s="35">
        <v>111.3</v>
      </c>
      <c r="CA40" s="35">
        <f t="shared" si="15"/>
        <v>1950.7</v>
      </c>
      <c r="CB40" s="35"/>
      <c r="CC40" s="35">
        <f t="shared" si="17"/>
        <v>1950.7</v>
      </c>
      <c r="CD40" s="35">
        <f t="shared" si="18"/>
        <v>0</v>
      </c>
      <c r="CE40" s="90"/>
      <c r="CF40" s="90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1:234" s="2" customFormat="1" ht="17.149999999999999" customHeight="1">
      <c r="A41" s="13" t="s">
        <v>2</v>
      </c>
      <c r="B41" s="35">
        <v>119030</v>
      </c>
      <c r="C41" s="35">
        <v>128462.8</v>
      </c>
      <c r="D41" s="4">
        <f t="shared" si="3"/>
        <v>1.0792472485927918</v>
      </c>
      <c r="E41" s="11">
        <v>10</v>
      </c>
      <c r="F41" s="58">
        <v>107.7</v>
      </c>
      <c r="G41" s="58">
        <v>104.8</v>
      </c>
      <c r="H41" s="4">
        <f t="shared" si="4"/>
        <v>0.97307335190343547</v>
      </c>
      <c r="I41" s="11">
        <v>5</v>
      </c>
      <c r="J41" s="45">
        <v>245</v>
      </c>
      <c r="K41" s="45">
        <v>229</v>
      </c>
      <c r="L41" s="4">
        <f t="shared" si="5"/>
        <v>1.0698689956331877</v>
      </c>
      <c r="M41" s="11">
        <v>15</v>
      </c>
      <c r="N41" s="35">
        <v>72010.899999999994</v>
      </c>
      <c r="O41" s="35">
        <v>70811.5</v>
      </c>
      <c r="P41" s="4">
        <f t="shared" si="6"/>
        <v>0.98334418817151303</v>
      </c>
      <c r="Q41" s="11">
        <v>20</v>
      </c>
      <c r="R41" s="35">
        <v>4200</v>
      </c>
      <c r="S41" s="35">
        <v>4718.1000000000004</v>
      </c>
      <c r="T41" s="4">
        <f t="shared" si="19"/>
        <v>1.1233571428571429</v>
      </c>
      <c r="U41" s="11">
        <v>5</v>
      </c>
      <c r="V41" s="35">
        <v>561</v>
      </c>
      <c r="W41" s="35">
        <v>600.9</v>
      </c>
      <c r="X41" s="4">
        <f t="shared" si="20"/>
        <v>1.0711229946524063</v>
      </c>
      <c r="Y41" s="11">
        <v>5</v>
      </c>
      <c r="Z41" s="82">
        <v>430912</v>
      </c>
      <c r="AA41" s="82">
        <v>409490</v>
      </c>
      <c r="AB41" s="4">
        <f t="shared" si="7"/>
        <v>0.95028683350660925</v>
      </c>
      <c r="AC41" s="11">
        <v>5</v>
      </c>
      <c r="AD41" s="11">
        <v>7140</v>
      </c>
      <c r="AE41" s="11">
        <v>6935</v>
      </c>
      <c r="AF41" s="4">
        <f t="shared" si="21"/>
        <v>0.97128851540616246</v>
      </c>
      <c r="AG41" s="11">
        <v>15</v>
      </c>
      <c r="AH41" s="74">
        <v>24050</v>
      </c>
      <c r="AI41" s="74">
        <v>25035.8</v>
      </c>
      <c r="AJ41" s="4">
        <f t="shared" si="22"/>
        <v>1.040989604989605</v>
      </c>
      <c r="AK41" s="11">
        <v>20</v>
      </c>
      <c r="AL41" s="74">
        <v>11475</v>
      </c>
      <c r="AM41" s="74">
        <v>5539.3</v>
      </c>
      <c r="AN41" s="4">
        <f t="shared" si="23"/>
        <v>0.48272766884531593</v>
      </c>
      <c r="AO41" s="11">
        <v>5</v>
      </c>
      <c r="AP41" s="58">
        <v>1626</v>
      </c>
      <c r="AQ41" s="5">
        <v>1683</v>
      </c>
      <c r="AR41" s="4">
        <f t="shared" si="8"/>
        <v>1.0350553505535056</v>
      </c>
      <c r="AS41" s="5">
        <v>15</v>
      </c>
      <c r="AT41" s="82">
        <v>3773</v>
      </c>
      <c r="AU41" s="82">
        <v>4411</v>
      </c>
      <c r="AV41" s="4">
        <f t="shared" si="24"/>
        <v>1.1690962099125364</v>
      </c>
      <c r="AW41" s="5">
        <v>5</v>
      </c>
      <c r="AX41" s="58">
        <v>100</v>
      </c>
      <c r="AY41" s="58">
        <v>100</v>
      </c>
      <c r="AZ41" s="4">
        <f t="shared" si="10"/>
        <v>1</v>
      </c>
      <c r="BA41" s="5">
        <v>2</v>
      </c>
      <c r="BB41" s="58">
        <v>82.8</v>
      </c>
      <c r="BC41" s="58">
        <v>111.2</v>
      </c>
      <c r="BD41" s="4">
        <f t="shared" si="25"/>
        <v>1.2142995169082125</v>
      </c>
      <c r="BE41" s="5">
        <v>20</v>
      </c>
      <c r="BF41" s="82">
        <v>58425</v>
      </c>
      <c r="BG41" s="82">
        <v>104221</v>
      </c>
      <c r="BH41" s="4">
        <f t="shared" si="11"/>
        <v>1.2583842533162173</v>
      </c>
      <c r="BI41" s="5">
        <v>5</v>
      </c>
      <c r="BJ41" s="44">
        <f t="shared" si="26"/>
        <v>1.0450564071458928</v>
      </c>
      <c r="BK41" s="45">
        <v>48371</v>
      </c>
      <c r="BL41" s="35">
        <f t="shared" si="27"/>
        <v>50550.400000000001</v>
      </c>
      <c r="BM41" s="35">
        <f t="shared" si="28"/>
        <v>2179.4000000000015</v>
      </c>
      <c r="BN41" s="35">
        <v>4864.7</v>
      </c>
      <c r="BO41" s="35">
        <v>4873.8</v>
      </c>
      <c r="BP41" s="35">
        <v>3411.6</v>
      </c>
      <c r="BQ41" s="35">
        <v>4093.5000000000005</v>
      </c>
      <c r="BR41" s="35">
        <v>4566.7</v>
      </c>
      <c r="BS41" s="35"/>
      <c r="BT41" s="35">
        <v>2901.6</v>
      </c>
      <c r="BU41" s="35">
        <v>2765</v>
      </c>
      <c r="BV41" s="35">
        <v>4050</v>
      </c>
      <c r="BW41" s="35">
        <v>7297.6</v>
      </c>
      <c r="BX41" s="35">
        <v>3762.5</v>
      </c>
      <c r="BY41" s="35">
        <v>4888.2</v>
      </c>
      <c r="BZ41" s="35"/>
      <c r="CA41" s="35">
        <f t="shared" si="15"/>
        <v>3075.2</v>
      </c>
      <c r="CB41" s="35"/>
      <c r="CC41" s="35">
        <f t="shared" si="17"/>
        <v>3075.2</v>
      </c>
      <c r="CD41" s="35">
        <f t="shared" si="18"/>
        <v>0</v>
      </c>
      <c r="CE41" s="90"/>
      <c r="CF41" s="90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1:234" s="2" customFormat="1" ht="17.149999999999999" customHeight="1">
      <c r="A42" s="13" t="s">
        <v>42</v>
      </c>
      <c r="B42" s="35">
        <v>308875</v>
      </c>
      <c r="C42" s="35">
        <v>317794.2</v>
      </c>
      <c r="D42" s="4">
        <f t="shared" si="3"/>
        <v>1.0288764063132336</v>
      </c>
      <c r="E42" s="11">
        <v>10</v>
      </c>
      <c r="F42" s="58">
        <v>109.7</v>
      </c>
      <c r="G42" s="58">
        <v>105.7</v>
      </c>
      <c r="H42" s="4">
        <f t="shared" si="4"/>
        <v>0.96353691886964443</v>
      </c>
      <c r="I42" s="11">
        <v>5</v>
      </c>
      <c r="J42" s="45">
        <v>180</v>
      </c>
      <c r="K42" s="45">
        <v>180</v>
      </c>
      <c r="L42" s="4">
        <f t="shared" si="5"/>
        <v>1</v>
      </c>
      <c r="M42" s="11">
        <v>10</v>
      </c>
      <c r="N42" s="35">
        <v>73408.600000000006</v>
      </c>
      <c r="O42" s="35">
        <v>66641.8</v>
      </c>
      <c r="P42" s="4">
        <f t="shared" si="6"/>
        <v>0.90782006467907028</v>
      </c>
      <c r="Q42" s="11">
        <v>20</v>
      </c>
      <c r="R42" s="35">
        <v>2718</v>
      </c>
      <c r="S42" s="35">
        <v>2780.5</v>
      </c>
      <c r="T42" s="4">
        <f t="shared" si="19"/>
        <v>1.0229948491537895</v>
      </c>
      <c r="U42" s="11">
        <v>5</v>
      </c>
      <c r="V42" s="35">
        <v>291.60000000000002</v>
      </c>
      <c r="W42" s="35">
        <v>306.7</v>
      </c>
      <c r="X42" s="4">
        <f t="shared" si="20"/>
        <v>1.0517832647462275</v>
      </c>
      <c r="Y42" s="11">
        <v>5</v>
      </c>
      <c r="Z42" s="82">
        <v>620274</v>
      </c>
      <c r="AA42" s="82">
        <v>580818</v>
      </c>
      <c r="AB42" s="4">
        <f t="shared" si="7"/>
        <v>0.93638940210294164</v>
      </c>
      <c r="AC42" s="11">
        <v>5</v>
      </c>
      <c r="AD42" s="11">
        <v>3500</v>
      </c>
      <c r="AE42" s="11">
        <v>3500</v>
      </c>
      <c r="AF42" s="4">
        <f t="shared" si="21"/>
        <v>1</v>
      </c>
      <c r="AG42" s="11">
        <v>20</v>
      </c>
      <c r="AH42" s="74">
        <v>15004</v>
      </c>
      <c r="AI42" s="74">
        <v>15154.5</v>
      </c>
      <c r="AJ42" s="4">
        <f t="shared" si="22"/>
        <v>1.010030658491069</v>
      </c>
      <c r="AK42" s="11">
        <v>15</v>
      </c>
      <c r="AL42" s="74">
        <v>3100</v>
      </c>
      <c r="AM42" s="74">
        <v>2829.7</v>
      </c>
      <c r="AN42" s="4">
        <f t="shared" si="23"/>
        <v>0.91280645161290319</v>
      </c>
      <c r="AO42" s="11">
        <v>10</v>
      </c>
      <c r="AP42" s="58">
        <v>1626</v>
      </c>
      <c r="AQ42" s="5">
        <v>1635</v>
      </c>
      <c r="AR42" s="4">
        <f t="shared" si="8"/>
        <v>1.0055350553505535</v>
      </c>
      <c r="AS42" s="5">
        <v>15</v>
      </c>
      <c r="AT42" s="82">
        <v>3000</v>
      </c>
      <c r="AU42" s="82">
        <v>3018</v>
      </c>
      <c r="AV42" s="4">
        <f t="shared" si="24"/>
        <v>1.006</v>
      </c>
      <c r="AW42" s="5">
        <v>5</v>
      </c>
      <c r="AX42" s="58">
        <v>98.8</v>
      </c>
      <c r="AY42" s="58">
        <v>95.9</v>
      </c>
      <c r="AZ42" s="4">
        <f t="shared" si="10"/>
        <v>0.97064777327935237</v>
      </c>
      <c r="BA42" s="5">
        <v>2</v>
      </c>
      <c r="BB42" s="58">
        <v>45</v>
      </c>
      <c r="BC42" s="58">
        <v>52.1</v>
      </c>
      <c r="BD42" s="4">
        <f t="shared" si="25"/>
        <v>1.1577777777777778</v>
      </c>
      <c r="BE42" s="5">
        <v>15</v>
      </c>
      <c r="BF42" s="82">
        <v>25080</v>
      </c>
      <c r="BG42" s="82">
        <v>32679</v>
      </c>
      <c r="BH42" s="4">
        <f t="shared" si="11"/>
        <v>1.2102990430622009</v>
      </c>
      <c r="BI42" s="5">
        <v>5</v>
      </c>
      <c r="BJ42" s="44">
        <f t="shared" si="26"/>
        <v>1.0072768379820851</v>
      </c>
      <c r="BK42" s="45">
        <v>25572</v>
      </c>
      <c r="BL42" s="35">
        <f t="shared" si="27"/>
        <v>25758.1</v>
      </c>
      <c r="BM42" s="35">
        <f t="shared" si="28"/>
        <v>186.09999999999854</v>
      </c>
      <c r="BN42" s="35">
        <v>2191.1999999999998</v>
      </c>
      <c r="BO42" s="35">
        <v>2019.5</v>
      </c>
      <c r="BP42" s="35">
        <v>2470.6999999999998</v>
      </c>
      <c r="BQ42" s="35">
        <v>2149.9</v>
      </c>
      <c r="BR42" s="35">
        <v>2518.5</v>
      </c>
      <c r="BS42" s="35"/>
      <c r="BT42" s="35">
        <v>2328.1999999999998</v>
      </c>
      <c r="BU42" s="35">
        <v>833.39999999999986</v>
      </c>
      <c r="BV42" s="35">
        <v>2194.1999999999998</v>
      </c>
      <c r="BW42" s="35">
        <v>1350.7</v>
      </c>
      <c r="BX42" s="35">
        <v>2165.1999999999998</v>
      </c>
      <c r="BY42" s="35">
        <v>2459.6999999999998</v>
      </c>
      <c r="BZ42" s="35">
        <v>337.9</v>
      </c>
      <c r="CA42" s="35">
        <f t="shared" si="15"/>
        <v>2739</v>
      </c>
      <c r="CB42" s="35"/>
      <c r="CC42" s="35">
        <f t="shared" si="17"/>
        <v>2739</v>
      </c>
      <c r="CD42" s="35">
        <f t="shared" si="18"/>
        <v>0</v>
      </c>
      <c r="CE42" s="90"/>
      <c r="CF42" s="90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1:234" s="2" customFormat="1" ht="17.149999999999999" customHeight="1">
      <c r="A43" s="13" t="s">
        <v>3</v>
      </c>
      <c r="B43" s="35">
        <v>614772</v>
      </c>
      <c r="C43" s="35">
        <v>576286.4</v>
      </c>
      <c r="D43" s="4">
        <f t="shared" si="3"/>
        <v>0.93739858028667544</v>
      </c>
      <c r="E43" s="11">
        <v>10</v>
      </c>
      <c r="F43" s="58">
        <v>105.9</v>
      </c>
      <c r="G43" s="58">
        <v>104.5</v>
      </c>
      <c r="H43" s="4">
        <f t="shared" si="4"/>
        <v>0.98677998111425869</v>
      </c>
      <c r="I43" s="11">
        <v>5</v>
      </c>
      <c r="J43" s="45">
        <v>200</v>
      </c>
      <c r="K43" s="45">
        <v>141</v>
      </c>
      <c r="L43" s="4">
        <f t="shared" si="5"/>
        <v>1.2218439716312057</v>
      </c>
      <c r="M43" s="11">
        <v>10</v>
      </c>
      <c r="N43" s="35">
        <v>77050.2</v>
      </c>
      <c r="O43" s="35">
        <v>76965.7</v>
      </c>
      <c r="P43" s="4">
        <f t="shared" si="6"/>
        <v>0.99890331238595098</v>
      </c>
      <c r="Q43" s="11">
        <v>20</v>
      </c>
      <c r="R43" s="35">
        <v>4957</v>
      </c>
      <c r="S43" s="35">
        <v>5130.7</v>
      </c>
      <c r="T43" s="4">
        <f t="shared" si="19"/>
        <v>1.0350413556586644</v>
      </c>
      <c r="U43" s="11">
        <v>5</v>
      </c>
      <c r="V43" s="35">
        <v>207</v>
      </c>
      <c r="W43" s="35">
        <v>221.7</v>
      </c>
      <c r="X43" s="4">
        <f t="shared" si="20"/>
        <v>1.0710144927536231</v>
      </c>
      <c r="Y43" s="11">
        <v>5</v>
      </c>
      <c r="Z43" s="82">
        <v>794461.7</v>
      </c>
      <c r="AA43" s="82">
        <v>706025</v>
      </c>
      <c r="AB43" s="4">
        <f t="shared" si="7"/>
        <v>0.88868349474870856</v>
      </c>
      <c r="AC43" s="11">
        <v>5</v>
      </c>
      <c r="AD43" s="11">
        <v>3000</v>
      </c>
      <c r="AE43" s="11">
        <v>3001</v>
      </c>
      <c r="AF43" s="4">
        <f t="shared" si="21"/>
        <v>1.0003333333333333</v>
      </c>
      <c r="AG43" s="11">
        <v>20</v>
      </c>
      <c r="AH43" s="74">
        <v>12223</v>
      </c>
      <c r="AI43" s="74">
        <v>12518.8</v>
      </c>
      <c r="AJ43" s="4">
        <f t="shared" si="22"/>
        <v>1.0242002781641169</v>
      </c>
      <c r="AK43" s="11">
        <v>15</v>
      </c>
      <c r="AL43" s="74">
        <v>3500</v>
      </c>
      <c r="AM43" s="74">
        <v>4175.1000000000004</v>
      </c>
      <c r="AN43" s="4">
        <f t="shared" si="23"/>
        <v>1.1928857142857143</v>
      </c>
      <c r="AO43" s="11">
        <v>10</v>
      </c>
      <c r="AP43" s="58">
        <v>1626</v>
      </c>
      <c r="AQ43" s="5">
        <v>1631</v>
      </c>
      <c r="AR43" s="4">
        <f t="shared" si="8"/>
        <v>1.0030750307503076</v>
      </c>
      <c r="AS43" s="5">
        <v>15</v>
      </c>
      <c r="AT43" s="82">
        <v>4400</v>
      </c>
      <c r="AU43" s="82">
        <v>4434</v>
      </c>
      <c r="AV43" s="4">
        <f t="shared" si="24"/>
        <v>1.0077272727272728</v>
      </c>
      <c r="AW43" s="5">
        <v>5</v>
      </c>
      <c r="AX43" s="58">
        <v>55.6</v>
      </c>
      <c r="AY43" s="58">
        <v>56.8</v>
      </c>
      <c r="AZ43" s="4">
        <f t="shared" si="10"/>
        <v>1.0215827338129495</v>
      </c>
      <c r="BA43" s="5">
        <v>2</v>
      </c>
      <c r="BB43" s="58">
        <v>45</v>
      </c>
      <c r="BC43" s="58">
        <v>48</v>
      </c>
      <c r="BD43" s="4">
        <f t="shared" si="25"/>
        <v>1.0666666666666667</v>
      </c>
      <c r="BE43" s="5">
        <v>15</v>
      </c>
      <c r="BF43" s="82">
        <v>41500</v>
      </c>
      <c r="BG43" s="82">
        <v>47000</v>
      </c>
      <c r="BH43" s="4">
        <f t="shared" si="11"/>
        <v>1.1325301204819278</v>
      </c>
      <c r="BI43" s="5">
        <v>5</v>
      </c>
      <c r="BJ43" s="44">
        <f t="shared" si="26"/>
        <v>1.0378720698311985</v>
      </c>
      <c r="BK43" s="45">
        <v>28537</v>
      </c>
      <c r="BL43" s="35">
        <f t="shared" si="27"/>
        <v>29617.8</v>
      </c>
      <c r="BM43" s="35">
        <f t="shared" si="28"/>
        <v>1080.7999999999993</v>
      </c>
      <c r="BN43" s="35">
        <v>2374</v>
      </c>
      <c r="BO43" s="35">
        <v>2711.1000000000004</v>
      </c>
      <c r="BP43" s="35">
        <v>2916.1</v>
      </c>
      <c r="BQ43" s="35">
        <v>2823.5</v>
      </c>
      <c r="BR43" s="35">
        <v>2470.7000000000003</v>
      </c>
      <c r="BS43" s="35"/>
      <c r="BT43" s="35">
        <v>2888.4</v>
      </c>
      <c r="BU43" s="35">
        <v>352</v>
      </c>
      <c r="BV43" s="35">
        <v>2693.9</v>
      </c>
      <c r="BW43" s="35">
        <v>2540.6999999999998</v>
      </c>
      <c r="BX43" s="35">
        <v>3033.1</v>
      </c>
      <c r="BY43" s="35">
        <v>2933</v>
      </c>
      <c r="BZ43" s="35"/>
      <c r="CA43" s="35">
        <f t="shared" si="15"/>
        <v>1881.3</v>
      </c>
      <c r="CB43" s="35"/>
      <c r="CC43" s="35">
        <f t="shared" si="17"/>
        <v>1881.3</v>
      </c>
      <c r="CD43" s="35">
        <f t="shared" si="18"/>
        <v>0</v>
      </c>
      <c r="CE43" s="90"/>
      <c r="CF43" s="90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1:234" s="2" customFormat="1" ht="17.149999999999999" customHeight="1">
      <c r="A44" s="13" t="s">
        <v>43</v>
      </c>
      <c r="B44" s="35">
        <v>198114</v>
      </c>
      <c r="C44" s="35">
        <v>191047.3</v>
      </c>
      <c r="D44" s="4">
        <f>IF(E44=0,0,IF(B44=0,1,IF(C44&lt;0,0,IF(C44/B44&gt;1.2,IF((C44/B44-1.2)*0.1+1.2&gt;1.3,1.3,(C44/B44-1.2)*0.1+1.2),C44/B44))))</f>
        <v>0.96433013315565774</v>
      </c>
      <c r="E44" s="11">
        <v>10</v>
      </c>
      <c r="F44" s="58">
        <v>105.4</v>
      </c>
      <c r="G44" s="58">
        <v>104</v>
      </c>
      <c r="H44" s="4">
        <f>IF(I44=0,0,IF(F44=0,1,IF(G44&lt;0,0,IF(G44/F44&gt;1.2,IF((G44/F44-1.2)*0.1+1.2&gt;1.3,1.3,(G44/F44-1.2)*0.1+1.2),G44/F44))))</f>
        <v>0.98671726755218214</v>
      </c>
      <c r="I44" s="11">
        <v>5</v>
      </c>
      <c r="J44" s="45">
        <v>175</v>
      </c>
      <c r="K44" s="45">
        <v>158</v>
      </c>
      <c r="L44" s="4">
        <f t="shared" si="5"/>
        <v>1.1075949367088607</v>
      </c>
      <c r="M44" s="11">
        <v>10</v>
      </c>
      <c r="N44" s="35">
        <v>109102.3</v>
      </c>
      <c r="O44" s="35">
        <v>104343.6</v>
      </c>
      <c r="P44" s="4">
        <f t="shared" si="6"/>
        <v>0.95638313766070926</v>
      </c>
      <c r="Q44" s="11">
        <v>20</v>
      </c>
      <c r="R44" s="35">
        <v>525</v>
      </c>
      <c r="S44" s="35">
        <v>606.79999999999995</v>
      </c>
      <c r="T44" s="4">
        <f t="shared" si="19"/>
        <v>1.1558095238095236</v>
      </c>
      <c r="U44" s="11">
        <v>5</v>
      </c>
      <c r="V44" s="35">
        <v>615</v>
      </c>
      <c r="W44" s="35">
        <v>681.4</v>
      </c>
      <c r="X44" s="4">
        <f t="shared" si="20"/>
        <v>1.1079674796747967</v>
      </c>
      <c r="Y44" s="11">
        <v>5</v>
      </c>
      <c r="Z44" s="82">
        <v>883147</v>
      </c>
      <c r="AA44" s="82">
        <v>870974</v>
      </c>
      <c r="AB44" s="4">
        <f t="shared" si="7"/>
        <v>0.98621633771048312</v>
      </c>
      <c r="AC44" s="11">
        <v>5</v>
      </c>
      <c r="AD44" s="11">
        <v>1970</v>
      </c>
      <c r="AE44" s="11">
        <v>2151</v>
      </c>
      <c r="AF44" s="4">
        <f t="shared" si="21"/>
        <v>1.0918781725888325</v>
      </c>
      <c r="AG44" s="11">
        <v>15</v>
      </c>
      <c r="AH44" s="74">
        <v>5698</v>
      </c>
      <c r="AI44" s="74">
        <v>6895.7</v>
      </c>
      <c r="AJ44" s="4">
        <f t="shared" si="22"/>
        <v>1.201019656019656</v>
      </c>
      <c r="AK44" s="11">
        <v>10</v>
      </c>
      <c r="AL44" s="74">
        <v>2100</v>
      </c>
      <c r="AM44" s="74">
        <v>2199.6</v>
      </c>
      <c r="AN44" s="4">
        <f t="shared" si="23"/>
        <v>1.0474285714285714</v>
      </c>
      <c r="AO44" s="11">
        <v>10</v>
      </c>
      <c r="AP44" s="58">
        <v>1626</v>
      </c>
      <c r="AQ44" s="5">
        <v>1888</v>
      </c>
      <c r="AR44" s="4">
        <f t="shared" si="8"/>
        <v>1.1611316113161132</v>
      </c>
      <c r="AS44" s="5">
        <v>15</v>
      </c>
      <c r="AT44" s="82">
        <v>7000</v>
      </c>
      <c r="AU44" s="82">
        <v>8860</v>
      </c>
      <c r="AV44" s="4">
        <f t="shared" si="24"/>
        <v>1.2065714285714286</v>
      </c>
      <c r="AW44" s="5">
        <v>5</v>
      </c>
      <c r="AX44" s="58">
        <v>67</v>
      </c>
      <c r="AY44" s="58">
        <v>67.099999999999994</v>
      </c>
      <c r="AZ44" s="4">
        <f t="shared" si="10"/>
        <v>1.0014925373134327</v>
      </c>
      <c r="BA44" s="5">
        <v>2</v>
      </c>
      <c r="BB44" s="58">
        <v>40</v>
      </c>
      <c r="BC44" s="58">
        <v>52.2</v>
      </c>
      <c r="BD44" s="4">
        <f t="shared" si="25"/>
        <v>1.2104999999999999</v>
      </c>
      <c r="BE44" s="5">
        <v>25</v>
      </c>
      <c r="BF44" s="82">
        <v>134629</v>
      </c>
      <c r="BG44" s="82">
        <v>178497</v>
      </c>
      <c r="BH44" s="4">
        <f>IF(BI44=0,0,IF(BF44=0,1,IF(BG44&lt;0,0,IF(BG44/BF44&gt;1.2,IF((BG44/BF44-1.2)*0.1+1.2&gt;1.3,1.3,(BG44/BF44-1.2)*0.1+1.2),BG44/BF44))))</f>
        <v>1.2125843614674401</v>
      </c>
      <c r="BI44" s="5">
        <v>10</v>
      </c>
      <c r="BJ44" s="44">
        <f>(D44*E44+H44*I44+L44*M44+P44*Q44+T44*U44+X44*Y44+AB44*AC44+AF44*AG44+AJ44*AK44+AN44*AO44+AR44*AS44+AV44*AW44+AZ44*BA44+BD44*BE44+BH44*BI44)/(E44+I44+M44+Q44+U44+Y44+AC44+AG44+AK44+AO44+AS44+AW44+BA44+BE44+BI44)</f>
        <v>1.1035150089526917</v>
      </c>
      <c r="BK44" s="45">
        <v>37577</v>
      </c>
      <c r="BL44" s="35">
        <f t="shared" si="27"/>
        <v>41466.800000000003</v>
      </c>
      <c r="BM44" s="35">
        <f t="shared" si="28"/>
        <v>3889.8000000000029</v>
      </c>
      <c r="BN44" s="35">
        <v>3667.2</v>
      </c>
      <c r="BO44" s="35">
        <v>3643.7000000000003</v>
      </c>
      <c r="BP44" s="35">
        <v>3073.5</v>
      </c>
      <c r="BQ44" s="35">
        <v>3225.4</v>
      </c>
      <c r="BR44" s="35">
        <v>3688</v>
      </c>
      <c r="BS44" s="35"/>
      <c r="BT44" s="35">
        <v>4006</v>
      </c>
      <c r="BU44" s="35">
        <v>1826.3000000000002</v>
      </c>
      <c r="BV44" s="35">
        <v>3343.8</v>
      </c>
      <c r="BW44" s="35">
        <v>5885.9</v>
      </c>
      <c r="BX44" s="35">
        <v>2263</v>
      </c>
      <c r="BY44" s="35">
        <v>3875.5</v>
      </c>
      <c r="BZ44" s="35">
        <v>1026.2</v>
      </c>
      <c r="CA44" s="35">
        <f t="shared" si="15"/>
        <v>1942.3</v>
      </c>
      <c r="CB44" s="35"/>
      <c r="CC44" s="35">
        <f t="shared" si="17"/>
        <v>1942.3</v>
      </c>
      <c r="CD44" s="35">
        <f t="shared" si="18"/>
        <v>0</v>
      </c>
      <c r="CE44" s="90"/>
      <c r="CF44" s="90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1:234" s="2" customFormat="1" ht="17.149999999999999" customHeight="1">
      <c r="A45" s="17" t="s">
        <v>44</v>
      </c>
      <c r="B45" s="34">
        <f>SUM(B46:B368)</f>
        <v>104035008</v>
      </c>
      <c r="C45" s="34">
        <f>SUM(C46:C368)</f>
        <v>105315071.40000004</v>
      </c>
      <c r="D45" s="6">
        <f>IF(C45/B45&gt;1.2,IF((C45/B45-1.2)*0.1+1.2&gt;1.3,1.3,(C45/B45-1.2)*0.1+1.2),C45/B45)</f>
        <v>1.0123041601534748</v>
      </c>
      <c r="E45" s="16"/>
      <c r="F45" s="7"/>
      <c r="G45" s="6"/>
      <c r="H45" s="6"/>
      <c r="I45" s="16"/>
      <c r="J45" s="7"/>
      <c r="K45" s="7"/>
      <c r="L45" s="7"/>
      <c r="M45" s="16"/>
      <c r="N45" s="34">
        <f>SUM(N46:N368)</f>
        <v>2008541.100000001</v>
      </c>
      <c r="O45" s="34">
        <f>SUM(O46:O368)</f>
        <v>1765247.5999999996</v>
      </c>
      <c r="P45" s="6">
        <f>IF(O45/N45&gt;1.2,IF((O45/N45-1.2)*0.1+1.2&gt;1.3,1.3,(O45/N45-1.2)*0.1+1.2),O45/N45)</f>
        <v>0.87887053941788829</v>
      </c>
      <c r="Q45" s="16"/>
      <c r="R45" s="34">
        <f>SUM(R46:R368)</f>
        <v>160332.5</v>
      </c>
      <c r="S45" s="34">
        <f>SUM(S46:S368)</f>
        <v>171597.70000000013</v>
      </c>
      <c r="T45" s="6">
        <f>IF(S45/R45&gt;1.2,IF((S45/R45-1.2)*0.1+1.2&gt;1.3,1.3,(S45/R45-1.2)*0.1+1.2),S45/R45)</f>
        <v>1.0702614878455716</v>
      </c>
      <c r="U45" s="16"/>
      <c r="V45" s="34">
        <f>SUM(V46:V368)</f>
        <v>66495.800000000017</v>
      </c>
      <c r="W45" s="34">
        <f>SUM(W46:W368)</f>
        <v>75519.100000000035</v>
      </c>
      <c r="X45" s="6">
        <f>IF(W45/V45&gt;1.2,IF((W45/V45-1.2)*0.1+1.2&gt;1.3,1.3,(W45/V45-1.2)*0.1+1.2),W45/V45)</f>
        <v>1.1356972921598059</v>
      </c>
      <c r="Y45" s="16"/>
      <c r="Z45" s="34">
        <f>SUM(Z46:Z368)</f>
        <v>46383343.79999999</v>
      </c>
      <c r="AA45" s="34">
        <f>SUM(AA46:AA368)</f>
        <v>44206402</v>
      </c>
      <c r="AB45" s="6">
        <f>IF(AA45/Z45&gt;1.2,IF((AA45/Z45-1.2)*0.1+1.2&gt;1.3,1.3,(AA45/Z45-1.2)*0.1+1.2),AA45/Z45)</f>
        <v>0.95306630308097817</v>
      </c>
      <c r="AC45" s="16"/>
      <c r="AD45" s="78">
        <f>SUM(AD46:AD368)</f>
        <v>108150</v>
      </c>
      <c r="AE45" s="78">
        <f>SUM(AE46:AE368)</f>
        <v>108291</v>
      </c>
      <c r="AF45" s="6">
        <f>IF(AE45/AD45&gt;1.2,IF((AE45/AD45-1.2)*0.1+1.2&gt;1.3,1.3,(AE45/AD45-1.2)*0.1+1.2),AE45/AD45)</f>
        <v>1.0013037447988904</v>
      </c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8"/>
      <c r="BK45" s="20">
        <f>SUM(BK46:BK368)</f>
        <v>350109</v>
      </c>
      <c r="BL45" s="34">
        <f t="shared" ref="BL45:BZ45" si="29">SUM(BL46:BL368)</f>
        <v>355151.9</v>
      </c>
      <c r="BM45" s="34">
        <f t="shared" si="29"/>
        <v>5042.9000000000024</v>
      </c>
      <c r="BN45" s="34">
        <f t="shared" si="29"/>
        <v>31415.799999999996</v>
      </c>
      <c r="BO45" s="34">
        <f t="shared" si="29"/>
        <v>30839.599999999988</v>
      </c>
      <c r="BP45" s="34">
        <f t="shared" si="29"/>
        <v>27942.199999999983</v>
      </c>
      <c r="BQ45" s="34">
        <f t="shared" si="29"/>
        <v>28057.199999999997</v>
      </c>
      <c r="BR45" s="34">
        <f t="shared" si="29"/>
        <v>30201.900000000005</v>
      </c>
      <c r="BS45" s="34">
        <f t="shared" si="29"/>
        <v>0</v>
      </c>
      <c r="BT45" s="34">
        <f t="shared" si="29"/>
        <v>31631.200000000004</v>
      </c>
      <c r="BU45" s="34">
        <f t="shared" si="29"/>
        <v>28785.900000000012</v>
      </c>
      <c r="BV45" s="34">
        <f t="shared" si="29"/>
        <v>28337.199999999993</v>
      </c>
      <c r="BW45" s="34">
        <f t="shared" si="29"/>
        <v>29532.400000000009</v>
      </c>
      <c r="BX45" s="34">
        <f t="shared" si="29"/>
        <v>33569.700000000004</v>
      </c>
      <c r="BY45" s="34">
        <f t="shared" si="29"/>
        <v>34281.200000000019</v>
      </c>
      <c r="BZ45" s="34">
        <f t="shared" si="29"/>
        <v>10772.500000000002</v>
      </c>
      <c r="CA45" s="34">
        <f>SUM(CA46:CA368)</f>
        <v>9785.0999999999931</v>
      </c>
      <c r="CB45" s="34"/>
      <c r="CC45" s="34">
        <f>SUM(CC46:CC368)</f>
        <v>12031.800000000007</v>
      </c>
      <c r="CD45" s="34">
        <f>SUM(CD46:CD368)</f>
        <v>-2408.6999999999989</v>
      </c>
      <c r="CE45" s="90"/>
      <c r="CF45" s="90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1:234" s="2" customFormat="1" ht="17.149999999999999" customHeight="1">
      <c r="A46" s="18" t="s">
        <v>45</v>
      </c>
      <c r="B46" s="6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35"/>
      <c r="CD46" s="35"/>
      <c r="CE46" s="90"/>
      <c r="CF46" s="90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1:234" s="2" customFormat="1" ht="17.149999999999999" customHeight="1">
      <c r="A47" s="14" t="s">
        <v>46</v>
      </c>
      <c r="B47" s="35">
        <v>641</v>
      </c>
      <c r="C47" s="35">
        <v>697.5</v>
      </c>
      <c r="D47" s="4">
        <f>IF(E47=0,0,IF(B47=0,1,IF(C47&lt;0,0,IF(C47/B47&gt;1.2,IF((C47/B47-1.2)*0.1+1.2&gt;1.3,1.3,(C47/B47-1.2)*0.1+1.2),C47/B47))))</f>
        <v>1.0881435257410297</v>
      </c>
      <c r="E47" s="11">
        <v>10</v>
      </c>
      <c r="F47" s="5" t="s">
        <v>362</v>
      </c>
      <c r="G47" s="5" t="s">
        <v>362</v>
      </c>
      <c r="H47" s="5" t="s">
        <v>362</v>
      </c>
      <c r="I47" s="5" t="s">
        <v>362</v>
      </c>
      <c r="J47" s="5" t="s">
        <v>362</v>
      </c>
      <c r="K47" s="5" t="s">
        <v>362</v>
      </c>
      <c r="L47" s="5" t="s">
        <v>362</v>
      </c>
      <c r="M47" s="5" t="s">
        <v>362</v>
      </c>
      <c r="N47" s="35">
        <v>3708.2</v>
      </c>
      <c r="O47" s="35">
        <v>2349.9</v>
      </c>
      <c r="P47" s="4">
        <f t="shared" ref="P47:P110" si="30">IF(Q47=0,0,IF(N47=0,1,IF(O47&lt;0,0,IF(O47/N47&gt;1.2,IF((O47/N47-1.2)*0.1+1.2&gt;1.3,1.3,(O47/N47-1.2)*0.1+1.2),O47/N47))))</f>
        <v>0.63370368372795427</v>
      </c>
      <c r="Q47" s="11">
        <v>20</v>
      </c>
      <c r="R47" s="35">
        <v>334</v>
      </c>
      <c r="S47" s="35">
        <v>372.7</v>
      </c>
      <c r="T47" s="4">
        <f t="shared" ref="T47:T110" si="31">IF(U47=0,0,IF(R47=0,1,IF(S47&lt;0,0,IF(S47/R47&gt;1.2,IF((S47/R47-1.2)*0.1+1.2&gt;1.3,1.3,(S47/R47-1.2)*0.1+1.2),S47/R47))))</f>
        <v>1.1158682634730539</v>
      </c>
      <c r="U47" s="11">
        <v>30</v>
      </c>
      <c r="V47" s="35">
        <v>42</v>
      </c>
      <c r="W47" s="35">
        <v>47.2</v>
      </c>
      <c r="X47" s="4">
        <f t="shared" ref="X47:X110" si="32">IF(Y47=0,0,IF(V47=0,1,IF(W47&lt;0,0,IF(W47/V47&gt;1.2,IF((W47/V47-1.2)*0.1+1.2&gt;1.3,1.3,(W47/V47-1.2)*0.1+1.2),W47/V47))))</f>
        <v>1.1238095238095238</v>
      </c>
      <c r="Y47" s="11">
        <v>20</v>
      </c>
      <c r="Z47" s="82">
        <v>9000</v>
      </c>
      <c r="AA47" s="82">
        <v>9908</v>
      </c>
      <c r="AB47" s="4">
        <f t="shared" ref="AB47:AB110" si="33">IF(AC47=0,0,IF(Z47=0,1,IF(AA47&lt;0,0,IF(AA47/Z47&gt;1.2,IF((AA47/Z47-1.2)*0.1+1.2&gt;1.3,1.3,(AA47/Z47-1.2)*0.1+1.2),AA47/Z47))))</f>
        <v>1.1008888888888888</v>
      </c>
      <c r="AC47" s="11">
        <v>5</v>
      </c>
      <c r="AD47" s="11">
        <v>668</v>
      </c>
      <c r="AE47" s="11">
        <v>689</v>
      </c>
      <c r="AF47" s="4">
        <f t="shared" ref="AF47:AF110" si="34">IF(AG47=0,0,IF(AD47=0,1,IF(AE47&lt;0,0,IF(AE47/AD47&gt;1.2,IF((AE47/AD47-1.2)*0.1+1.2&gt;1.3,1.3,(AE47/AD47-1.2)*0.1+1.2),AE47/AD47))))</f>
        <v>1.0314371257485031</v>
      </c>
      <c r="AG47" s="11">
        <v>20</v>
      </c>
      <c r="AH47" s="5" t="s">
        <v>362</v>
      </c>
      <c r="AI47" s="5" t="s">
        <v>362</v>
      </c>
      <c r="AJ47" s="5" t="s">
        <v>362</v>
      </c>
      <c r="AK47" s="5" t="s">
        <v>362</v>
      </c>
      <c r="AL47" s="5" t="s">
        <v>362</v>
      </c>
      <c r="AM47" s="5" t="s">
        <v>362</v>
      </c>
      <c r="AN47" s="5" t="s">
        <v>362</v>
      </c>
      <c r="AO47" s="5" t="s">
        <v>362</v>
      </c>
      <c r="AP47" s="5" t="s">
        <v>362</v>
      </c>
      <c r="AQ47" s="5" t="s">
        <v>362</v>
      </c>
      <c r="AR47" s="5" t="s">
        <v>362</v>
      </c>
      <c r="AS47" s="5" t="s">
        <v>362</v>
      </c>
      <c r="AT47" s="5" t="s">
        <v>362</v>
      </c>
      <c r="AU47" s="5" t="s">
        <v>362</v>
      </c>
      <c r="AV47" s="5" t="s">
        <v>362</v>
      </c>
      <c r="AW47" s="5" t="s">
        <v>362</v>
      </c>
      <c r="AX47" s="58">
        <v>44.1</v>
      </c>
      <c r="AY47" s="58">
        <v>63.6</v>
      </c>
      <c r="AZ47" s="4">
        <f t="shared" ref="AZ47:AZ110" si="35">IF(BA47=0,0,IF(AX47=0,1,IF(AY47&lt;0,0,IF(AY47/AX47&gt;1.2,IF((AY47/AX47-1.2)*0.1+1.2&gt;1.3,1.3,(AY47/AX47-1.2)*0.1+1.2),AY47/AX47))))</f>
        <v>1.2242176870748298</v>
      </c>
      <c r="BA47" s="5">
        <v>10</v>
      </c>
      <c r="BB47" s="5" t="s">
        <v>362</v>
      </c>
      <c r="BC47" s="5" t="s">
        <v>362</v>
      </c>
      <c r="BD47" s="5" t="s">
        <v>362</v>
      </c>
      <c r="BE47" s="5" t="s">
        <v>362</v>
      </c>
      <c r="BF47" s="5" t="s">
        <v>362</v>
      </c>
      <c r="BG47" s="5" t="s">
        <v>362</v>
      </c>
      <c r="BH47" s="5" t="s">
        <v>362</v>
      </c>
      <c r="BI47" s="5" t="s">
        <v>362</v>
      </c>
      <c r="BJ47" s="44">
        <f>(D47*E47+P47*Q47+T47*U47+X47*Y47+AB47*AC47+AF47*AG47+AZ47*BA47)/(E47+Q47+U47+Y47+AC47+AG47+BA47)</f>
        <v>1.0250705316740372</v>
      </c>
      <c r="BK47" s="45">
        <v>1010</v>
      </c>
      <c r="BL47" s="35">
        <f>ROUND(BJ47*BK47,1)</f>
        <v>1035.3</v>
      </c>
      <c r="BM47" s="35">
        <f t="shared" ref="BM47" si="36">BL47-BK47</f>
        <v>25.299999999999955</v>
      </c>
      <c r="BN47" s="35">
        <v>103.3</v>
      </c>
      <c r="BO47" s="35">
        <v>88.4</v>
      </c>
      <c r="BP47" s="35">
        <v>21.1</v>
      </c>
      <c r="BQ47" s="35">
        <v>93.1</v>
      </c>
      <c r="BR47" s="35">
        <v>83.5</v>
      </c>
      <c r="BS47" s="35"/>
      <c r="BT47" s="35">
        <v>72.8</v>
      </c>
      <c r="BU47" s="35">
        <v>88.3</v>
      </c>
      <c r="BV47" s="35">
        <v>81.400000000000006</v>
      </c>
      <c r="BW47" s="35">
        <v>70.5</v>
      </c>
      <c r="BX47" s="35">
        <v>106.39999999999999</v>
      </c>
      <c r="BY47" s="35">
        <v>106</v>
      </c>
      <c r="BZ47" s="35">
        <v>64.099999999999994</v>
      </c>
      <c r="CA47" s="35">
        <f t="shared" ref="CA47:CA110" si="37">ROUND(BL47-SUM(BN47:BZ47),1)</f>
        <v>56.4</v>
      </c>
      <c r="CB47" s="35"/>
      <c r="CC47" s="35">
        <f>IF((IF(AND((CA47)&gt;0,CB47="+"),0,CA47))&gt;0,CA47,0)</f>
        <v>56.4</v>
      </c>
      <c r="CD47" s="35">
        <f>IF((IF(AND((CA47)&gt;0,CB47="+"),0,CA47))&lt;0,CA47,0)</f>
        <v>0</v>
      </c>
      <c r="CE47" s="90"/>
      <c r="CF47" s="90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10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10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10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10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10"/>
      <c r="HY47" s="9"/>
      <c r="HZ47" s="9"/>
    </row>
    <row r="48" spans="1:234" s="2" customFormat="1" ht="17.149999999999999" customHeight="1">
      <c r="A48" s="14" t="s">
        <v>47</v>
      </c>
      <c r="B48" s="35">
        <v>71709</v>
      </c>
      <c r="C48" s="35">
        <v>72027.5</v>
      </c>
      <c r="D48" s="4">
        <f t="shared" ref="D48:D111" si="38">IF(E48=0,0,IF(B48=0,1,IF(C48&lt;0,0,IF(C48/B48&gt;1.2,IF((C48/B48-1.2)*0.1+1.2&gt;1.3,1.3,(C48/B48-1.2)*0.1+1.2),C48/B48))))</f>
        <v>1.0044415624259158</v>
      </c>
      <c r="E48" s="11">
        <v>10</v>
      </c>
      <c r="F48" s="5" t="s">
        <v>362</v>
      </c>
      <c r="G48" s="5" t="s">
        <v>362</v>
      </c>
      <c r="H48" s="5" t="s">
        <v>362</v>
      </c>
      <c r="I48" s="5" t="s">
        <v>362</v>
      </c>
      <c r="J48" s="5" t="s">
        <v>362</v>
      </c>
      <c r="K48" s="5" t="s">
        <v>362</v>
      </c>
      <c r="L48" s="5" t="s">
        <v>362</v>
      </c>
      <c r="M48" s="5" t="s">
        <v>362</v>
      </c>
      <c r="N48" s="35">
        <v>8914.9</v>
      </c>
      <c r="O48" s="35">
        <v>8625.9</v>
      </c>
      <c r="P48" s="4">
        <f t="shared" si="30"/>
        <v>0.96758236211286719</v>
      </c>
      <c r="Q48" s="11">
        <v>20</v>
      </c>
      <c r="R48" s="35">
        <v>454</v>
      </c>
      <c r="S48" s="35">
        <v>498.4</v>
      </c>
      <c r="T48" s="4">
        <f t="shared" si="31"/>
        <v>1.0977973568281938</v>
      </c>
      <c r="U48" s="11">
        <v>25</v>
      </c>
      <c r="V48" s="35">
        <v>98</v>
      </c>
      <c r="W48" s="35">
        <v>98.8</v>
      </c>
      <c r="X48" s="4">
        <f t="shared" si="32"/>
        <v>1.0081632653061223</v>
      </c>
      <c r="Y48" s="11">
        <v>25</v>
      </c>
      <c r="Z48" s="82">
        <v>396309.7</v>
      </c>
      <c r="AA48" s="82">
        <v>378398</v>
      </c>
      <c r="AB48" s="4">
        <f t="shared" si="33"/>
        <v>0.95480378098239838</v>
      </c>
      <c r="AC48" s="11">
        <v>5</v>
      </c>
      <c r="AD48" s="11">
        <v>1223</v>
      </c>
      <c r="AE48" s="11">
        <v>1237</v>
      </c>
      <c r="AF48" s="4">
        <f t="shared" si="34"/>
        <v>1.0114472608340148</v>
      </c>
      <c r="AG48" s="11">
        <v>20</v>
      </c>
      <c r="AH48" s="5" t="s">
        <v>362</v>
      </c>
      <c r="AI48" s="5" t="s">
        <v>362</v>
      </c>
      <c r="AJ48" s="5" t="s">
        <v>362</v>
      </c>
      <c r="AK48" s="5" t="s">
        <v>362</v>
      </c>
      <c r="AL48" s="5" t="s">
        <v>362</v>
      </c>
      <c r="AM48" s="5" t="s">
        <v>362</v>
      </c>
      <c r="AN48" s="5" t="s">
        <v>362</v>
      </c>
      <c r="AO48" s="5" t="s">
        <v>362</v>
      </c>
      <c r="AP48" s="5" t="s">
        <v>362</v>
      </c>
      <c r="AQ48" s="5" t="s">
        <v>362</v>
      </c>
      <c r="AR48" s="5" t="s">
        <v>362</v>
      </c>
      <c r="AS48" s="5" t="s">
        <v>362</v>
      </c>
      <c r="AT48" s="5" t="s">
        <v>362</v>
      </c>
      <c r="AU48" s="5" t="s">
        <v>362</v>
      </c>
      <c r="AV48" s="5" t="s">
        <v>362</v>
      </c>
      <c r="AW48" s="5" t="s">
        <v>362</v>
      </c>
      <c r="AX48" s="58">
        <v>48.4</v>
      </c>
      <c r="AY48" s="58">
        <v>72.2</v>
      </c>
      <c r="AZ48" s="4">
        <f t="shared" si="35"/>
        <v>1.2291735537190083</v>
      </c>
      <c r="BA48" s="5">
        <v>10</v>
      </c>
      <c r="BB48" s="5" t="s">
        <v>362</v>
      </c>
      <c r="BC48" s="5" t="s">
        <v>362</v>
      </c>
      <c r="BD48" s="5" t="s">
        <v>362</v>
      </c>
      <c r="BE48" s="5" t="s">
        <v>362</v>
      </c>
      <c r="BF48" s="5" t="s">
        <v>362</v>
      </c>
      <c r="BG48" s="5" t="s">
        <v>362</v>
      </c>
      <c r="BH48" s="5" t="s">
        <v>362</v>
      </c>
      <c r="BI48" s="5" t="s">
        <v>362</v>
      </c>
      <c r="BJ48" s="44">
        <f t="shared" ref="BJ48:BJ111" si="39">(D48*E48+P48*Q48+T48*U48+X48*Y48+AB48*AC48+AF48*AG48+AZ48*BA48)/(E48+Q48+U48+Y48+AC48+AG48+BA48)</f>
        <v>1.0377372006839718</v>
      </c>
      <c r="BK48" s="45">
        <v>1886</v>
      </c>
      <c r="BL48" s="35">
        <f t="shared" ref="BL48:BL111" si="40">ROUND(BJ48*BK48,1)</f>
        <v>1957.2</v>
      </c>
      <c r="BM48" s="35">
        <f t="shared" ref="BM48:BM111" si="41">BL48-BK48</f>
        <v>71.200000000000045</v>
      </c>
      <c r="BN48" s="35">
        <v>194.4</v>
      </c>
      <c r="BO48" s="35">
        <v>168.9</v>
      </c>
      <c r="BP48" s="35">
        <v>169.1</v>
      </c>
      <c r="BQ48" s="35">
        <v>193</v>
      </c>
      <c r="BR48" s="35">
        <v>184.8</v>
      </c>
      <c r="BS48" s="35"/>
      <c r="BT48" s="35">
        <v>152.69999999999999</v>
      </c>
      <c r="BU48" s="35">
        <v>161.10000000000002</v>
      </c>
      <c r="BV48" s="35">
        <v>154.69999999999999</v>
      </c>
      <c r="BW48" s="35">
        <v>150</v>
      </c>
      <c r="BX48" s="35">
        <v>177.29999999999998</v>
      </c>
      <c r="BY48" s="35">
        <v>188.8</v>
      </c>
      <c r="BZ48" s="35">
        <v>4.9000000000000004</v>
      </c>
      <c r="CA48" s="35">
        <f t="shared" si="37"/>
        <v>57.5</v>
      </c>
      <c r="CB48" s="35"/>
      <c r="CC48" s="35">
        <f>IF((IF(AND((CA48)&gt;0,CB48="+"),0,CA48))&gt;0,CA48,0)</f>
        <v>57.5</v>
      </c>
      <c r="CD48" s="35">
        <f>IF((IF(AND((CA48)&gt;0,CB48="+"),0,CA48))&lt;0,CA48,0)</f>
        <v>0</v>
      </c>
      <c r="CE48" s="90"/>
      <c r="CF48" s="90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10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10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10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10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10"/>
      <c r="HY48" s="9"/>
      <c r="HZ48" s="9"/>
    </row>
    <row r="49" spans="1:234" s="2" customFormat="1" ht="17.149999999999999" customHeight="1">
      <c r="A49" s="14" t="s">
        <v>48</v>
      </c>
      <c r="B49" s="35">
        <v>8302</v>
      </c>
      <c r="C49" s="35">
        <v>6881.2</v>
      </c>
      <c r="D49" s="4">
        <f t="shared" si="38"/>
        <v>0.82886051553842444</v>
      </c>
      <c r="E49" s="11">
        <v>10</v>
      </c>
      <c r="F49" s="5" t="s">
        <v>362</v>
      </c>
      <c r="G49" s="5" t="s">
        <v>362</v>
      </c>
      <c r="H49" s="5" t="s">
        <v>362</v>
      </c>
      <c r="I49" s="5" t="s">
        <v>362</v>
      </c>
      <c r="J49" s="5" t="s">
        <v>362</v>
      </c>
      <c r="K49" s="5" t="s">
        <v>362</v>
      </c>
      <c r="L49" s="5" t="s">
        <v>362</v>
      </c>
      <c r="M49" s="5" t="s">
        <v>362</v>
      </c>
      <c r="N49" s="35">
        <v>2165.6</v>
      </c>
      <c r="O49" s="35">
        <v>1726</v>
      </c>
      <c r="P49" s="4">
        <f t="shared" si="30"/>
        <v>0.79700775766531218</v>
      </c>
      <c r="Q49" s="11">
        <v>20</v>
      </c>
      <c r="R49" s="35">
        <v>232</v>
      </c>
      <c r="S49" s="35">
        <v>247.6</v>
      </c>
      <c r="T49" s="4">
        <f t="shared" si="31"/>
        <v>1.0672413793103448</v>
      </c>
      <c r="U49" s="11">
        <v>30</v>
      </c>
      <c r="V49" s="35">
        <v>50</v>
      </c>
      <c r="W49" s="35">
        <v>51.3</v>
      </c>
      <c r="X49" s="4">
        <f t="shared" si="32"/>
        <v>1.026</v>
      </c>
      <c r="Y49" s="11">
        <v>20</v>
      </c>
      <c r="Z49" s="82">
        <v>19500</v>
      </c>
      <c r="AA49" s="82">
        <v>16403</v>
      </c>
      <c r="AB49" s="4">
        <f t="shared" si="33"/>
        <v>0.84117948717948721</v>
      </c>
      <c r="AC49" s="11">
        <v>5</v>
      </c>
      <c r="AD49" s="11">
        <v>576</v>
      </c>
      <c r="AE49" s="11">
        <v>571</v>
      </c>
      <c r="AF49" s="4">
        <f t="shared" si="34"/>
        <v>0.99131944444444442</v>
      </c>
      <c r="AG49" s="11">
        <v>20</v>
      </c>
      <c r="AH49" s="5" t="s">
        <v>362</v>
      </c>
      <c r="AI49" s="5" t="s">
        <v>362</v>
      </c>
      <c r="AJ49" s="5" t="s">
        <v>362</v>
      </c>
      <c r="AK49" s="5" t="s">
        <v>362</v>
      </c>
      <c r="AL49" s="5" t="s">
        <v>362</v>
      </c>
      <c r="AM49" s="5" t="s">
        <v>362</v>
      </c>
      <c r="AN49" s="5" t="s">
        <v>362</v>
      </c>
      <c r="AO49" s="5" t="s">
        <v>362</v>
      </c>
      <c r="AP49" s="5" t="s">
        <v>362</v>
      </c>
      <c r="AQ49" s="5" t="s">
        <v>362</v>
      </c>
      <c r="AR49" s="5" t="s">
        <v>362</v>
      </c>
      <c r="AS49" s="5" t="s">
        <v>362</v>
      </c>
      <c r="AT49" s="5" t="s">
        <v>362</v>
      </c>
      <c r="AU49" s="5" t="s">
        <v>362</v>
      </c>
      <c r="AV49" s="5" t="s">
        <v>362</v>
      </c>
      <c r="AW49" s="5" t="s">
        <v>362</v>
      </c>
      <c r="AX49" s="58">
        <v>0</v>
      </c>
      <c r="AY49" s="58">
        <v>0</v>
      </c>
      <c r="AZ49" s="4">
        <f t="shared" si="35"/>
        <v>0</v>
      </c>
      <c r="BA49" s="5">
        <v>0</v>
      </c>
      <c r="BB49" s="5" t="s">
        <v>362</v>
      </c>
      <c r="BC49" s="5" t="s">
        <v>362</v>
      </c>
      <c r="BD49" s="5" t="s">
        <v>362</v>
      </c>
      <c r="BE49" s="5" t="s">
        <v>362</v>
      </c>
      <c r="BF49" s="5" t="s">
        <v>362</v>
      </c>
      <c r="BG49" s="5" t="s">
        <v>362</v>
      </c>
      <c r="BH49" s="5" t="s">
        <v>362</v>
      </c>
      <c r="BI49" s="5" t="s">
        <v>362</v>
      </c>
      <c r="BJ49" s="44">
        <f t="shared" si="39"/>
        <v>0.95998369535987771</v>
      </c>
      <c r="BK49" s="45">
        <v>1402</v>
      </c>
      <c r="BL49" s="35">
        <f t="shared" si="40"/>
        <v>1345.9</v>
      </c>
      <c r="BM49" s="35">
        <f t="shared" si="41"/>
        <v>-56.099999999999909</v>
      </c>
      <c r="BN49" s="35">
        <v>139.69999999999999</v>
      </c>
      <c r="BO49" s="35">
        <v>97.8</v>
      </c>
      <c r="BP49" s="35">
        <v>139.19999999999999</v>
      </c>
      <c r="BQ49" s="35">
        <v>141.79999999999998</v>
      </c>
      <c r="BR49" s="35">
        <v>126.6</v>
      </c>
      <c r="BS49" s="35"/>
      <c r="BT49" s="35">
        <v>137.30000000000001</v>
      </c>
      <c r="BU49" s="35">
        <v>113.3</v>
      </c>
      <c r="BV49" s="35">
        <v>101.1</v>
      </c>
      <c r="BW49" s="35">
        <v>52.9</v>
      </c>
      <c r="BX49" s="35">
        <v>132.80000000000001</v>
      </c>
      <c r="BY49" s="35">
        <v>139.19999999999999</v>
      </c>
      <c r="BZ49" s="35"/>
      <c r="CA49" s="35">
        <f t="shared" si="37"/>
        <v>24.2</v>
      </c>
      <c r="CB49" s="35"/>
      <c r="CC49" s="35">
        <f>IF((IF(AND((CA49)&gt;0,CB49="+"),0,CA49))&gt;0,CA49,0)</f>
        <v>24.2</v>
      </c>
      <c r="CD49" s="35">
        <f>IF((IF(AND((CA49)&gt;0,CB49="+"),0,CA49))&lt;0,CA49,0)</f>
        <v>0</v>
      </c>
      <c r="CE49" s="90"/>
      <c r="CF49" s="90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10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10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10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10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10"/>
      <c r="HY49" s="9"/>
      <c r="HZ49" s="9"/>
    </row>
    <row r="50" spans="1:234" s="2" customFormat="1" ht="17.149999999999999" customHeight="1">
      <c r="A50" s="14" t="s">
        <v>49</v>
      </c>
      <c r="B50" s="35">
        <v>0</v>
      </c>
      <c r="C50" s="35">
        <v>0</v>
      </c>
      <c r="D50" s="4">
        <f t="shared" si="38"/>
        <v>0</v>
      </c>
      <c r="E50" s="11">
        <v>0</v>
      </c>
      <c r="F50" s="5" t="s">
        <v>362</v>
      </c>
      <c r="G50" s="5" t="s">
        <v>362</v>
      </c>
      <c r="H50" s="5" t="s">
        <v>362</v>
      </c>
      <c r="I50" s="5" t="s">
        <v>362</v>
      </c>
      <c r="J50" s="5" t="s">
        <v>362</v>
      </c>
      <c r="K50" s="5" t="s">
        <v>362</v>
      </c>
      <c r="L50" s="5" t="s">
        <v>362</v>
      </c>
      <c r="M50" s="5" t="s">
        <v>362</v>
      </c>
      <c r="N50" s="35">
        <v>2210</v>
      </c>
      <c r="O50" s="35">
        <v>1632.5</v>
      </c>
      <c r="P50" s="4">
        <f t="shared" si="30"/>
        <v>0.7386877828054299</v>
      </c>
      <c r="Q50" s="11">
        <v>20</v>
      </c>
      <c r="R50" s="35">
        <v>220</v>
      </c>
      <c r="S50" s="35">
        <v>260.39999999999998</v>
      </c>
      <c r="T50" s="4">
        <f t="shared" si="31"/>
        <v>1.1836363636363636</v>
      </c>
      <c r="U50" s="11">
        <v>25</v>
      </c>
      <c r="V50" s="35">
        <v>56</v>
      </c>
      <c r="W50" s="35">
        <v>61</v>
      </c>
      <c r="X50" s="4">
        <f t="shared" si="32"/>
        <v>1.0892857142857142</v>
      </c>
      <c r="Y50" s="11">
        <v>25</v>
      </c>
      <c r="Z50" s="82">
        <v>5350</v>
      </c>
      <c r="AA50" s="82">
        <v>5366</v>
      </c>
      <c r="AB50" s="4">
        <f t="shared" si="33"/>
        <v>1.0029906542056075</v>
      </c>
      <c r="AC50" s="11">
        <v>5</v>
      </c>
      <c r="AD50" s="11">
        <v>625</v>
      </c>
      <c r="AE50" s="11">
        <v>738</v>
      </c>
      <c r="AF50" s="4">
        <f t="shared" si="34"/>
        <v>1.1808000000000001</v>
      </c>
      <c r="AG50" s="11">
        <v>20</v>
      </c>
      <c r="AH50" s="5" t="s">
        <v>362</v>
      </c>
      <c r="AI50" s="5" t="s">
        <v>362</v>
      </c>
      <c r="AJ50" s="5" t="s">
        <v>362</v>
      </c>
      <c r="AK50" s="5" t="s">
        <v>362</v>
      </c>
      <c r="AL50" s="5" t="s">
        <v>362</v>
      </c>
      <c r="AM50" s="5" t="s">
        <v>362</v>
      </c>
      <c r="AN50" s="5" t="s">
        <v>362</v>
      </c>
      <c r="AO50" s="5" t="s">
        <v>362</v>
      </c>
      <c r="AP50" s="5" t="s">
        <v>362</v>
      </c>
      <c r="AQ50" s="5" t="s">
        <v>362</v>
      </c>
      <c r="AR50" s="5" t="s">
        <v>362</v>
      </c>
      <c r="AS50" s="5" t="s">
        <v>362</v>
      </c>
      <c r="AT50" s="5" t="s">
        <v>362</v>
      </c>
      <c r="AU50" s="5" t="s">
        <v>362</v>
      </c>
      <c r="AV50" s="5" t="s">
        <v>362</v>
      </c>
      <c r="AW50" s="5" t="s">
        <v>362</v>
      </c>
      <c r="AX50" s="58">
        <v>0</v>
      </c>
      <c r="AY50" s="58">
        <v>0</v>
      </c>
      <c r="AZ50" s="4">
        <f t="shared" si="35"/>
        <v>0</v>
      </c>
      <c r="BA50" s="5">
        <v>0</v>
      </c>
      <c r="BB50" s="5" t="s">
        <v>362</v>
      </c>
      <c r="BC50" s="5" t="s">
        <v>362</v>
      </c>
      <c r="BD50" s="5" t="s">
        <v>362</v>
      </c>
      <c r="BE50" s="5" t="s">
        <v>362</v>
      </c>
      <c r="BF50" s="5" t="s">
        <v>362</v>
      </c>
      <c r="BG50" s="5" t="s">
        <v>362</v>
      </c>
      <c r="BH50" s="5" t="s">
        <v>362</v>
      </c>
      <c r="BI50" s="5" t="s">
        <v>362</v>
      </c>
      <c r="BJ50" s="44">
        <f t="shared" si="39"/>
        <v>1.0550290618440903</v>
      </c>
      <c r="BK50" s="45">
        <v>826</v>
      </c>
      <c r="BL50" s="35">
        <f t="shared" si="40"/>
        <v>871.5</v>
      </c>
      <c r="BM50" s="35">
        <f t="shared" si="41"/>
        <v>45.5</v>
      </c>
      <c r="BN50" s="35">
        <v>66.3</v>
      </c>
      <c r="BO50" s="35">
        <v>77.8</v>
      </c>
      <c r="BP50" s="35">
        <v>80</v>
      </c>
      <c r="BQ50" s="35">
        <v>67.3</v>
      </c>
      <c r="BR50" s="35">
        <v>89.3</v>
      </c>
      <c r="BS50" s="35"/>
      <c r="BT50" s="35">
        <v>100.9</v>
      </c>
      <c r="BU50" s="35">
        <v>85.2</v>
      </c>
      <c r="BV50" s="35">
        <v>85.4</v>
      </c>
      <c r="BW50" s="35">
        <v>64</v>
      </c>
      <c r="BX50" s="35">
        <v>78.5</v>
      </c>
      <c r="BY50" s="35">
        <v>92.3</v>
      </c>
      <c r="BZ50" s="35">
        <v>24.6</v>
      </c>
      <c r="CA50" s="35">
        <f t="shared" si="37"/>
        <v>-40.1</v>
      </c>
      <c r="CB50" s="35"/>
      <c r="CC50" s="35">
        <f>IF((IF(AND((CA50)&gt;0,CB50="+"),0,CA50))&gt;0,CA50,0)</f>
        <v>0</v>
      </c>
      <c r="CD50" s="35">
        <f>IF((IF(AND((CA50)&gt;0,CB50="+"),0,CA50))&lt;0,CA50,0)</f>
        <v>-40.1</v>
      </c>
      <c r="CE50" s="90"/>
      <c r="CF50" s="90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10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10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10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10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10"/>
      <c r="HY50" s="9"/>
      <c r="HZ50" s="9"/>
    </row>
    <row r="51" spans="1:234" s="2" customFormat="1" ht="17.149999999999999" customHeight="1">
      <c r="A51" s="14" t="s">
        <v>50</v>
      </c>
      <c r="B51" s="35">
        <v>1932</v>
      </c>
      <c r="C51" s="35">
        <v>1874.4</v>
      </c>
      <c r="D51" s="4">
        <f t="shared" si="38"/>
        <v>0.97018633540372679</v>
      </c>
      <c r="E51" s="11">
        <v>10</v>
      </c>
      <c r="F51" s="5" t="s">
        <v>362</v>
      </c>
      <c r="G51" s="5" t="s">
        <v>362</v>
      </c>
      <c r="H51" s="5" t="s">
        <v>362</v>
      </c>
      <c r="I51" s="5" t="s">
        <v>362</v>
      </c>
      <c r="J51" s="5" t="s">
        <v>362</v>
      </c>
      <c r="K51" s="5" t="s">
        <v>362</v>
      </c>
      <c r="L51" s="5" t="s">
        <v>362</v>
      </c>
      <c r="M51" s="5" t="s">
        <v>362</v>
      </c>
      <c r="N51" s="35">
        <v>2531.8000000000002</v>
      </c>
      <c r="O51" s="35">
        <v>1742.8</v>
      </c>
      <c r="P51" s="4">
        <f t="shared" si="30"/>
        <v>0.68836400979540247</v>
      </c>
      <c r="Q51" s="11">
        <v>20</v>
      </c>
      <c r="R51" s="35">
        <v>272</v>
      </c>
      <c r="S51" s="35">
        <v>296.8</v>
      </c>
      <c r="T51" s="4">
        <f t="shared" si="31"/>
        <v>1.0911764705882354</v>
      </c>
      <c r="U51" s="11">
        <v>30</v>
      </c>
      <c r="V51" s="35">
        <v>54</v>
      </c>
      <c r="W51" s="35">
        <v>62.2</v>
      </c>
      <c r="X51" s="4">
        <f t="shared" si="32"/>
        <v>1.1518518518518519</v>
      </c>
      <c r="Y51" s="11">
        <v>20</v>
      </c>
      <c r="Z51" s="82">
        <v>15550</v>
      </c>
      <c r="AA51" s="82">
        <v>12978</v>
      </c>
      <c r="AB51" s="4">
        <f t="shared" si="33"/>
        <v>0.83459807073954984</v>
      </c>
      <c r="AC51" s="11">
        <v>5</v>
      </c>
      <c r="AD51" s="11">
        <v>897</v>
      </c>
      <c r="AE51" s="11">
        <v>960</v>
      </c>
      <c r="AF51" s="4">
        <f t="shared" si="34"/>
        <v>1.0702341137123745</v>
      </c>
      <c r="AG51" s="11">
        <v>20</v>
      </c>
      <c r="AH51" s="5" t="s">
        <v>362</v>
      </c>
      <c r="AI51" s="5" t="s">
        <v>362</v>
      </c>
      <c r="AJ51" s="5" t="s">
        <v>362</v>
      </c>
      <c r="AK51" s="5" t="s">
        <v>362</v>
      </c>
      <c r="AL51" s="5" t="s">
        <v>362</v>
      </c>
      <c r="AM51" s="5" t="s">
        <v>362</v>
      </c>
      <c r="AN51" s="5" t="s">
        <v>362</v>
      </c>
      <c r="AO51" s="5" t="s">
        <v>362</v>
      </c>
      <c r="AP51" s="5" t="s">
        <v>362</v>
      </c>
      <c r="AQ51" s="5" t="s">
        <v>362</v>
      </c>
      <c r="AR51" s="5" t="s">
        <v>362</v>
      </c>
      <c r="AS51" s="5" t="s">
        <v>362</v>
      </c>
      <c r="AT51" s="5" t="s">
        <v>362</v>
      </c>
      <c r="AU51" s="5" t="s">
        <v>362</v>
      </c>
      <c r="AV51" s="5" t="s">
        <v>362</v>
      </c>
      <c r="AW51" s="5" t="s">
        <v>362</v>
      </c>
      <c r="AX51" s="58">
        <v>0</v>
      </c>
      <c r="AY51" s="58">
        <v>0</v>
      </c>
      <c r="AZ51" s="4">
        <f t="shared" si="35"/>
        <v>0</v>
      </c>
      <c r="BA51" s="5">
        <v>0</v>
      </c>
      <c r="BB51" s="5" t="s">
        <v>362</v>
      </c>
      <c r="BC51" s="5" t="s">
        <v>362</v>
      </c>
      <c r="BD51" s="5" t="s">
        <v>362</v>
      </c>
      <c r="BE51" s="5" t="s">
        <v>362</v>
      </c>
      <c r="BF51" s="5" t="s">
        <v>362</v>
      </c>
      <c r="BG51" s="5" t="s">
        <v>362</v>
      </c>
      <c r="BH51" s="5" t="s">
        <v>362</v>
      </c>
      <c r="BI51" s="5" t="s">
        <v>362</v>
      </c>
      <c r="BJ51" s="44">
        <f t="shared" si="39"/>
        <v>0.99827759364356827</v>
      </c>
      <c r="BK51" s="45">
        <v>1803</v>
      </c>
      <c r="BL51" s="35">
        <f t="shared" si="40"/>
        <v>1799.9</v>
      </c>
      <c r="BM51" s="35">
        <f t="shared" si="41"/>
        <v>-3.0999999999999091</v>
      </c>
      <c r="BN51" s="35">
        <v>176.5</v>
      </c>
      <c r="BO51" s="35">
        <v>127.9</v>
      </c>
      <c r="BP51" s="35">
        <v>201.9</v>
      </c>
      <c r="BQ51" s="35">
        <v>181.2</v>
      </c>
      <c r="BR51" s="35">
        <v>152</v>
      </c>
      <c r="BS51" s="35"/>
      <c r="BT51" s="35">
        <v>161.69999999999999</v>
      </c>
      <c r="BU51" s="35">
        <v>147.30000000000001</v>
      </c>
      <c r="BV51" s="35">
        <v>141.69999999999999</v>
      </c>
      <c r="BW51" s="35">
        <v>70.2</v>
      </c>
      <c r="BX51" s="35">
        <v>186.4</v>
      </c>
      <c r="BY51" s="35">
        <v>185.9</v>
      </c>
      <c r="BZ51" s="35"/>
      <c r="CA51" s="35">
        <f t="shared" si="37"/>
        <v>67.2</v>
      </c>
      <c r="CB51" s="35"/>
      <c r="CC51" s="35">
        <f>IF((IF(AND((CA51)&gt;0,CB51="+"),0,CA51))&gt;0,CA51,0)</f>
        <v>67.2</v>
      </c>
      <c r="CD51" s="35">
        <f>IF((IF(AND((CA51)&gt;0,CB51="+"),0,CA51))&lt;0,CA51,0)</f>
        <v>0</v>
      </c>
      <c r="CE51" s="90"/>
      <c r="CF51" s="90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10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10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10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10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10"/>
      <c r="HY51" s="9"/>
      <c r="HZ51" s="9"/>
    </row>
    <row r="52" spans="1:234" s="2" customFormat="1" ht="16.600000000000001" customHeight="1">
      <c r="A52" s="18" t="s">
        <v>51</v>
      </c>
      <c r="B52" s="6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35"/>
      <c r="CD52" s="35"/>
      <c r="CE52" s="90"/>
      <c r="CF52" s="90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10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10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10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10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10"/>
      <c r="HY52" s="9"/>
      <c r="HZ52" s="9"/>
    </row>
    <row r="53" spans="1:234" s="2" customFormat="1" ht="17.149999999999999" customHeight="1">
      <c r="A53" s="14" t="s">
        <v>52</v>
      </c>
      <c r="B53" s="35">
        <v>10279650</v>
      </c>
      <c r="C53" s="35">
        <v>10246133.4</v>
      </c>
      <c r="D53" s="4">
        <f t="shared" si="38"/>
        <v>0.99673951934161187</v>
      </c>
      <c r="E53" s="11">
        <v>10</v>
      </c>
      <c r="F53" s="5" t="s">
        <v>362</v>
      </c>
      <c r="G53" s="5" t="s">
        <v>362</v>
      </c>
      <c r="H53" s="5" t="s">
        <v>362</v>
      </c>
      <c r="I53" s="5" t="s">
        <v>362</v>
      </c>
      <c r="J53" s="5" t="s">
        <v>362</v>
      </c>
      <c r="K53" s="5" t="s">
        <v>362</v>
      </c>
      <c r="L53" s="5" t="s">
        <v>362</v>
      </c>
      <c r="M53" s="5" t="s">
        <v>362</v>
      </c>
      <c r="N53" s="35">
        <v>50772.7</v>
      </c>
      <c r="O53" s="35">
        <v>48709.7</v>
      </c>
      <c r="P53" s="4">
        <f t="shared" si="30"/>
        <v>0.95936792804006876</v>
      </c>
      <c r="Q53" s="11">
        <v>20</v>
      </c>
      <c r="R53" s="35">
        <v>12.9</v>
      </c>
      <c r="S53" s="35">
        <v>14.1</v>
      </c>
      <c r="T53" s="4">
        <f t="shared" si="31"/>
        <v>1.0930232558139534</v>
      </c>
      <c r="U53" s="11">
        <v>25</v>
      </c>
      <c r="V53" s="35">
        <v>68.900000000000006</v>
      </c>
      <c r="W53" s="35">
        <v>69.900000000000006</v>
      </c>
      <c r="X53" s="4">
        <f t="shared" si="32"/>
        <v>1.0145137880986939</v>
      </c>
      <c r="Y53" s="11">
        <v>25</v>
      </c>
      <c r="Z53" s="82">
        <v>2827125</v>
      </c>
      <c r="AA53" s="82">
        <v>2713269</v>
      </c>
      <c r="AB53" s="4">
        <f t="shared" si="33"/>
        <v>0.95972728478578062</v>
      </c>
      <c r="AC53" s="11">
        <v>5</v>
      </c>
      <c r="AD53" s="11">
        <v>46</v>
      </c>
      <c r="AE53" s="11">
        <v>50</v>
      </c>
      <c r="AF53" s="4">
        <f t="shared" si="34"/>
        <v>1.0869565217391304</v>
      </c>
      <c r="AG53" s="11">
        <v>20</v>
      </c>
      <c r="AH53" s="5" t="s">
        <v>362</v>
      </c>
      <c r="AI53" s="5" t="s">
        <v>362</v>
      </c>
      <c r="AJ53" s="5" t="s">
        <v>362</v>
      </c>
      <c r="AK53" s="5" t="s">
        <v>362</v>
      </c>
      <c r="AL53" s="5" t="s">
        <v>362</v>
      </c>
      <c r="AM53" s="5" t="s">
        <v>362</v>
      </c>
      <c r="AN53" s="5" t="s">
        <v>362</v>
      </c>
      <c r="AO53" s="5" t="s">
        <v>362</v>
      </c>
      <c r="AP53" s="5" t="s">
        <v>362</v>
      </c>
      <c r="AQ53" s="5" t="s">
        <v>362</v>
      </c>
      <c r="AR53" s="5" t="s">
        <v>362</v>
      </c>
      <c r="AS53" s="5" t="s">
        <v>362</v>
      </c>
      <c r="AT53" s="5" t="s">
        <v>362</v>
      </c>
      <c r="AU53" s="5" t="s">
        <v>362</v>
      </c>
      <c r="AV53" s="5" t="s">
        <v>362</v>
      </c>
      <c r="AW53" s="5" t="s">
        <v>362</v>
      </c>
      <c r="AX53" s="58">
        <v>92.8</v>
      </c>
      <c r="AY53" s="58">
        <v>97.2</v>
      </c>
      <c r="AZ53" s="4">
        <f t="shared" si="35"/>
        <v>1.0474137931034484</v>
      </c>
      <c r="BA53" s="5">
        <v>10</v>
      </c>
      <c r="BB53" s="5" t="s">
        <v>362</v>
      </c>
      <c r="BC53" s="5" t="s">
        <v>362</v>
      </c>
      <c r="BD53" s="5" t="s">
        <v>362</v>
      </c>
      <c r="BE53" s="5" t="s">
        <v>362</v>
      </c>
      <c r="BF53" s="5" t="s">
        <v>362</v>
      </c>
      <c r="BG53" s="5" t="s">
        <v>362</v>
      </c>
      <c r="BH53" s="5" t="s">
        <v>362</v>
      </c>
      <c r="BI53" s="5" t="s">
        <v>362</v>
      </c>
      <c r="BJ53" s="44">
        <f t="shared" si="39"/>
        <v>1.03352247514591</v>
      </c>
      <c r="BK53" s="45">
        <v>46</v>
      </c>
      <c r="BL53" s="35">
        <f t="shared" si="40"/>
        <v>47.5</v>
      </c>
      <c r="BM53" s="35">
        <f t="shared" si="41"/>
        <v>1.5</v>
      </c>
      <c r="BN53" s="35">
        <v>4.0999999999999996</v>
      </c>
      <c r="BO53" s="35">
        <v>4.2</v>
      </c>
      <c r="BP53" s="35">
        <v>0.4</v>
      </c>
      <c r="BQ53" s="35">
        <v>2.3000000000000003</v>
      </c>
      <c r="BR53" s="35">
        <v>2.1</v>
      </c>
      <c r="BS53" s="35"/>
      <c r="BT53" s="35">
        <v>1.9</v>
      </c>
      <c r="BU53" s="35">
        <v>2.1</v>
      </c>
      <c r="BV53" s="35">
        <v>3.8</v>
      </c>
      <c r="BW53" s="35">
        <v>8.1999999999999993</v>
      </c>
      <c r="BX53" s="35">
        <v>4.2</v>
      </c>
      <c r="BY53" s="35">
        <v>4.7</v>
      </c>
      <c r="BZ53" s="35">
        <v>10</v>
      </c>
      <c r="CA53" s="35">
        <f t="shared" si="37"/>
        <v>-0.5</v>
      </c>
      <c r="CB53" s="35"/>
      <c r="CC53" s="35">
        <f t="shared" ref="CC53:CC64" si="42">IF((IF(AND((CA53)&gt;0,CB53="+"),0,CA53))&gt;0,CA53,0)</f>
        <v>0</v>
      </c>
      <c r="CD53" s="35">
        <f t="shared" ref="CD53:CD64" si="43">IF((IF(AND((CA53)&gt;0,CB53="+"),0,CA53))&lt;0,CA53,0)</f>
        <v>-0.5</v>
      </c>
      <c r="CE53" s="90"/>
      <c r="CF53" s="90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10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10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10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10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10"/>
      <c r="HY53" s="9"/>
      <c r="HZ53" s="9"/>
    </row>
    <row r="54" spans="1:234" s="2" customFormat="1" ht="17.149999999999999" customHeight="1">
      <c r="A54" s="14" t="s">
        <v>53</v>
      </c>
      <c r="B54" s="35">
        <v>240</v>
      </c>
      <c r="C54" s="35">
        <v>260</v>
      </c>
      <c r="D54" s="4">
        <f t="shared" si="38"/>
        <v>1.0833333333333333</v>
      </c>
      <c r="E54" s="11">
        <v>10</v>
      </c>
      <c r="F54" s="5" t="s">
        <v>362</v>
      </c>
      <c r="G54" s="5" t="s">
        <v>362</v>
      </c>
      <c r="H54" s="5" t="s">
        <v>362</v>
      </c>
      <c r="I54" s="5" t="s">
        <v>362</v>
      </c>
      <c r="J54" s="5" t="s">
        <v>362</v>
      </c>
      <c r="K54" s="5" t="s">
        <v>362</v>
      </c>
      <c r="L54" s="5" t="s">
        <v>362</v>
      </c>
      <c r="M54" s="5" t="s">
        <v>362</v>
      </c>
      <c r="N54" s="35">
        <v>1154.7</v>
      </c>
      <c r="O54" s="35">
        <v>894</v>
      </c>
      <c r="P54" s="4">
        <f t="shared" si="30"/>
        <v>0.77422707196674456</v>
      </c>
      <c r="Q54" s="11">
        <v>20</v>
      </c>
      <c r="R54" s="35">
        <v>0</v>
      </c>
      <c r="S54" s="35">
        <v>0</v>
      </c>
      <c r="T54" s="4">
        <f t="shared" si="31"/>
        <v>1</v>
      </c>
      <c r="U54" s="11">
        <v>20</v>
      </c>
      <c r="V54" s="35">
        <v>68</v>
      </c>
      <c r="W54" s="35">
        <v>69.3</v>
      </c>
      <c r="X54" s="4">
        <f t="shared" si="32"/>
        <v>1.0191176470588235</v>
      </c>
      <c r="Y54" s="11">
        <v>30</v>
      </c>
      <c r="Z54" s="82">
        <v>12027</v>
      </c>
      <c r="AA54" s="82">
        <v>6659</v>
      </c>
      <c r="AB54" s="4">
        <f t="shared" si="33"/>
        <v>0.55367090712563394</v>
      </c>
      <c r="AC54" s="11">
        <v>5</v>
      </c>
      <c r="AD54" s="11">
        <v>308</v>
      </c>
      <c r="AE54" s="11">
        <v>359</v>
      </c>
      <c r="AF54" s="4">
        <f t="shared" si="34"/>
        <v>1.1655844155844155</v>
      </c>
      <c r="AG54" s="11">
        <v>20</v>
      </c>
      <c r="AH54" s="5" t="s">
        <v>362</v>
      </c>
      <c r="AI54" s="5" t="s">
        <v>362</v>
      </c>
      <c r="AJ54" s="5" t="s">
        <v>362</v>
      </c>
      <c r="AK54" s="5" t="s">
        <v>362</v>
      </c>
      <c r="AL54" s="5" t="s">
        <v>362</v>
      </c>
      <c r="AM54" s="5" t="s">
        <v>362</v>
      </c>
      <c r="AN54" s="5" t="s">
        <v>362</v>
      </c>
      <c r="AO54" s="5" t="s">
        <v>362</v>
      </c>
      <c r="AP54" s="5" t="s">
        <v>362</v>
      </c>
      <c r="AQ54" s="5" t="s">
        <v>362</v>
      </c>
      <c r="AR54" s="5" t="s">
        <v>362</v>
      </c>
      <c r="AS54" s="5" t="s">
        <v>362</v>
      </c>
      <c r="AT54" s="5" t="s">
        <v>362</v>
      </c>
      <c r="AU54" s="5" t="s">
        <v>362</v>
      </c>
      <c r="AV54" s="5" t="s">
        <v>362</v>
      </c>
      <c r="AW54" s="5" t="s">
        <v>362</v>
      </c>
      <c r="AX54" s="58">
        <v>0</v>
      </c>
      <c r="AY54" s="58">
        <v>0</v>
      </c>
      <c r="AZ54" s="4">
        <f t="shared" si="35"/>
        <v>0</v>
      </c>
      <c r="BA54" s="5">
        <v>0</v>
      </c>
      <c r="BB54" s="5" t="s">
        <v>362</v>
      </c>
      <c r="BC54" s="5" t="s">
        <v>362</v>
      </c>
      <c r="BD54" s="5" t="s">
        <v>362</v>
      </c>
      <c r="BE54" s="5" t="s">
        <v>362</v>
      </c>
      <c r="BF54" s="5" t="s">
        <v>362</v>
      </c>
      <c r="BG54" s="5" t="s">
        <v>362</v>
      </c>
      <c r="BH54" s="5" t="s">
        <v>362</v>
      </c>
      <c r="BI54" s="5" t="s">
        <v>362</v>
      </c>
      <c r="BJ54" s="44">
        <f t="shared" si="39"/>
        <v>0.98068044792142295</v>
      </c>
      <c r="BK54" s="45">
        <v>485</v>
      </c>
      <c r="BL54" s="35">
        <f t="shared" si="40"/>
        <v>475.6</v>
      </c>
      <c r="BM54" s="35">
        <f t="shared" si="41"/>
        <v>-9.3999999999999773</v>
      </c>
      <c r="BN54" s="35">
        <v>40.799999999999997</v>
      </c>
      <c r="BO54" s="35">
        <v>43.4</v>
      </c>
      <c r="BP54" s="35">
        <v>43</v>
      </c>
      <c r="BQ54" s="35">
        <v>38.700000000000003</v>
      </c>
      <c r="BR54" s="35">
        <v>39.6</v>
      </c>
      <c r="BS54" s="35"/>
      <c r="BT54" s="35">
        <v>45.8</v>
      </c>
      <c r="BU54" s="35">
        <v>32.200000000000003</v>
      </c>
      <c r="BV54" s="35">
        <v>34.700000000000003</v>
      </c>
      <c r="BW54" s="35">
        <v>51.8</v>
      </c>
      <c r="BX54" s="35">
        <v>37.799999999999997</v>
      </c>
      <c r="BY54" s="35">
        <v>47.5</v>
      </c>
      <c r="BZ54" s="35"/>
      <c r="CA54" s="35">
        <f t="shared" si="37"/>
        <v>20.3</v>
      </c>
      <c r="CB54" s="35"/>
      <c r="CC54" s="35">
        <f t="shared" si="42"/>
        <v>20.3</v>
      </c>
      <c r="CD54" s="35">
        <f t="shared" si="43"/>
        <v>0</v>
      </c>
      <c r="CE54" s="90"/>
      <c r="CF54" s="90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10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10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10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10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10"/>
      <c r="HY54" s="9"/>
      <c r="HZ54" s="9"/>
    </row>
    <row r="55" spans="1:234" s="2" customFormat="1" ht="17.149999999999999" customHeight="1">
      <c r="A55" s="14" t="s">
        <v>54</v>
      </c>
      <c r="B55" s="35">
        <v>0</v>
      </c>
      <c r="C55" s="35">
        <v>0</v>
      </c>
      <c r="D55" s="4">
        <f t="shared" si="38"/>
        <v>0</v>
      </c>
      <c r="E55" s="11">
        <v>0</v>
      </c>
      <c r="F55" s="5" t="s">
        <v>362</v>
      </c>
      <c r="G55" s="5" t="s">
        <v>362</v>
      </c>
      <c r="H55" s="5" t="s">
        <v>362</v>
      </c>
      <c r="I55" s="5" t="s">
        <v>362</v>
      </c>
      <c r="J55" s="5" t="s">
        <v>362</v>
      </c>
      <c r="K55" s="5" t="s">
        <v>362</v>
      </c>
      <c r="L55" s="5" t="s">
        <v>362</v>
      </c>
      <c r="M55" s="5" t="s">
        <v>362</v>
      </c>
      <c r="N55" s="35">
        <v>9040.2999999999993</v>
      </c>
      <c r="O55" s="35">
        <v>7953.5</v>
      </c>
      <c r="P55" s="4">
        <f t="shared" si="30"/>
        <v>0.87978275057243682</v>
      </c>
      <c r="Q55" s="11">
        <v>20</v>
      </c>
      <c r="R55" s="35">
        <v>0</v>
      </c>
      <c r="S55" s="35">
        <v>0</v>
      </c>
      <c r="T55" s="4">
        <f t="shared" si="31"/>
        <v>1</v>
      </c>
      <c r="U55" s="11">
        <v>30</v>
      </c>
      <c r="V55" s="35">
        <v>33.9</v>
      </c>
      <c r="W55" s="35">
        <v>35.200000000000003</v>
      </c>
      <c r="X55" s="4">
        <f t="shared" si="32"/>
        <v>1.0383480825958704</v>
      </c>
      <c r="Y55" s="11">
        <v>20</v>
      </c>
      <c r="Z55" s="82">
        <v>66819</v>
      </c>
      <c r="AA55" s="82">
        <v>61825</v>
      </c>
      <c r="AB55" s="4">
        <f t="shared" si="33"/>
        <v>0.9252607791197115</v>
      </c>
      <c r="AC55" s="11">
        <v>5</v>
      </c>
      <c r="AD55" s="11">
        <v>101</v>
      </c>
      <c r="AE55" s="11">
        <v>110</v>
      </c>
      <c r="AF55" s="4">
        <f t="shared" si="34"/>
        <v>1.0891089108910892</v>
      </c>
      <c r="AG55" s="11">
        <v>20</v>
      </c>
      <c r="AH55" s="5" t="s">
        <v>362</v>
      </c>
      <c r="AI55" s="5" t="s">
        <v>362</v>
      </c>
      <c r="AJ55" s="5" t="s">
        <v>362</v>
      </c>
      <c r="AK55" s="5" t="s">
        <v>362</v>
      </c>
      <c r="AL55" s="5" t="s">
        <v>362</v>
      </c>
      <c r="AM55" s="5" t="s">
        <v>362</v>
      </c>
      <c r="AN55" s="5" t="s">
        <v>362</v>
      </c>
      <c r="AO55" s="5" t="s">
        <v>362</v>
      </c>
      <c r="AP55" s="5" t="s">
        <v>362</v>
      </c>
      <c r="AQ55" s="5" t="s">
        <v>362</v>
      </c>
      <c r="AR55" s="5" t="s">
        <v>362</v>
      </c>
      <c r="AS55" s="5" t="s">
        <v>362</v>
      </c>
      <c r="AT55" s="5" t="s">
        <v>362</v>
      </c>
      <c r="AU55" s="5" t="s">
        <v>362</v>
      </c>
      <c r="AV55" s="5" t="s">
        <v>362</v>
      </c>
      <c r="AW55" s="5" t="s">
        <v>362</v>
      </c>
      <c r="AX55" s="58">
        <v>62.5</v>
      </c>
      <c r="AY55" s="58">
        <v>68.8</v>
      </c>
      <c r="AZ55" s="4">
        <f t="shared" si="35"/>
        <v>1.1008</v>
      </c>
      <c r="BA55" s="5">
        <v>10</v>
      </c>
      <c r="BB55" s="5" t="s">
        <v>362</v>
      </c>
      <c r="BC55" s="5" t="s">
        <v>362</v>
      </c>
      <c r="BD55" s="5" t="s">
        <v>362</v>
      </c>
      <c r="BE55" s="5" t="s">
        <v>362</v>
      </c>
      <c r="BF55" s="5" t="s">
        <v>362</v>
      </c>
      <c r="BG55" s="5" t="s">
        <v>362</v>
      </c>
      <c r="BH55" s="5" t="s">
        <v>362</v>
      </c>
      <c r="BI55" s="5" t="s">
        <v>362</v>
      </c>
      <c r="BJ55" s="44">
        <f t="shared" si="39"/>
        <v>1.0074199883503474</v>
      </c>
      <c r="BK55" s="45">
        <v>521</v>
      </c>
      <c r="BL55" s="35">
        <f t="shared" si="40"/>
        <v>524.9</v>
      </c>
      <c r="BM55" s="35">
        <f t="shared" si="41"/>
        <v>3.8999999999999773</v>
      </c>
      <c r="BN55" s="35">
        <v>51.2</v>
      </c>
      <c r="BO55" s="35">
        <v>52.3</v>
      </c>
      <c r="BP55" s="35">
        <v>55.5</v>
      </c>
      <c r="BQ55" s="35">
        <v>49.5</v>
      </c>
      <c r="BR55" s="35">
        <v>51.9</v>
      </c>
      <c r="BS55" s="35"/>
      <c r="BT55" s="35">
        <v>42.3</v>
      </c>
      <c r="BU55" s="35">
        <v>39.1</v>
      </c>
      <c r="BV55" s="35">
        <v>37.799999999999997</v>
      </c>
      <c r="BW55" s="35">
        <v>9.1999999999999993</v>
      </c>
      <c r="BX55" s="35">
        <v>45.2</v>
      </c>
      <c r="BY55" s="35">
        <v>51.9</v>
      </c>
      <c r="BZ55" s="35"/>
      <c r="CA55" s="35">
        <f t="shared" si="37"/>
        <v>39</v>
      </c>
      <c r="CB55" s="35"/>
      <c r="CC55" s="35">
        <f t="shared" si="42"/>
        <v>39</v>
      </c>
      <c r="CD55" s="35">
        <f t="shared" si="43"/>
        <v>0</v>
      </c>
      <c r="CE55" s="90"/>
      <c r="CF55" s="90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10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10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10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10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10"/>
      <c r="HY55" s="9"/>
      <c r="HZ55" s="9"/>
    </row>
    <row r="56" spans="1:234" s="2" customFormat="1" ht="17.149999999999999" customHeight="1">
      <c r="A56" s="14" t="s">
        <v>55</v>
      </c>
      <c r="B56" s="35">
        <v>0</v>
      </c>
      <c r="C56" s="35">
        <v>0</v>
      </c>
      <c r="D56" s="4">
        <f t="shared" si="38"/>
        <v>0</v>
      </c>
      <c r="E56" s="11">
        <v>0</v>
      </c>
      <c r="F56" s="5" t="s">
        <v>362</v>
      </c>
      <c r="G56" s="5" t="s">
        <v>362</v>
      </c>
      <c r="H56" s="5" t="s">
        <v>362</v>
      </c>
      <c r="I56" s="5" t="s">
        <v>362</v>
      </c>
      <c r="J56" s="5" t="s">
        <v>362</v>
      </c>
      <c r="K56" s="5" t="s">
        <v>362</v>
      </c>
      <c r="L56" s="5" t="s">
        <v>362</v>
      </c>
      <c r="M56" s="5" t="s">
        <v>362</v>
      </c>
      <c r="N56" s="35">
        <v>2663.2</v>
      </c>
      <c r="O56" s="35">
        <v>4094.8</v>
      </c>
      <c r="P56" s="4">
        <f t="shared" si="30"/>
        <v>1.2337548813457495</v>
      </c>
      <c r="Q56" s="11">
        <v>20</v>
      </c>
      <c r="R56" s="35">
        <v>1265</v>
      </c>
      <c r="S56" s="35">
        <v>1270.2</v>
      </c>
      <c r="T56" s="4">
        <f t="shared" si="31"/>
        <v>1.004110671936759</v>
      </c>
      <c r="U56" s="11">
        <v>25</v>
      </c>
      <c r="V56" s="35">
        <v>88.2</v>
      </c>
      <c r="W56" s="35">
        <v>89.8</v>
      </c>
      <c r="X56" s="4">
        <f t="shared" si="32"/>
        <v>1.0181405895691609</v>
      </c>
      <c r="Y56" s="11">
        <v>25</v>
      </c>
      <c r="Z56" s="82">
        <v>23264</v>
      </c>
      <c r="AA56" s="82">
        <v>15707</v>
      </c>
      <c r="AB56" s="4">
        <f t="shared" si="33"/>
        <v>0.67516334250343879</v>
      </c>
      <c r="AC56" s="11">
        <v>5</v>
      </c>
      <c r="AD56" s="11">
        <v>445</v>
      </c>
      <c r="AE56" s="11">
        <v>610</v>
      </c>
      <c r="AF56" s="4">
        <f t="shared" si="34"/>
        <v>1.2170786516853933</v>
      </c>
      <c r="AG56" s="11">
        <v>20</v>
      </c>
      <c r="AH56" s="5" t="s">
        <v>362</v>
      </c>
      <c r="AI56" s="5" t="s">
        <v>362</v>
      </c>
      <c r="AJ56" s="5" t="s">
        <v>362</v>
      </c>
      <c r="AK56" s="5" t="s">
        <v>362</v>
      </c>
      <c r="AL56" s="5" t="s">
        <v>362</v>
      </c>
      <c r="AM56" s="5" t="s">
        <v>362</v>
      </c>
      <c r="AN56" s="5" t="s">
        <v>362</v>
      </c>
      <c r="AO56" s="5" t="s">
        <v>362</v>
      </c>
      <c r="AP56" s="5" t="s">
        <v>362</v>
      </c>
      <c r="AQ56" s="5" t="s">
        <v>362</v>
      </c>
      <c r="AR56" s="5" t="s">
        <v>362</v>
      </c>
      <c r="AS56" s="5" t="s">
        <v>362</v>
      </c>
      <c r="AT56" s="5" t="s">
        <v>362</v>
      </c>
      <c r="AU56" s="5" t="s">
        <v>362</v>
      </c>
      <c r="AV56" s="5" t="s">
        <v>362</v>
      </c>
      <c r="AW56" s="5" t="s">
        <v>362</v>
      </c>
      <c r="AX56" s="58">
        <v>100</v>
      </c>
      <c r="AY56" s="58">
        <v>50</v>
      </c>
      <c r="AZ56" s="4">
        <f t="shared" si="35"/>
        <v>0.5</v>
      </c>
      <c r="BA56" s="5">
        <v>10</v>
      </c>
      <c r="BB56" s="5" t="s">
        <v>362</v>
      </c>
      <c r="BC56" s="5" t="s">
        <v>362</v>
      </c>
      <c r="BD56" s="5" t="s">
        <v>362</v>
      </c>
      <c r="BE56" s="5" t="s">
        <v>362</v>
      </c>
      <c r="BF56" s="5" t="s">
        <v>362</v>
      </c>
      <c r="BG56" s="5" t="s">
        <v>362</v>
      </c>
      <c r="BH56" s="5" t="s">
        <v>362</v>
      </c>
      <c r="BI56" s="5" t="s">
        <v>362</v>
      </c>
      <c r="BJ56" s="44">
        <f t="shared" si="39"/>
        <v>1.0280835134360764</v>
      </c>
      <c r="BK56" s="45">
        <v>1046</v>
      </c>
      <c r="BL56" s="35">
        <f t="shared" si="40"/>
        <v>1075.4000000000001</v>
      </c>
      <c r="BM56" s="35">
        <f t="shared" si="41"/>
        <v>29.400000000000091</v>
      </c>
      <c r="BN56" s="35">
        <v>87.5</v>
      </c>
      <c r="BO56" s="35">
        <v>85.6</v>
      </c>
      <c r="BP56" s="35">
        <v>107.7</v>
      </c>
      <c r="BQ56" s="35">
        <v>86.2</v>
      </c>
      <c r="BR56" s="35">
        <v>104.3</v>
      </c>
      <c r="BS56" s="35"/>
      <c r="BT56" s="35">
        <v>152.5</v>
      </c>
      <c r="BU56" s="35">
        <v>97.6</v>
      </c>
      <c r="BV56" s="35">
        <v>103.9</v>
      </c>
      <c r="BW56" s="35">
        <v>127.7</v>
      </c>
      <c r="BX56" s="35">
        <v>86.3</v>
      </c>
      <c r="BY56" s="35">
        <v>102.2</v>
      </c>
      <c r="BZ56" s="35"/>
      <c r="CA56" s="35">
        <f t="shared" si="37"/>
        <v>-66.099999999999994</v>
      </c>
      <c r="CB56" s="35"/>
      <c r="CC56" s="35">
        <f t="shared" si="42"/>
        <v>0</v>
      </c>
      <c r="CD56" s="35">
        <f t="shared" si="43"/>
        <v>-66.099999999999994</v>
      </c>
      <c r="CE56" s="90"/>
      <c r="CF56" s="90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10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10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10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10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10"/>
      <c r="HY56" s="9"/>
      <c r="HZ56" s="9"/>
    </row>
    <row r="57" spans="1:234" s="2" customFormat="1" ht="17.149999999999999" customHeight="1">
      <c r="A57" s="14" t="s">
        <v>56</v>
      </c>
      <c r="B57" s="35">
        <v>0</v>
      </c>
      <c r="C57" s="35">
        <v>0</v>
      </c>
      <c r="D57" s="4">
        <f t="shared" si="38"/>
        <v>0</v>
      </c>
      <c r="E57" s="11">
        <v>0</v>
      </c>
      <c r="F57" s="5" t="s">
        <v>362</v>
      </c>
      <c r="G57" s="5" t="s">
        <v>362</v>
      </c>
      <c r="H57" s="5" t="s">
        <v>362</v>
      </c>
      <c r="I57" s="5" t="s">
        <v>362</v>
      </c>
      <c r="J57" s="5" t="s">
        <v>362</v>
      </c>
      <c r="K57" s="5" t="s">
        <v>362</v>
      </c>
      <c r="L57" s="5" t="s">
        <v>362</v>
      </c>
      <c r="M57" s="5" t="s">
        <v>362</v>
      </c>
      <c r="N57" s="35">
        <v>1426.6</v>
      </c>
      <c r="O57" s="35">
        <v>1022.8</v>
      </c>
      <c r="P57" s="4">
        <f t="shared" si="30"/>
        <v>0.71694939015841863</v>
      </c>
      <c r="Q57" s="11">
        <v>20</v>
      </c>
      <c r="R57" s="35">
        <v>4147</v>
      </c>
      <c r="S57" s="35">
        <v>4151.1000000000004</v>
      </c>
      <c r="T57" s="4">
        <f t="shared" si="31"/>
        <v>1.000988666505908</v>
      </c>
      <c r="U57" s="11">
        <v>30</v>
      </c>
      <c r="V57" s="35">
        <v>111</v>
      </c>
      <c r="W57" s="35">
        <v>120.9</v>
      </c>
      <c r="X57" s="4">
        <f t="shared" si="32"/>
        <v>1.0891891891891892</v>
      </c>
      <c r="Y57" s="11">
        <v>20</v>
      </c>
      <c r="Z57" s="82">
        <v>7027</v>
      </c>
      <c r="AA57" s="82">
        <v>10321</v>
      </c>
      <c r="AB57" s="4">
        <f t="shared" si="33"/>
        <v>1.2268763341397466</v>
      </c>
      <c r="AC57" s="11">
        <v>5</v>
      </c>
      <c r="AD57" s="11">
        <v>900</v>
      </c>
      <c r="AE57" s="11">
        <v>928</v>
      </c>
      <c r="AF57" s="4">
        <f t="shared" si="34"/>
        <v>1.0311111111111111</v>
      </c>
      <c r="AG57" s="11">
        <v>20</v>
      </c>
      <c r="AH57" s="5" t="s">
        <v>362</v>
      </c>
      <c r="AI57" s="5" t="s">
        <v>362</v>
      </c>
      <c r="AJ57" s="5" t="s">
        <v>362</v>
      </c>
      <c r="AK57" s="5" t="s">
        <v>362</v>
      </c>
      <c r="AL57" s="5" t="s">
        <v>362</v>
      </c>
      <c r="AM57" s="5" t="s">
        <v>362</v>
      </c>
      <c r="AN57" s="5" t="s">
        <v>362</v>
      </c>
      <c r="AO57" s="5" t="s">
        <v>362</v>
      </c>
      <c r="AP57" s="5" t="s">
        <v>362</v>
      </c>
      <c r="AQ57" s="5" t="s">
        <v>362</v>
      </c>
      <c r="AR57" s="5" t="s">
        <v>362</v>
      </c>
      <c r="AS57" s="5" t="s">
        <v>362</v>
      </c>
      <c r="AT57" s="5" t="s">
        <v>362</v>
      </c>
      <c r="AU57" s="5" t="s">
        <v>362</v>
      </c>
      <c r="AV57" s="5" t="s">
        <v>362</v>
      </c>
      <c r="AW57" s="5" t="s">
        <v>362</v>
      </c>
      <c r="AX57" s="58">
        <v>100</v>
      </c>
      <c r="AY57" s="58">
        <v>46.2</v>
      </c>
      <c r="AZ57" s="4">
        <f t="shared" si="35"/>
        <v>0.46200000000000002</v>
      </c>
      <c r="BA57" s="5">
        <v>10</v>
      </c>
      <c r="BB57" s="5" t="s">
        <v>362</v>
      </c>
      <c r="BC57" s="5" t="s">
        <v>362</v>
      </c>
      <c r="BD57" s="5" t="s">
        <v>362</v>
      </c>
      <c r="BE57" s="5" t="s">
        <v>362</v>
      </c>
      <c r="BF57" s="5" t="s">
        <v>362</v>
      </c>
      <c r="BG57" s="5" t="s">
        <v>362</v>
      </c>
      <c r="BH57" s="5" t="s">
        <v>362</v>
      </c>
      <c r="BI57" s="5" t="s">
        <v>362</v>
      </c>
      <c r="BJ57" s="44">
        <f t="shared" si="39"/>
        <v>0.92884795690524147</v>
      </c>
      <c r="BK57" s="45">
        <v>1073</v>
      </c>
      <c r="BL57" s="35">
        <f t="shared" si="40"/>
        <v>996.7</v>
      </c>
      <c r="BM57" s="35">
        <f t="shared" si="41"/>
        <v>-76.299999999999955</v>
      </c>
      <c r="BN57" s="35">
        <v>83.3</v>
      </c>
      <c r="BO57" s="35">
        <v>97.3</v>
      </c>
      <c r="BP57" s="35">
        <v>94.3</v>
      </c>
      <c r="BQ57" s="35">
        <v>104.6</v>
      </c>
      <c r="BR57" s="35">
        <v>100.7</v>
      </c>
      <c r="BS57" s="35"/>
      <c r="BT57" s="35">
        <v>70.5</v>
      </c>
      <c r="BU57" s="35">
        <v>95.7</v>
      </c>
      <c r="BV57" s="35">
        <v>83.7</v>
      </c>
      <c r="BW57" s="35">
        <v>84.8</v>
      </c>
      <c r="BX57" s="35">
        <v>114.8</v>
      </c>
      <c r="BY57" s="35">
        <v>91.3</v>
      </c>
      <c r="BZ57" s="35">
        <v>19.7</v>
      </c>
      <c r="CA57" s="35">
        <f t="shared" si="37"/>
        <v>-44</v>
      </c>
      <c r="CB57" s="35"/>
      <c r="CC57" s="35">
        <f t="shared" si="42"/>
        <v>0</v>
      </c>
      <c r="CD57" s="35">
        <f t="shared" si="43"/>
        <v>-44</v>
      </c>
      <c r="CE57" s="90"/>
      <c r="CF57" s="90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10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10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10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10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10"/>
      <c r="HY57" s="9"/>
      <c r="HZ57" s="9"/>
    </row>
    <row r="58" spans="1:234" s="2" customFormat="1" ht="17.149999999999999" customHeight="1">
      <c r="A58" s="14" t="s">
        <v>57</v>
      </c>
      <c r="B58" s="35">
        <v>0</v>
      </c>
      <c r="C58" s="35">
        <v>0</v>
      </c>
      <c r="D58" s="4">
        <f t="shared" si="38"/>
        <v>0</v>
      </c>
      <c r="E58" s="11">
        <v>0</v>
      </c>
      <c r="F58" s="5" t="s">
        <v>362</v>
      </c>
      <c r="G58" s="5" t="s">
        <v>362</v>
      </c>
      <c r="H58" s="5" t="s">
        <v>362</v>
      </c>
      <c r="I58" s="5" t="s">
        <v>362</v>
      </c>
      <c r="J58" s="5" t="s">
        <v>362</v>
      </c>
      <c r="K58" s="5" t="s">
        <v>362</v>
      </c>
      <c r="L58" s="5" t="s">
        <v>362</v>
      </c>
      <c r="M58" s="5" t="s">
        <v>362</v>
      </c>
      <c r="N58" s="35">
        <v>0</v>
      </c>
      <c r="O58" s="35">
        <v>766.1</v>
      </c>
      <c r="P58" s="4">
        <f t="shared" si="30"/>
        <v>1</v>
      </c>
      <c r="Q58" s="11">
        <v>20</v>
      </c>
      <c r="R58" s="35">
        <v>176</v>
      </c>
      <c r="S58" s="35">
        <v>179.5</v>
      </c>
      <c r="T58" s="4">
        <f t="shared" si="31"/>
        <v>1.0198863636363635</v>
      </c>
      <c r="U58" s="11">
        <v>30</v>
      </c>
      <c r="V58" s="35">
        <v>23.7</v>
      </c>
      <c r="W58" s="35">
        <v>25.9</v>
      </c>
      <c r="X58" s="4">
        <f t="shared" si="32"/>
        <v>1.0928270042194093</v>
      </c>
      <c r="Y58" s="11">
        <v>20</v>
      </c>
      <c r="Z58" s="82">
        <v>8211</v>
      </c>
      <c r="AA58" s="82">
        <v>5474</v>
      </c>
      <c r="AB58" s="4">
        <f t="shared" si="33"/>
        <v>0.66666666666666663</v>
      </c>
      <c r="AC58" s="11">
        <v>5</v>
      </c>
      <c r="AD58" s="11">
        <v>645</v>
      </c>
      <c r="AE58" s="11">
        <v>435</v>
      </c>
      <c r="AF58" s="4">
        <f t="shared" si="34"/>
        <v>0.67441860465116277</v>
      </c>
      <c r="AG58" s="11">
        <v>20</v>
      </c>
      <c r="AH58" s="5" t="s">
        <v>362</v>
      </c>
      <c r="AI58" s="5" t="s">
        <v>362</v>
      </c>
      <c r="AJ58" s="5" t="s">
        <v>362</v>
      </c>
      <c r="AK58" s="5" t="s">
        <v>362</v>
      </c>
      <c r="AL58" s="5" t="s">
        <v>362</v>
      </c>
      <c r="AM58" s="5" t="s">
        <v>362</v>
      </c>
      <c r="AN58" s="5" t="s">
        <v>362</v>
      </c>
      <c r="AO58" s="5" t="s">
        <v>362</v>
      </c>
      <c r="AP58" s="5" t="s">
        <v>362</v>
      </c>
      <c r="AQ58" s="5" t="s">
        <v>362</v>
      </c>
      <c r="AR58" s="5" t="s">
        <v>362</v>
      </c>
      <c r="AS58" s="5" t="s">
        <v>362</v>
      </c>
      <c r="AT58" s="5" t="s">
        <v>362</v>
      </c>
      <c r="AU58" s="5" t="s">
        <v>362</v>
      </c>
      <c r="AV58" s="5" t="s">
        <v>362</v>
      </c>
      <c r="AW58" s="5" t="s">
        <v>362</v>
      </c>
      <c r="AX58" s="58">
        <v>16.7</v>
      </c>
      <c r="AY58" s="58">
        <v>16.7</v>
      </c>
      <c r="AZ58" s="4">
        <f t="shared" si="35"/>
        <v>1</v>
      </c>
      <c r="BA58" s="5">
        <v>10</v>
      </c>
      <c r="BB58" s="5" t="s">
        <v>362</v>
      </c>
      <c r="BC58" s="5" t="s">
        <v>362</v>
      </c>
      <c r="BD58" s="5" t="s">
        <v>362</v>
      </c>
      <c r="BE58" s="5" t="s">
        <v>362</v>
      </c>
      <c r="BF58" s="5" t="s">
        <v>362</v>
      </c>
      <c r="BG58" s="5" t="s">
        <v>362</v>
      </c>
      <c r="BH58" s="5" t="s">
        <v>362</v>
      </c>
      <c r="BI58" s="5" t="s">
        <v>362</v>
      </c>
      <c r="BJ58" s="44">
        <f t="shared" si="39"/>
        <v>0.94547463256986364</v>
      </c>
      <c r="BK58" s="45">
        <v>1155</v>
      </c>
      <c r="BL58" s="35">
        <f t="shared" si="40"/>
        <v>1092</v>
      </c>
      <c r="BM58" s="35">
        <f t="shared" si="41"/>
        <v>-63</v>
      </c>
      <c r="BN58" s="35">
        <v>115.7</v>
      </c>
      <c r="BO58" s="35">
        <v>116.5</v>
      </c>
      <c r="BP58" s="35">
        <v>51</v>
      </c>
      <c r="BQ58" s="35">
        <v>63.2</v>
      </c>
      <c r="BR58" s="35">
        <v>52.599999999999994</v>
      </c>
      <c r="BS58" s="35"/>
      <c r="BT58" s="35">
        <v>21.9</v>
      </c>
      <c r="BU58" s="35">
        <v>105.7</v>
      </c>
      <c r="BV58" s="35">
        <v>107.3</v>
      </c>
      <c r="BW58" s="35">
        <v>46.3</v>
      </c>
      <c r="BX58" s="35">
        <v>98.2</v>
      </c>
      <c r="BY58" s="35">
        <v>109</v>
      </c>
      <c r="BZ58" s="35">
        <v>189.6</v>
      </c>
      <c r="CA58" s="35">
        <f t="shared" si="37"/>
        <v>15</v>
      </c>
      <c r="CB58" s="35"/>
      <c r="CC58" s="35">
        <f t="shared" si="42"/>
        <v>15</v>
      </c>
      <c r="CD58" s="35">
        <f t="shared" si="43"/>
        <v>0</v>
      </c>
      <c r="CE58" s="90"/>
      <c r="CF58" s="90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10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10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10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10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10"/>
      <c r="HY58" s="9"/>
      <c r="HZ58" s="9"/>
    </row>
    <row r="59" spans="1:234" s="2" customFormat="1" ht="17.149999999999999" customHeight="1">
      <c r="A59" s="14" t="s">
        <v>58</v>
      </c>
      <c r="B59" s="35">
        <v>0</v>
      </c>
      <c r="C59" s="35">
        <v>0</v>
      </c>
      <c r="D59" s="4">
        <f t="shared" si="38"/>
        <v>0</v>
      </c>
      <c r="E59" s="11">
        <v>0</v>
      </c>
      <c r="F59" s="5" t="s">
        <v>362</v>
      </c>
      <c r="G59" s="5" t="s">
        <v>362</v>
      </c>
      <c r="H59" s="5" t="s">
        <v>362</v>
      </c>
      <c r="I59" s="5" t="s">
        <v>362</v>
      </c>
      <c r="J59" s="5" t="s">
        <v>362</v>
      </c>
      <c r="K59" s="5" t="s">
        <v>362</v>
      </c>
      <c r="L59" s="5" t="s">
        <v>362</v>
      </c>
      <c r="M59" s="5" t="s">
        <v>362</v>
      </c>
      <c r="N59" s="35">
        <v>2277.6999999999998</v>
      </c>
      <c r="O59" s="35">
        <v>1233.5</v>
      </c>
      <c r="P59" s="4">
        <f t="shared" si="30"/>
        <v>0.54155507749045095</v>
      </c>
      <c r="Q59" s="11">
        <v>20</v>
      </c>
      <c r="R59" s="35">
        <v>130</v>
      </c>
      <c r="S59" s="35">
        <v>137.19999999999999</v>
      </c>
      <c r="T59" s="4">
        <f t="shared" si="31"/>
        <v>1.0553846153846154</v>
      </c>
      <c r="U59" s="11">
        <v>30</v>
      </c>
      <c r="V59" s="35">
        <v>45.3</v>
      </c>
      <c r="W59" s="35">
        <v>46.5</v>
      </c>
      <c r="X59" s="4">
        <f t="shared" si="32"/>
        <v>1.0264900662251657</v>
      </c>
      <c r="Y59" s="11">
        <v>20</v>
      </c>
      <c r="Z59" s="82">
        <v>20165</v>
      </c>
      <c r="AA59" s="82">
        <v>20774</v>
      </c>
      <c r="AB59" s="4">
        <f t="shared" si="33"/>
        <v>1.0302008430448797</v>
      </c>
      <c r="AC59" s="11">
        <v>5</v>
      </c>
      <c r="AD59" s="11">
        <v>255</v>
      </c>
      <c r="AE59" s="11">
        <v>312</v>
      </c>
      <c r="AF59" s="4">
        <f t="shared" si="34"/>
        <v>1.2023529411764706</v>
      </c>
      <c r="AG59" s="11">
        <v>20</v>
      </c>
      <c r="AH59" s="5" t="s">
        <v>362</v>
      </c>
      <c r="AI59" s="5" t="s">
        <v>362</v>
      </c>
      <c r="AJ59" s="5" t="s">
        <v>362</v>
      </c>
      <c r="AK59" s="5" t="s">
        <v>362</v>
      </c>
      <c r="AL59" s="5" t="s">
        <v>362</v>
      </c>
      <c r="AM59" s="5" t="s">
        <v>362</v>
      </c>
      <c r="AN59" s="5" t="s">
        <v>362</v>
      </c>
      <c r="AO59" s="5" t="s">
        <v>362</v>
      </c>
      <c r="AP59" s="5" t="s">
        <v>362</v>
      </c>
      <c r="AQ59" s="5" t="s">
        <v>362</v>
      </c>
      <c r="AR59" s="5" t="s">
        <v>362</v>
      </c>
      <c r="AS59" s="5" t="s">
        <v>362</v>
      </c>
      <c r="AT59" s="5" t="s">
        <v>362</v>
      </c>
      <c r="AU59" s="5" t="s">
        <v>362</v>
      </c>
      <c r="AV59" s="5" t="s">
        <v>362</v>
      </c>
      <c r="AW59" s="5" t="s">
        <v>362</v>
      </c>
      <c r="AX59" s="58">
        <v>54</v>
      </c>
      <c r="AY59" s="58">
        <v>66</v>
      </c>
      <c r="AZ59" s="4">
        <f t="shared" si="35"/>
        <v>1.2022222222222223</v>
      </c>
      <c r="BA59" s="5">
        <v>10</v>
      </c>
      <c r="BB59" s="5" t="s">
        <v>362</v>
      </c>
      <c r="BC59" s="5" t="s">
        <v>362</v>
      </c>
      <c r="BD59" s="5" t="s">
        <v>362</v>
      </c>
      <c r="BE59" s="5" t="s">
        <v>362</v>
      </c>
      <c r="BF59" s="5" t="s">
        <v>362</v>
      </c>
      <c r="BG59" s="5" t="s">
        <v>362</v>
      </c>
      <c r="BH59" s="5" t="s">
        <v>362</v>
      </c>
      <c r="BI59" s="5" t="s">
        <v>362</v>
      </c>
      <c r="BJ59" s="44">
        <f t="shared" si="39"/>
        <v>0.99278787235073185</v>
      </c>
      <c r="BK59" s="45">
        <v>1171</v>
      </c>
      <c r="BL59" s="35">
        <f t="shared" si="40"/>
        <v>1162.5999999999999</v>
      </c>
      <c r="BM59" s="35">
        <f t="shared" si="41"/>
        <v>-8.4000000000000909</v>
      </c>
      <c r="BN59" s="35">
        <v>111.1</v>
      </c>
      <c r="BO59" s="35">
        <v>117.2</v>
      </c>
      <c r="BP59" s="35">
        <v>115.2</v>
      </c>
      <c r="BQ59" s="35">
        <v>91.5</v>
      </c>
      <c r="BR59" s="35">
        <v>103.5</v>
      </c>
      <c r="BS59" s="35"/>
      <c r="BT59" s="35">
        <v>99.1</v>
      </c>
      <c r="BU59" s="35">
        <v>86.8</v>
      </c>
      <c r="BV59" s="35">
        <v>82.6</v>
      </c>
      <c r="BW59" s="35">
        <v>68.099999999999994</v>
      </c>
      <c r="BX59" s="35">
        <v>109</v>
      </c>
      <c r="BY59" s="35">
        <v>107.6</v>
      </c>
      <c r="BZ59" s="35"/>
      <c r="CA59" s="35">
        <f t="shared" si="37"/>
        <v>70.900000000000006</v>
      </c>
      <c r="CB59" s="35"/>
      <c r="CC59" s="35">
        <f t="shared" si="42"/>
        <v>70.900000000000006</v>
      </c>
      <c r="CD59" s="35">
        <f t="shared" si="43"/>
        <v>0</v>
      </c>
      <c r="CE59" s="90"/>
      <c r="CF59" s="90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10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10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10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10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10"/>
      <c r="HY59" s="9"/>
      <c r="HZ59" s="9"/>
    </row>
    <row r="60" spans="1:234" s="2" customFormat="1" ht="17.149999999999999" customHeight="1">
      <c r="A60" s="14" t="s">
        <v>59</v>
      </c>
      <c r="B60" s="35">
        <v>103200</v>
      </c>
      <c r="C60" s="35">
        <v>108329.5</v>
      </c>
      <c r="D60" s="4">
        <f t="shared" si="38"/>
        <v>1.049704457364341</v>
      </c>
      <c r="E60" s="11">
        <v>10</v>
      </c>
      <c r="F60" s="5" t="s">
        <v>362</v>
      </c>
      <c r="G60" s="5" t="s">
        <v>362</v>
      </c>
      <c r="H60" s="5" t="s">
        <v>362</v>
      </c>
      <c r="I60" s="5" t="s">
        <v>362</v>
      </c>
      <c r="J60" s="5" t="s">
        <v>362</v>
      </c>
      <c r="K60" s="5" t="s">
        <v>362</v>
      </c>
      <c r="L60" s="5" t="s">
        <v>362</v>
      </c>
      <c r="M60" s="5" t="s">
        <v>362</v>
      </c>
      <c r="N60" s="35">
        <v>11172.8</v>
      </c>
      <c r="O60" s="35">
        <v>10889.2</v>
      </c>
      <c r="P60" s="4">
        <f t="shared" si="30"/>
        <v>0.97461692682228285</v>
      </c>
      <c r="Q60" s="11">
        <v>20</v>
      </c>
      <c r="R60" s="35">
        <v>136</v>
      </c>
      <c r="S60" s="35">
        <v>141.19999999999999</v>
      </c>
      <c r="T60" s="4">
        <f t="shared" si="31"/>
        <v>1.0382352941176469</v>
      </c>
      <c r="U60" s="11">
        <v>30</v>
      </c>
      <c r="V60" s="35">
        <v>38.5</v>
      </c>
      <c r="W60" s="35">
        <v>40</v>
      </c>
      <c r="X60" s="4">
        <f t="shared" si="32"/>
        <v>1.0389610389610389</v>
      </c>
      <c r="Y60" s="11">
        <v>20</v>
      </c>
      <c r="Z60" s="82">
        <v>61053</v>
      </c>
      <c r="AA60" s="82">
        <v>71337</v>
      </c>
      <c r="AB60" s="4">
        <f t="shared" si="33"/>
        <v>1.1684438111149329</v>
      </c>
      <c r="AC60" s="11">
        <v>5</v>
      </c>
      <c r="AD60" s="11">
        <v>255</v>
      </c>
      <c r="AE60" s="11">
        <v>127</v>
      </c>
      <c r="AF60" s="4">
        <f t="shared" si="34"/>
        <v>0.49803921568627452</v>
      </c>
      <c r="AG60" s="11">
        <v>20</v>
      </c>
      <c r="AH60" s="5" t="s">
        <v>362</v>
      </c>
      <c r="AI60" s="5" t="s">
        <v>362</v>
      </c>
      <c r="AJ60" s="5" t="s">
        <v>362</v>
      </c>
      <c r="AK60" s="5" t="s">
        <v>362</v>
      </c>
      <c r="AL60" s="5" t="s">
        <v>362</v>
      </c>
      <c r="AM60" s="5" t="s">
        <v>362</v>
      </c>
      <c r="AN60" s="5" t="s">
        <v>362</v>
      </c>
      <c r="AO60" s="5" t="s">
        <v>362</v>
      </c>
      <c r="AP60" s="5" t="s">
        <v>362</v>
      </c>
      <c r="AQ60" s="5" t="s">
        <v>362</v>
      </c>
      <c r="AR60" s="5" t="s">
        <v>362</v>
      </c>
      <c r="AS60" s="5" t="s">
        <v>362</v>
      </c>
      <c r="AT60" s="5" t="s">
        <v>362</v>
      </c>
      <c r="AU60" s="5" t="s">
        <v>362</v>
      </c>
      <c r="AV60" s="5" t="s">
        <v>362</v>
      </c>
      <c r="AW60" s="5" t="s">
        <v>362</v>
      </c>
      <c r="AX60" s="58">
        <v>98.6</v>
      </c>
      <c r="AY60" s="58">
        <v>74.3</v>
      </c>
      <c r="AZ60" s="4">
        <f t="shared" si="35"/>
        <v>0.75354969574036512</v>
      </c>
      <c r="BA60" s="5">
        <v>10</v>
      </c>
      <c r="BB60" s="5" t="s">
        <v>362</v>
      </c>
      <c r="BC60" s="5" t="s">
        <v>362</v>
      </c>
      <c r="BD60" s="5" t="s">
        <v>362</v>
      </c>
      <c r="BE60" s="5" t="s">
        <v>362</v>
      </c>
      <c r="BF60" s="5" t="s">
        <v>362</v>
      </c>
      <c r="BG60" s="5" t="s">
        <v>362</v>
      </c>
      <c r="BH60" s="5" t="s">
        <v>362</v>
      </c>
      <c r="BI60" s="5" t="s">
        <v>362</v>
      </c>
      <c r="BJ60" s="44">
        <f t="shared" si="39"/>
        <v>0.91525359164820053</v>
      </c>
      <c r="BK60" s="45">
        <v>145</v>
      </c>
      <c r="BL60" s="35">
        <f t="shared" si="40"/>
        <v>132.69999999999999</v>
      </c>
      <c r="BM60" s="35">
        <f t="shared" si="41"/>
        <v>-12.300000000000011</v>
      </c>
      <c r="BN60" s="35">
        <v>13.2</v>
      </c>
      <c r="BO60" s="35">
        <v>14.3</v>
      </c>
      <c r="BP60" s="35">
        <v>14.6</v>
      </c>
      <c r="BQ60" s="35">
        <v>13.7</v>
      </c>
      <c r="BR60" s="35">
        <v>13.9</v>
      </c>
      <c r="BS60" s="35"/>
      <c r="BT60" s="35">
        <v>13.8</v>
      </c>
      <c r="BU60" s="35">
        <v>13.7</v>
      </c>
      <c r="BV60" s="35">
        <v>12.9</v>
      </c>
      <c r="BW60" s="35">
        <v>13.9</v>
      </c>
      <c r="BX60" s="35">
        <v>13.8</v>
      </c>
      <c r="BY60" s="35">
        <v>13.1</v>
      </c>
      <c r="BZ60" s="35"/>
      <c r="CA60" s="35">
        <f t="shared" si="37"/>
        <v>-18.2</v>
      </c>
      <c r="CB60" s="35"/>
      <c r="CC60" s="35">
        <f t="shared" si="42"/>
        <v>0</v>
      </c>
      <c r="CD60" s="35">
        <f t="shared" si="43"/>
        <v>-18.2</v>
      </c>
      <c r="CE60" s="90"/>
      <c r="CF60" s="90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10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10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10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10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10"/>
      <c r="HY60" s="9"/>
      <c r="HZ60" s="9"/>
    </row>
    <row r="61" spans="1:234" s="2" customFormat="1" ht="17.149999999999999" customHeight="1">
      <c r="A61" s="14" t="s">
        <v>60</v>
      </c>
      <c r="B61" s="35">
        <v>0</v>
      </c>
      <c r="C61" s="35">
        <v>0</v>
      </c>
      <c r="D61" s="4">
        <f t="shared" si="38"/>
        <v>0</v>
      </c>
      <c r="E61" s="11">
        <v>0</v>
      </c>
      <c r="F61" s="5" t="s">
        <v>362</v>
      </c>
      <c r="G61" s="5" t="s">
        <v>362</v>
      </c>
      <c r="H61" s="5" t="s">
        <v>362</v>
      </c>
      <c r="I61" s="5" t="s">
        <v>362</v>
      </c>
      <c r="J61" s="5" t="s">
        <v>362</v>
      </c>
      <c r="K61" s="5" t="s">
        <v>362</v>
      </c>
      <c r="L61" s="5" t="s">
        <v>362</v>
      </c>
      <c r="M61" s="5" t="s">
        <v>362</v>
      </c>
      <c r="N61" s="35">
        <v>2936.1</v>
      </c>
      <c r="O61" s="35">
        <v>2160.4</v>
      </c>
      <c r="P61" s="4">
        <f t="shared" si="30"/>
        <v>0.73580600115799877</v>
      </c>
      <c r="Q61" s="11">
        <v>20</v>
      </c>
      <c r="R61" s="35">
        <v>1476</v>
      </c>
      <c r="S61" s="35">
        <v>1509.1</v>
      </c>
      <c r="T61" s="4">
        <f t="shared" si="31"/>
        <v>1.0224254742547425</v>
      </c>
      <c r="U61" s="11">
        <v>30</v>
      </c>
      <c r="V61" s="35">
        <v>74.5</v>
      </c>
      <c r="W61" s="35">
        <v>74.599999999999994</v>
      </c>
      <c r="X61" s="4">
        <f t="shared" si="32"/>
        <v>1.0013422818791946</v>
      </c>
      <c r="Y61" s="11">
        <v>20</v>
      </c>
      <c r="Z61" s="82">
        <v>40501</v>
      </c>
      <c r="AA61" s="82">
        <v>34344</v>
      </c>
      <c r="AB61" s="4">
        <f t="shared" si="33"/>
        <v>0.84797906224537667</v>
      </c>
      <c r="AC61" s="11">
        <v>5</v>
      </c>
      <c r="AD61" s="11">
        <v>750</v>
      </c>
      <c r="AE61" s="11">
        <v>733</v>
      </c>
      <c r="AF61" s="4">
        <f t="shared" si="34"/>
        <v>0.97733333333333339</v>
      </c>
      <c r="AG61" s="11">
        <v>20</v>
      </c>
      <c r="AH61" s="5" t="s">
        <v>362</v>
      </c>
      <c r="AI61" s="5" t="s">
        <v>362</v>
      </c>
      <c r="AJ61" s="5" t="s">
        <v>362</v>
      </c>
      <c r="AK61" s="5" t="s">
        <v>362</v>
      </c>
      <c r="AL61" s="5" t="s">
        <v>362</v>
      </c>
      <c r="AM61" s="5" t="s">
        <v>362</v>
      </c>
      <c r="AN61" s="5" t="s">
        <v>362</v>
      </c>
      <c r="AO61" s="5" t="s">
        <v>362</v>
      </c>
      <c r="AP61" s="5" t="s">
        <v>362</v>
      </c>
      <c r="AQ61" s="5" t="s">
        <v>362</v>
      </c>
      <c r="AR61" s="5" t="s">
        <v>362</v>
      </c>
      <c r="AS61" s="5" t="s">
        <v>362</v>
      </c>
      <c r="AT61" s="5" t="s">
        <v>362</v>
      </c>
      <c r="AU61" s="5" t="s">
        <v>362</v>
      </c>
      <c r="AV61" s="5" t="s">
        <v>362</v>
      </c>
      <c r="AW61" s="5" t="s">
        <v>362</v>
      </c>
      <c r="AX61" s="58">
        <v>100</v>
      </c>
      <c r="AY61" s="58">
        <v>100</v>
      </c>
      <c r="AZ61" s="4">
        <f t="shared" si="35"/>
        <v>1</v>
      </c>
      <c r="BA61" s="5">
        <v>10</v>
      </c>
      <c r="BB61" s="5" t="s">
        <v>362</v>
      </c>
      <c r="BC61" s="5" t="s">
        <v>362</v>
      </c>
      <c r="BD61" s="5" t="s">
        <v>362</v>
      </c>
      <c r="BE61" s="5" t="s">
        <v>362</v>
      </c>
      <c r="BF61" s="5" t="s">
        <v>362</v>
      </c>
      <c r="BG61" s="5" t="s">
        <v>362</v>
      </c>
      <c r="BH61" s="5" t="s">
        <v>362</v>
      </c>
      <c r="BI61" s="5" t="s">
        <v>362</v>
      </c>
      <c r="BJ61" s="44">
        <f t="shared" si="39"/>
        <v>0.94478373205980659</v>
      </c>
      <c r="BK61" s="45">
        <v>641</v>
      </c>
      <c r="BL61" s="35">
        <f t="shared" si="40"/>
        <v>605.6</v>
      </c>
      <c r="BM61" s="35">
        <f t="shared" si="41"/>
        <v>-35.399999999999977</v>
      </c>
      <c r="BN61" s="35">
        <v>53.8</v>
      </c>
      <c r="BO61" s="35">
        <v>56.8</v>
      </c>
      <c r="BP61" s="35">
        <v>49.4</v>
      </c>
      <c r="BQ61" s="35">
        <v>46.1</v>
      </c>
      <c r="BR61" s="35">
        <v>52.6</v>
      </c>
      <c r="BS61" s="35"/>
      <c r="BT61" s="35">
        <v>46.6</v>
      </c>
      <c r="BU61" s="35">
        <v>57.800000000000004</v>
      </c>
      <c r="BV61" s="35">
        <v>49.8</v>
      </c>
      <c r="BW61" s="35">
        <v>57.2</v>
      </c>
      <c r="BX61" s="35">
        <v>51.7</v>
      </c>
      <c r="BY61" s="35">
        <v>52.4</v>
      </c>
      <c r="BZ61" s="35"/>
      <c r="CA61" s="35">
        <f t="shared" si="37"/>
        <v>31.4</v>
      </c>
      <c r="CB61" s="35"/>
      <c r="CC61" s="35">
        <f t="shared" si="42"/>
        <v>31.4</v>
      </c>
      <c r="CD61" s="35">
        <f t="shared" si="43"/>
        <v>0</v>
      </c>
      <c r="CE61" s="90"/>
      <c r="CF61" s="90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10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10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10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10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10"/>
      <c r="HY61" s="9"/>
      <c r="HZ61" s="9"/>
    </row>
    <row r="62" spans="1:234" s="2" customFormat="1" ht="17.149999999999999" customHeight="1">
      <c r="A62" s="14" t="s">
        <v>61</v>
      </c>
      <c r="B62" s="35">
        <v>0</v>
      </c>
      <c r="C62" s="35">
        <v>4873</v>
      </c>
      <c r="D62" s="4">
        <f t="shared" si="38"/>
        <v>1</v>
      </c>
      <c r="E62" s="11">
        <v>10</v>
      </c>
      <c r="F62" s="5" t="s">
        <v>362</v>
      </c>
      <c r="G62" s="5" t="s">
        <v>362</v>
      </c>
      <c r="H62" s="5" t="s">
        <v>362</v>
      </c>
      <c r="I62" s="5" t="s">
        <v>362</v>
      </c>
      <c r="J62" s="5" t="s">
        <v>362</v>
      </c>
      <c r="K62" s="5" t="s">
        <v>362</v>
      </c>
      <c r="L62" s="5" t="s">
        <v>362</v>
      </c>
      <c r="M62" s="5" t="s">
        <v>362</v>
      </c>
      <c r="N62" s="35">
        <v>1712.2</v>
      </c>
      <c r="O62" s="35">
        <v>2189.1999999999998</v>
      </c>
      <c r="P62" s="4">
        <f t="shared" si="30"/>
        <v>1.2078588949889031</v>
      </c>
      <c r="Q62" s="11">
        <v>20</v>
      </c>
      <c r="R62" s="35">
        <v>157</v>
      </c>
      <c r="S62" s="35">
        <v>164.5</v>
      </c>
      <c r="T62" s="4">
        <f t="shared" si="31"/>
        <v>1.0477707006369428</v>
      </c>
      <c r="U62" s="11">
        <v>30</v>
      </c>
      <c r="V62" s="35">
        <v>48</v>
      </c>
      <c r="W62" s="35">
        <v>49.6</v>
      </c>
      <c r="X62" s="4">
        <f t="shared" si="32"/>
        <v>1.0333333333333334</v>
      </c>
      <c r="Y62" s="11">
        <v>20</v>
      </c>
      <c r="Z62" s="82">
        <v>7016</v>
      </c>
      <c r="AA62" s="82">
        <v>4195</v>
      </c>
      <c r="AB62" s="4">
        <f t="shared" si="33"/>
        <v>0.5979190421892816</v>
      </c>
      <c r="AC62" s="11">
        <v>5</v>
      </c>
      <c r="AD62" s="11">
        <v>200</v>
      </c>
      <c r="AE62" s="11">
        <v>212</v>
      </c>
      <c r="AF62" s="4">
        <f t="shared" si="34"/>
        <v>1.06</v>
      </c>
      <c r="AG62" s="11">
        <v>20</v>
      </c>
      <c r="AH62" s="5" t="s">
        <v>362</v>
      </c>
      <c r="AI62" s="5" t="s">
        <v>362</v>
      </c>
      <c r="AJ62" s="5" t="s">
        <v>362</v>
      </c>
      <c r="AK62" s="5" t="s">
        <v>362</v>
      </c>
      <c r="AL62" s="5" t="s">
        <v>362</v>
      </c>
      <c r="AM62" s="5" t="s">
        <v>362</v>
      </c>
      <c r="AN62" s="5" t="s">
        <v>362</v>
      </c>
      <c r="AO62" s="5" t="s">
        <v>362</v>
      </c>
      <c r="AP62" s="5" t="s">
        <v>362</v>
      </c>
      <c r="AQ62" s="5" t="s">
        <v>362</v>
      </c>
      <c r="AR62" s="5" t="s">
        <v>362</v>
      </c>
      <c r="AS62" s="5" t="s">
        <v>362</v>
      </c>
      <c r="AT62" s="5" t="s">
        <v>362</v>
      </c>
      <c r="AU62" s="5" t="s">
        <v>362</v>
      </c>
      <c r="AV62" s="5" t="s">
        <v>362</v>
      </c>
      <c r="AW62" s="5" t="s">
        <v>362</v>
      </c>
      <c r="AX62" s="58">
        <v>100</v>
      </c>
      <c r="AY62" s="58">
        <v>91.7</v>
      </c>
      <c r="AZ62" s="4">
        <f t="shared" si="35"/>
        <v>0.91700000000000004</v>
      </c>
      <c r="BA62" s="5">
        <v>10</v>
      </c>
      <c r="BB62" s="5" t="s">
        <v>362</v>
      </c>
      <c r="BC62" s="5" t="s">
        <v>362</v>
      </c>
      <c r="BD62" s="5" t="s">
        <v>362</v>
      </c>
      <c r="BE62" s="5" t="s">
        <v>362</v>
      </c>
      <c r="BF62" s="5" t="s">
        <v>362</v>
      </c>
      <c r="BG62" s="5" t="s">
        <v>362</v>
      </c>
      <c r="BH62" s="5" t="s">
        <v>362</v>
      </c>
      <c r="BI62" s="5" t="s">
        <v>362</v>
      </c>
      <c r="BJ62" s="44">
        <f t="shared" si="39"/>
        <v>1.0401440069260819</v>
      </c>
      <c r="BK62" s="45">
        <v>466</v>
      </c>
      <c r="BL62" s="35">
        <f t="shared" si="40"/>
        <v>484.7</v>
      </c>
      <c r="BM62" s="35">
        <f t="shared" si="41"/>
        <v>18.699999999999989</v>
      </c>
      <c r="BN62" s="35">
        <v>45.3</v>
      </c>
      <c r="BO62" s="35">
        <v>46.1</v>
      </c>
      <c r="BP62" s="35">
        <v>21.7</v>
      </c>
      <c r="BQ62" s="35">
        <v>31.599999999999994</v>
      </c>
      <c r="BR62" s="35">
        <v>37.799999999999997</v>
      </c>
      <c r="BS62" s="35"/>
      <c r="BT62" s="35">
        <v>54.4</v>
      </c>
      <c r="BU62" s="35">
        <v>31.800000000000004</v>
      </c>
      <c r="BV62" s="35">
        <v>35.700000000000003</v>
      </c>
      <c r="BW62" s="35">
        <v>42.9</v>
      </c>
      <c r="BX62" s="35">
        <v>34.799999999999997</v>
      </c>
      <c r="BY62" s="35">
        <v>39.1</v>
      </c>
      <c r="BZ62" s="35">
        <v>21.3</v>
      </c>
      <c r="CA62" s="35">
        <f t="shared" si="37"/>
        <v>42.2</v>
      </c>
      <c r="CB62" s="35"/>
      <c r="CC62" s="35">
        <f t="shared" si="42"/>
        <v>42.2</v>
      </c>
      <c r="CD62" s="35">
        <f t="shared" si="43"/>
        <v>0</v>
      </c>
      <c r="CE62" s="90"/>
      <c r="CF62" s="90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10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10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10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10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10"/>
      <c r="HY62" s="9"/>
      <c r="HZ62" s="9"/>
    </row>
    <row r="63" spans="1:234" s="2" customFormat="1" ht="17.149999999999999" customHeight="1">
      <c r="A63" s="14" t="s">
        <v>62</v>
      </c>
      <c r="B63" s="35">
        <v>0</v>
      </c>
      <c r="C63" s="35">
        <v>0</v>
      </c>
      <c r="D63" s="4">
        <f t="shared" si="38"/>
        <v>0</v>
      </c>
      <c r="E63" s="11">
        <v>0</v>
      </c>
      <c r="F63" s="5" t="s">
        <v>362</v>
      </c>
      <c r="G63" s="5" t="s">
        <v>362</v>
      </c>
      <c r="H63" s="5" t="s">
        <v>362</v>
      </c>
      <c r="I63" s="5" t="s">
        <v>362</v>
      </c>
      <c r="J63" s="5" t="s">
        <v>362</v>
      </c>
      <c r="K63" s="5" t="s">
        <v>362</v>
      </c>
      <c r="L63" s="5" t="s">
        <v>362</v>
      </c>
      <c r="M63" s="5" t="s">
        <v>362</v>
      </c>
      <c r="N63" s="35">
        <v>1332.6</v>
      </c>
      <c r="O63" s="35">
        <v>1271.7</v>
      </c>
      <c r="P63" s="4">
        <f t="shared" si="30"/>
        <v>0.95429986492570928</v>
      </c>
      <c r="Q63" s="11">
        <v>20</v>
      </c>
      <c r="R63" s="35">
        <v>0</v>
      </c>
      <c r="S63" s="35">
        <v>0</v>
      </c>
      <c r="T63" s="4">
        <f t="shared" si="31"/>
        <v>1</v>
      </c>
      <c r="U63" s="11">
        <v>35</v>
      </c>
      <c r="V63" s="35">
        <v>16.600000000000001</v>
      </c>
      <c r="W63" s="35">
        <v>17.5</v>
      </c>
      <c r="X63" s="4">
        <f t="shared" si="32"/>
        <v>1.0542168674698795</v>
      </c>
      <c r="Y63" s="11">
        <v>15</v>
      </c>
      <c r="Z63" s="82">
        <v>3011</v>
      </c>
      <c r="AA63" s="82">
        <v>1606</v>
      </c>
      <c r="AB63" s="4">
        <f t="shared" si="33"/>
        <v>0.53337761541016271</v>
      </c>
      <c r="AC63" s="11">
        <v>5</v>
      </c>
      <c r="AD63" s="11">
        <v>29</v>
      </c>
      <c r="AE63" s="11">
        <v>32</v>
      </c>
      <c r="AF63" s="4">
        <f t="shared" si="34"/>
        <v>1.103448275862069</v>
      </c>
      <c r="AG63" s="11">
        <v>20</v>
      </c>
      <c r="AH63" s="5" t="s">
        <v>362</v>
      </c>
      <c r="AI63" s="5" t="s">
        <v>362</v>
      </c>
      <c r="AJ63" s="5" t="s">
        <v>362</v>
      </c>
      <c r="AK63" s="5" t="s">
        <v>362</v>
      </c>
      <c r="AL63" s="5" t="s">
        <v>362</v>
      </c>
      <c r="AM63" s="5" t="s">
        <v>362</v>
      </c>
      <c r="AN63" s="5" t="s">
        <v>362</v>
      </c>
      <c r="AO63" s="5" t="s">
        <v>362</v>
      </c>
      <c r="AP63" s="5" t="s">
        <v>362</v>
      </c>
      <c r="AQ63" s="5" t="s">
        <v>362</v>
      </c>
      <c r="AR63" s="5" t="s">
        <v>362</v>
      </c>
      <c r="AS63" s="5" t="s">
        <v>362</v>
      </c>
      <c r="AT63" s="5" t="s">
        <v>362</v>
      </c>
      <c r="AU63" s="5" t="s">
        <v>362</v>
      </c>
      <c r="AV63" s="5" t="s">
        <v>362</v>
      </c>
      <c r="AW63" s="5" t="s">
        <v>362</v>
      </c>
      <c r="AX63" s="58">
        <v>0</v>
      </c>
      <c r="AY63" s="58">
        <v>0</v>
      </c>
      <c r="AZ63" s="4">
        <f t="shared" si="35"/>
        <v>0</v>
      </c>
      <c r="BA63" s="5">
        <v>0</v>
      </c>
      <c r="BB63" s="5" t="s">
        <v>362</v>
      </c>
      <c r="BC63" s="5" t="s">
        <v>362</v>
      </c>
      <c r="BD63" s="5" t="s">
        <v>362</v>
      </c>
      <c r="BE63" s="5" t="s">
        <v>362</v>
      </c>
      <c r="BF63" s="5" t="s">
        <v>362</v>
      </c>
      <c r="BG63" s="5" t="s">
        <v>362</v>
      </c>
      <c r="BH63" s="5" t="s">
        <v>362</v>
      </c>
      <c r="BI63" s="5" t="s">
        <v>362</v>
      </c>
      <c r="BJ63" s="44">
        <f t="shared" si="39"/>
        <v>0.99615898847215345</v>
      </c>
      <c r="BK63" s="45">
        <v>775</v>
      </c>
      <c r="BL63" s="35">
        <f t="shared" si="40"/>
        <v>772</v>
      </c>
      <c r="BM63" s="35">
        <f t="shared" si="41"/>
        <v>-3</v>
      </c>
      <c r="BN63" s="35">
        <v>56.4</v>
      </c>
      <c r="BO63" s="35">
        <v>55.4</v>
      </c>
      <c r="BP63" s="35">
        <v>67.3</v>
      </c>
      <c r="BQ63" s="35">
        <v>61.699999999999996</v>
      </c>
      <c r="BR63" s="35">
        <v>67.400000000000006</v>
      </c>
      <c r="BS63" s="35"/>
      <c r="BT63" s="35">
        <v>67.599999999999994</v>
      </c>
      <c r="BU63" s="35">
        <v>54.199999999999996</v>
      </c>
      <c r="BV63" s="35">
        <v>55.1</v>
      </c>
      <c r="BW63" s="35">
        <v>71.400000000000006</v>
      </c>
      <c r="BX63" s="35">
        <v>54.7</v>
      </c>
      <c r="BY63" s="35">
        <v>68.5</v>
      </c>
      <c r="BZ63" s="35"/>
      <c r="CA63" s="35">
        <f t="shared" si="37"/>
        <v>92.3</v>
      </c>
      <c r="CB63" s="35"/>
      <c r="CC63" s="35">
        <f t="shared" si="42"/>
        <v>92.3</v>
      </c>
      <c r="CD63" s="35">
        <f t="shared" si="43"/>
        <v>0</v>
      </c>
      <c r="CE63" s="90"/>
      <c r="CF63" s="90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10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10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10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10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10"/>
      <c r="HY63" s="9"/>
      <c r="HZ63" s="9"/>
    </row>
    <row r="64" spans="1:234" s="2" customFormat="1" ht="17.149999999999999" customHeight="1">
      <c r="A64" s="14" t="s">
        <v>63</v>
      </c>
      <c r="B64" s="35">
        <v>11500</v>
      </c>
      <c r="C64" s="35">
        <v>9096</v>
      </c>
      <c r="D64" s="4">
        <f t="shared" si="38"/>
        <v>0.79095652173913045</v>
      </c>
      <c r="E64" s="11">
        <v>10</v>
      </c>
      <c r="F64" s="5" t="s">
        <v>362</v>
      </c>
      <c r="G64" s="5" t="s">
        <v>362</v>
      </c>
      <c r="H64" s="5" t="s">
        <v>362</v>
      </c>
      <c r="I64" s="5" t="s">
        <v>362</v>
      </c>
      <c r="J64" s="5" t="s">
        <v>362</v>
      </c>
      <c r="K64" s="5" t="s">
        <v>362</v>
      </c>
      <c r="L64" s="5" t="s">
        <v>362</v>
      </c>
      <c r="M64" s="5" t="s">
        <v>362</v>
      </c>
      <c r="N64" s="35">
        <v>1574.6</v>
      </c>
      <c r="O64" s="35">
        <v>2061.5</v>
      </c>
      <c r="P64" s="4">
        <f t="shared" si="30"/>
        <v>1.2109221389559253</v>
      </c>
      <c r="Q64" s="11">
        <v>20</v>
      </c>
      <c r="R64" s="35">
        <v>188</v>
      </c>
      <c r="S64" s="35">
        <v>205.8</v>
      </c>
      <c r="T64" s="4">
        <f t="shared" si="31"/>
        <v>1.09468085106383</v>
      </c>
      <c r="U64" s="11">
        <v>25</v>
      </c>
      <c r="V64" s="35">
        <v>108</v>
      </c>
      <c r="W64" s="35">
        <v>109.8</v>
      </c>
      <c r="X64" s="4">
        <f t="shared" si="32"/>
        <v>1.0166666666666666</v>
      </c>
      <c r="Y64" s="11">
        <v>25</v>
      </c>
      <c r="Z64" s="82">
        <v>23033</v>
      </c>
      <c r="AA64" s="82">
        <v>21293</v>
      </c>
      <c r="AB64" s="4">
        <f t="shared" si="33"/>
        <v>0.92445621499587549</v>
      </c>
      <c r="AC64" s="11">
        <v>5</v>
      </c>
      <c r="AD64" s="11">
        <v>581</v>
      </c>
      <c r="AE64" s="11">
        <v>610</v>
      </c>
      <c r="AF64" s="4">
        <f t="shared" si="34"/>
        <v>1.0499139414802066</v>
      </c>
      <c r="AG64" s="11">
        <v>20</v>
      </c>
      <c r="AH64" s="5" t="s">
        <v>362</v>
      </c>
      <c r="AI64" s="5" t="s">
        <v>362</v>
      </c>
      <c r="AJ64" s="5" t="s">
        <v>362</v>
      </c>
      <c r="AK64" s="5" t="s">
        <v>362</v>
      </c>
      <c r="AL64" s="5" t="s">
        <v>362</v>
      </c>
      <c r="AM64" s="5" t="s">
        <v>362</v>
      </c>
      <c r="AN64" s="5" t="s">
        <v>362</v>
      </c>
      <c r="AO64" s="5" t="s">
        <v>362</v>
      </c>
      <c r="AP64" s="5" t="s">
        <v>362</v>
      </c>
      <c r="AQ64" s="5" t="s">
        <v>362</v>
      </c>
      <c r="AR64" s="5" t="s">
        <v>362</v>
      </c>
      <c r="AS64" s="5" t="s">
        <v>362</v>
      </c>
      <c r="AT64" s="5" t="s">
        <v>362</v>
      </c>
      <c r="AU64" s="5" t="s">
        <v>362</v>
      </c>
      <c r="AV64" s="5" t="s">
        <v>362</v>
      </c>
      <c r="AW64" s="5" t="s">
        <v>362</v>
      </c>
      <c r="AX64" s="58">
        <v>53.8</v>
      </c>
      <c r="AY64" s="58">
        <v>53.9</v>
      </c>
      <c r="AZ64" s="4">
        <f t="shared" si="35"/>
        <v>1.0018587360594795</v>
      </c>
      <c r="BA64" s="5">
        <v>10</v>
      </c>
      <c r="BB64" s="5" t="s">
        <v>362</v>
      </c>
      <c r="BC64" s="5" t="s">
        <v>362</v>
      </c>
      <c r="BD64" s="5" t="s">
        <v>362</v>
      </c>
      <c r="BE64" s="5" t="s">
        <v>362</v>
      </c>
      <c r="BF64" s="5" t="s">
        <v>362</v>
      </c>
      <c r="BG64" s="5" t="s">
        <v>362</v>
      </c>
      <c r="BH64" s="5" t="s">
        <v>362</v>
      </c>
      <c r="BI64" s="5" t="s">
        <v>362</v>
      </c>
      <c r="BJ64" s="44">
        <f t="shared" si="39"/>
        <v>1.0482682017821785</v>
      </c>
      <c r="BK64" s="45">
        <v>847</v>
      </c>
      <c r="BL64" s="35">
        <f t="shared" si="40"/>
        <v>887.9</v>
      </c>
      <c r="BM64" s="35">
        <f t="shared" si="41"/>
        <v>40.899999999999977</v>
      </c>
      <c r="BN64" s="35">
        <v>57.5</v>
      </c>
      <c r="BO64" s="35">
        <v>64</v>
      </c>
      <c r="BP64" s="35">
        <v>39.6</v>
      </c>
      <c r="BQ64" s="35">
        <v>18.199999999999996</v>
      </c>
      <c r="BR64" s="35">
        <v>23.9</v>
      </c>
      <c r="BS64" s="35"/>
      <c r="BT64" s="35">
        <v>43.4</v>
      </c>
      <c r="BU64" s="35">
        <v>44.599999999999994</v>
      </c>
      <c r="BV64" s="35">
        <v>48.9</v>
      </c>
      <c r="BW64" s="35">
        <v>71.2</v>
      </c>
      <c r="BX64" s="35">
        <v>76.2</v>
      </c>
      <c r="BY64" s="35">
        <v>61.5</v>
      </c>
      <c r="BZ64" s="35">
        <v>197.4</v>
      </c>
      <c r="CA64" s="35">
        <f t="shared" si="37"/>
        <v>141.5</v>
      </c>
      <c r="CB64" s="35"/>
      <c r="CC64" s="35">
        <f t="shared" si="42"/>
        <v>141.5</v>
      </c>
      <c r="CD64" s="35">
        <f t="shared" si="43"/>
        <v>0</v>
      </c>
      <c r="CE64" s="90"/>
      <c r="CF64" s="90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10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10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10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10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10"/>
      <c r="HY64" s="9"/>
      <c r="HZ64" s="9"/>
    </row>
    <row r="65" spans="1:234" s="2" customFormat="1" ht="17.149999999999999" customHeight="1">
      <c r="A65" s="18" t="s">
        <v>64</v>
      </c>
      <c r="B65" s="6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35"/>
      <c r="CD65" s="35"/>
      <c r="CE65" s="90"/>
      <c r="CF65" s="90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10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10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10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10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10"/>
      <c r="HY65" s="9"/>
      <c r="HZ65" s="9"/>
    </row>
    <row r="66" spans="1:234" s="2" customFormat="1" ht="17.149999999999999" customHeight="1">
      <c r="A66" s="14" t="s">
        <v>65</v>
      </c>
      <c r="B66" s="35">
        <v>3</v>
      </c>
      <c r="C66" s="35">
        <v>3</v>
      </c>
      <c r="D66" s="4">
        <f t="shared" si="38"/>
        <v>1</v>
      </c>
      <c r="E66" s="11">
        <v>10</v>
      </c>
      <c r="F66" s="5" t="s">
        <v>362</v>
      </c>
      <c r="G66" s="5" t="s">
        <v>362</v>
      </c>
      <c r="H66" s="5" t="s">
        <v>362</v>
      </c>
      <c r="I66" s="5" t="s">
        <v>362</v>
      </c>
      <c r="J66" s="5" t="s">
        <v>362</v>
      </c>
      <c r="K66" s="5" t="s">
        <v>362</v>
      </c>
      <c r="L66" s="5" t="s">
        <v>362</v>
      </c>
      <c r="M66" s="5" t="s">
        <v>362</v>
      </c>
      <c r="N66" s="35">
        <v>4453.2</v>
      </c>
      <c r="O66" s="35">
        <v>3724.5</v>
      </c>
      <c r="P66" s="4">
        <f t="shared" si="30"/>
        <v>0.83636486122338993</v>
      </c>
      <c r="Q66" s="11">
        <v>20</v>
      </c>
      <c r="R66" s="35">
        <v>10229.299999999999</v>
      </c>
      <c r="S66" s="35">
        <v>11352.6</v>
      </c>
      <c r="T66" s="4">
        <f t="shared" si="31"/>
        <v>1.1098120105970106</v>
      </c>
      <c r="U66" s="11">
        <v>30</v>
      </c>
      <c r="V66" s="35">
        <v>33</v>
      </c>
      <c r="W66" s="35">
        <v>40.6</v>
      </c>
      <c r="X66" s="4">
        <f t="shared" si="32"/>
        <v>1.2030303030303031</v>
      </c>
      <c r="Y66" s="11">
        <v>20</v>
      </c>
      <c r="Z66" s="82">
        <v>37838</v>
      </c>
      <c r="AA66" s="82">
        <v>41915</v>
      </c>
      <c r="AB66" s="4">
        <f t="shared" si="33"/>
        <v>1.1077488239336117</v>
      </c>
      <c r="AC66" s="11">
        <v>5</v>
      </c>
      <c r="AD66" s="11">
        <v>2007</v>
      </c>
      <c r="AE66" s="11">
        <v>2007</v>
      </c>
      <c r="AF66" s="4">
        <f t="shared" si="34"/>
        <v>1</v>
      </c>
      <c r="AG66" s="11">
        <v>20</v>
      </c>
      <c r="AH66" s="5" t="s">
        <v>362</v>
      </c>
      <c r="AI66" s="5" t="s">
        <v>362</v>
      </c>
      <c r="AJ66" s="5" t="s">
        <v>362</v>
      </c>
      <c r="AK66" s="5" t="s">
        <v>362</v>
      </c>
      <c r="AL66" s="5" t="s">
        <v>362</v>
      </c>
      <c r="AM66" s="5" t="s">
        <v>362</v>
      </c>
      <c r="AN66" s="5" t="s">
        <v>362</v>
      </c>
      <c r="AO66" s="5" t="s">
        <v>362</v>
      </c>
      <c r="AP66" s="5" t="s">
        <v>362</v>
      </c>
      <c r="AQ66" s="5" t="s">
        <v>362</v>
      </c>
      <c r="AR66" s="5" t="s">
        <v>362</v>
      </c>
      <c r="AS66" s="5" t="s">
        <v>362</v>
      </c>
      <c r="AT66" s="5" t="s">
        <v>362</v>
      </c>
      <c r="AU66" s="5" t="s">
        <v>362</v>
      </c>
      <c r="AV66" s="5" t="s">
        <v>362</v>
      </c>
      <c r="AW66" s="5" t="s">
        <v>362</v>
      </c>
      <c r="AX66" s="58">
        <v>0</v>
      </c>
      <c r="AY66" s="58">
        <v>0</v>
      </c>
      <c r="AZ66" s="4">
        <f t="shared" si="35"/>
        <v>0</v>
      </c>
      <c r="BA66" s="5">
        <v>0</v>
      </c>
      <c r="BB66" s="5" t="s">
        <v>362</v>
      </c>
      <c r="BC66" s="5" t="s">
        <v>362</v>
      </c>
      <c r="BD66" s="5" t="s">
        <v>362</v>
      </c>
      <c r="BE66" s="5" t="s">
        <v>362</v>
      </c>
      <c r="BF66" s="5" t="s">
        <v>362</v>
      </c>
      <c r="BG66" s="5" t="s">
        <v>362</v>
      </c>
      <c r="BH66" s="5" t="s">
        <v>362</v>
      </c>
      <c r="BI66" s="5" t="s">
        <v>362</v>
      </c>
      <c r="BJ66" s="44">
        <f t="shared" si="39"/>
        <v>1.0440095973585926</v>
      </c>
      <c r="BK66" s="45">
        <v>2206</v>
      </c>
      <c r="BL66" s="35">
        <f t="shared" si="40"/>
        <v>2303.1</v>
      </c>
      <c r="BM66" s="35">
        <f t="shared" si="41"/>
        <v>97.099999999999909</v>
      </c>
      <c r="BN66" s="35">
        <v>188</v>
      </c>
      <c r="BO66" s="35">
        <v>192.2</v>
      </c>
      <c r="BP66" s="35">
        <v>169.4</v>
      </c>
      <c r="BQ66" s="35">
        <v>225.5</v>
      </c>
      <c r="BR66" s="35">
        <v>194.6</v>
      </c>
      <c r="BS66" s="35"/>
      <c r="BT66" s="35">
        <v>226.7</v>
      </c>
      <c r="BU66" s="35">
        <v>161.4</v>
      </c>
      <c r="BV66" s="35">
        <v>167.2</v>
      </c>
      <c r="BW66" s="35">
        <v>137.5</v>
      </c>
      <c r="BX66" s="35">
        <v>248.3</v>
      </c>
      <c r="BY66" s="35">
        <v>239.7</v>
      </c>
      <c r="BZ66" s="35"/>
      <c r="CA66" s="35">
        <f t="shared" si="37"/>
        <v>152.6</v>
      </c>
      <c r="CB66" s="35"/>
      <c r="CC66" s="35">
        <f>IF((IF(AND((CA66)&gt;0,CB66="+"),0,CA66))&gt;0,CA66,0)</f>
        <v>152.6</v>
      </c>
      <c r="CD66" s="35">
        <f>IF((IF(AND((CA66)&gt;0,CB66="+"),0,CA66))&lt;0,CA66,0)</f>
        <v>0</v>
      </c>
      <c r="CE66" s="90"/>
      <c r="CF66" s="90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10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10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10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10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10"/>
      <c r="HY66" s="9"/>
      <c r="HZ66" s="9"/>
    </row>
    <row r="67" spans="1:234" s="2" customFormat="1" ht="17.149999999999999" customHeight="1">
      <c r="A67" s="14" t="s">
        <v>66</v>
      </c>
      <c r="B67" s="35">
        <v>246834</v>
      </c>
      <c r="C67" s="35">
        <v>270458.3</v>
      </c>
      <c r="D67" s="4">
        <f t="shared" si="38"/>
        <v>1.0957092620951732</v>
      </c>
      <c r="E67" s="11">
        <v>10</v>
      </c>
      <c r="F67" s="5" t="s">
        <v>362</v>
      </c>
      <c r="G67" s="5" t="s">
        <v>362</v>
      </c>
      <c r="H67" s="5" t="s">
        <v>362</v>
      </c>
      <c r="I67" s="5" t="s">
        <v>362</v>
      </c>
      <c r="J67" s="5" t="s">
        <v>362</v>
      </c>
      <c r="K67" s="5" t="s">
        <v>362</v>
      </c>
      <c r="L67" s="5" t="s">
        <v>362</v>
      </c>
      <c r="M67" s="5" t="s">
        <v>362</v>
      </c>
      <c r="N67" s="35">
        <v>14198.3</v>
      </c>
      <c r="O67" s="35">
        <v>14563.6</v>
      </c>
      <c r="P67" s="4">
        <f t="shared" si="30"/>
        <v>1.0257284322771036</v>
      </c>
      <c r="Q67" s="11">
        <v>20</v>
      </c>
      <c r="R67" s="35">
        <v>60.9</v>
      </c>
      <c r="S67" s="35">
        <v>65.7</v>
      </c>
      <c r="T67" s="4">
        <f t="shared" si="31"/>
        <v>1.0788177339901479</v>
      </c>
      <c r="U67" s="11">
        <v>5</v>
      </c>
      <c r="V67" s="35">
        <v>1213.4000000000001</v>
      </c>
      <c r="W67" s="35">
        <v>1524.6</v>
      </c>
      <c r="X67" s="4">
        <f t="shared" si="32"/>
        <v>1.2056469424756882</v>
      </c>
      <c r="Y67" s="11">
        <v>45</v>
      </c>
      <c r="Z67" s="82">
        <v>903489.6</v>
      </c>
      <c r="AA67" s="82">
        <v>872340</v>
      </c>
      <c r="AB67" s="4">
        <f t="shared" si="33"/>
        <v>0.96552301210772107</v>
      </c>
      <c r="AC67" s="11">
        <v>5</v>
      </c>
      <c r="AD67" s="11">
        <v>218</v>
      </c>
      <c r="AE67" s="11">
        <v>218</v>
      </c>
      <c r="AF67" s="4">
        <f t="shared" si="34"/>
        <v>1</v>
      </c>
      <c r="AG67" s="11">
        <v>20</v>
      </c>
      <c r="AH67" s="5" t="s">
        <v>362</v>
      </c>
      <c r="AI67" s="5" t="s">
        <v>362</v>
      </c>
      <c r="AJ67" s="5" t="s">
        <v>362</v>
      </c>
      <c r="AK67" s="5" t="s">
        <v>362</v>
      </c>
      <c r="AL67" s="5" t="s">
        <v>362</v>
      </c>
      <c r="AM67" s="5" t="s">
        <v>362</v>
      </c>
      <c r="AN67" s="5" t="s">
        <v>362</v>
      </c>
      <c r="AO67" s="5" t="s">
        <v>362</v>
      </c>
      <c r="AP67" s="5" t="s">
        <v>362</v>
      </c>
      <c r="AQ67" s="5" t="s">
        <v>362</v>
      </c>
      <c r="AR67" s="5" t="s">
        <v>362</v>
      </c>
      <c r="AS67" s="5" t="s">
        <v>362</v>
      </c>
      <c r="AT67" s="5" t="s">
        <v>362</v>
      </c>
      <c r="AU67" s="5" t="s">
        <v>362</v>
      </c>
      <c r="AV67" s="5" t="s">
        <v>362</v>
      </c>
      <c r="AW67" s="5" t="s">
        <v>362</v>
      </c>
      <c r="AX67" s="58">
        <v>81.3</v>
      </c>
      <c r="AY67" s="58">
        <v>82</v>
      </c>
      <c r="AZ67" s="4">
        <f t="shared" si="35"/>
        <v>1.0086100861008611</v>
      </c>
      <c r="BA67" s="5">
        <v>10</v>
      </c>
      <c r="BB67" s="5" t="s">
        <v>362</v>
      </c>
      <c r="BC67" s="5" t="s">
        <v>362</v>
      </c>
      <c r="BD67" s="5" t="s">
        <v>362</v>
      </c>
      <c r="BE67" s="5" t="s">
        <v>362</v>
      </c>
      <c r="BF67" s="5" t="s">
        <v>362</v>
      </c>
      <c r="BG67" s="5" t="s">
        <v>362</v>
      </c>
      <c r="BH67" s="5" t="s">
        <v>362</v>
      </c>
      <c r="BI67" s="5" t="s">
        <v>362</v>
      </c>
      <c r="BJ67" s="44">
        <f t="shared" si="39"/>
        <v>1.0959441588643282</v>
      </c>
      <c r="BK67" s="45">
        <v>2564</v>
      </c>
      <c r="BL67" s="35">
        <f t="shared" si="40"/>
        <v>2810</v>
      </c>
      <c r="BM67" s="35">
        <f t="shared" si="41"/>
        <v>246</v>
      </c>
      <c r="BN67" s="35">
        <v>256.3</v>
      </c>
      <c r="BO67" s="35">
        <v>260.7</v>
      </c>
      <c r="BP67" s="35">
        <v>34.9</v>
      </c>
      <c r="BQ67" s="35">
        <v>46.299999999999983</v>
      </c>
      <c r="BR67" s="35">
        <v>199.2</v>
      </c>
      <c r="BS67" s="35"/>
      <c r="BT67" s="35">
        <v>184.5</v>
      </c>
      <c r="BU67" s="35">
        <v>243.7</v>
      </c>
      <c r="BV67" s="35">
        <v>262.3</v>
      </c>
      <c r="BW67" s="35">
        <v>459.3</v>
      </c>
      <c r="BX67" s="35">
        <v>284.59999999999997</v>
      </c>
      <c r="BY67" s="35">
        <v>281.39999999999998</v>
      </c>
      <c r="BZ67" s="35">
        <v>265.5</v>
      </c>
      <c r="CA67" s="35">
        <f t="shared" si="37"/>
        <v>31.3</v>
      </c>
      <c r="CB67" s="35"/>
      <c r="CC67" s="35">
        <f>IF((IF(AND((CA67)&gt;0,CB67="+"),0,CA67))&gt;0,CA67,0)</f>
        <v>31.3</v>
      </c>
      <c r="CD67" s="35">
        <f>IF((IF(AND((CA67)&gt;0,CB67="+"),0,CA67))&lt;0,CA67,0)</f>
        <v>0</v>
      </c>
      <c r="CE67" s="90"/>
      <c r="CF67" s="90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10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10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10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10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10"/>
      <c r="HY67" s="9"/>
      <c r="HZ67" s="9"/>
    </row>
    <row r="68" spans="1:234" s="2" customFormat="1" ht="17.149999999999999" customHeight="1">
      <c r="A68" s="14" t="s">
        <v>67</v>
      </c>
      <c r="B68" s="35">
        <v>9035</v>
      </c>
      <c r="C68" s="35">
        <v>9409.4</v>
      </c>
      <c r="D68" s="4">
        <f t="shared" si="38"/>
        <v>1.0414388489208632</v>
      </c>
      <c r="E68" s="11">
        <v>10</v>
      </c>
      <c r="F68" s="5" t="s">
        <v>362</v>
      </c>
      <c r="G68" s="5" t="s">
        <v>362</v>
      </c>
      <c r="H68" s="5" t="s">
        <v>362</v>
      </c>
      <c r="I68" s="5" t="s">
        <v>362</v>
      </c>
      <c r="J68" s="5" t="s">
        <v>362</v>
      </c>
      <c r="K68" s="5" t="s">
        <v>362</v>
      </c>
      <c r="L68" s="5" t="s">
        <v>362</v>
      </c>
      <c r="M68" s="5" t="s">
        <v>362</v>
      </c>
      <c r="N68" s="35">
        <v>2409.1</v>
      </c>
      <c r="O68" s="35">
        <v>3005.3</v>
      </c>
      <c r="P68" s="4">
        <f t="shared" si="30"/>
        <v>1.2047478311402597</v>
      </c>
      <c r="Q68" s="11">
        <v>20</v>
      </c>
      <c r="R68" s="35">
        <v>350.5</v>
      </c>
      <c r="S68" s="35">
        <v>408</v>
      </c>
      <c r="T68" s="4">
        <f t="shared" si="31"/>
        <v>1.1640513552068474</v>
      </c>
      <c r="U68" s="11">
        <v>20</v>
      </c>
      <c r="V68" s="35">
        <v>139.1</v>
      </c>
      <c r="W68" s="35">
        <v>181.2</v>
      </c>
      <c r="X68" s="4">
        <f t="shared" si="32"/>
        <v>1.2102659956865565</v>
      </c>
      <c r="Y68" s="11">
        <v>30</v>
      </c>
      <c r="Z68" s="82">
        <v>17767</v>
      </c>
      <c r="AA68" s="82">
        <v>15774</v>
      </c>
      <c r="AB68" s="4">
        <f t="shared" si="33"/>
        <v>0.88782574435751671</v>
      </c>
      <c r="AC68" s="11">
        <v>5</v>
      </c>
      <c r="AD68" s="11">
        <v>165</v>
      </c>
      <c r="AE68" s="11">
        <v>165</v>
      </c>
      <c r="AF68" s="4">
        <f t="shared" si="34"/>
        <v>1</v>
      </c>
      <c r="AG68" s="11">
        <v>20</v>
      </c>
      <c r="AH68" s="5" t="s">
        <v>362</v>
      </c>
      <c r="AI68" s="5" t="s">
        <v>362</v>
      </c>
      <c r="AJ68" s="5" t="s">
        <v>362</v>
      </c>
      <c r="AK68" s="5" t="s">
        <v>362</v>
      </c>
      <c r="AL68" s="5" t="s">
        <v>362</v>
      </c>
      <c r="AM68" s="5" t="s">
        <v>362</v>
      </c>
      <c r="AN68" s="5" t="s">
        <v>362</v>
      </c>
      <c r="AO68" s="5" t="s">
        <v>362</v>
      </c>
      <c r="AP68" s="5" t="s">
        <v>362</v>
      </c>
      <c r="AQ68" s="5" t="s">
        <v>362</v>
      </c>
      <c r="AR68" s="5" t="s">
        <v>362</v>
      </c>
      <c r="AS68" s="5" t="s">
        <v>362</v>
      </c>
      <c r="AT68" s="5" t="s">
        <v>362</v>
      </c>
      <c r="AU68" s="5" t="s">
        <v>362</v>
      </c>
      <c r="AV68" s="5" t="s">
        <v>362</v>
      </c>
      <c r="AW68" s="5" t="s">
        <v>362</v>
      </c>
      <c r="AX68" s="58">
        <v>0</v>
      </c>
      <c r="AY68" s="58">
        <v>0</v>
      </c>
      <c r="AZ68" s="4">
        <f t="shared" si="35"/>
        <v>0</v>
      </c>
      <c r="BA68" s="5">
        <v>0</v>
      </c>
      <c r="BB68" s="5" t="s">
        <v>362</v>
      </c>
      <c r="BC68" s="5" t="s">
        <v>362</v>
      </c>
      <c r="BD68" s="5" t="s">
        <v>362</v>
      </c>
      <c r="BE68" s="5" t="s">
        <v>362</v>
      </c>
      <c r="BF68" s="5" t="s">
        <v>362</v>
      </c>
      <c r="BG68" s="5" t="s">
        <v>362</v>
      </c>
      <c r="BH68" s="5" t="s">
        <v>362</v>
      </c>
      <c r="BI68" s="5" t="s">
        <v>362</v>
      </c>
      <c r="BJ68" s="44">
        <f t="shared" si="39"/>
        <v>1.1289283886527148</v>
      </c>
      <c r="BK68" s="45">
        <v>1012</v>
      </c>
      <c r="BL68" s="35">
        <f t="shared" si="40"/>
        <v>1142.5</v>
      </c>
      <c r="BM68" s="35">
        <f t="shared" si="41"/>
        <v>130.5</v>
      </c>
      <c r="BN68" s="35">
        <v>96.4</v>
      </c>
      <c r="BO68" s="35">
        <v>93.5</v>
      </c>
      <c r="BP68" s="35">
        <v>95.1</v>
      </c>
      <c r="BQ68" s="35">
        <v>104.3</v>
      </c>
      <c r="BR68" s="35">
        <v>92.8</v>
      </c>
      <c r="BS68" s="35"/>
      <c r="BT68" s="35">
        <v>106</v>
      </c>
      <c r="BU68" s="35">
        <v>80.599999999999994</v>
      </c>
      <c r="BV68" s="35">
        <v>82.3</v>
      </c>
      <c r="BW68" s="35">
        <v>76.400000000000006</v>
      </c>
      <c r="BX68" s="35">
        <v>103.9</v>
      </c>
      <c r="BY68" s="35">
        <v>110.5</v>
      </c>
      <c r="BZ68" s="35"/>
      <c r="CA68" s="35">
        <f t="shared" si="37"/>
        <v>100.7</v>
      </c>
      <c r="CB68" s="35"/>
      <c r="CC68" s="35">
        <f>IF((IF(AND((CA68)&gt;0,CB68="+"),0,CA68))&gt;0,CA68,0)</f>
        <v>100.7</v>
      </c>
      <c r="CD68" s="35">
        <f>IF((IF(AND((CA68)&gt;0,CB68="+"),0,CA68))&lt;0,CA68,0)</f>
        <v>0</v>
      </c>
      <c r="CE68" s="90"/>
      <c r="CF68" s="90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10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10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10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10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10"/>
      <c r="HY68" s="9"/>
      <c r="HZ68" s="9"/>
    </row>
    <row r="69" spans="1:234" s="2" customFormat="1" ht="17.149999999999999" customHeight="1">
      <c r="A69" s="14" t="s">
        <v>68</v>
      </c>
      <c r="B69" s="35">
        <v>1850428</v>
      </c>
      <c r="C69" s="35">
        <v>1799196</v>
      </c>
      <c r="D69" s="4">
        <f t="shared" si="38"/>
        <v>0.97231343235186674</v>
      </c>
      <c r="E69" s="11">
        <v>10</v>
      </c>
      <c r="F69" s="5" t="s">
        <v>362</v>
      </c>
      <c r="G69" s="5" t="s">
        <v>362</v>
      </c>
      <c r="H69" s="5" t="s">
        <v>362</v>
      </c>
      <c r="I69" s="5" t="s">
        <v>362</v>
      </c>
      <c r="J69" s="5" t="s">
        <v>362</v>
      </c>
      <c r="K69" s="5" t="s">
        <v>362</v>
      </c>
      <c r="L69" s="5" t="s">
        <v>362</v>
      </c>
      <c r="M69" s="5" t="s">
        <v>362</v>
      </c>
      <c r="N69" s="35">
        <v>7117</v>
      </c>
      <c r="O69" s="35">
        <v>6491.3</v>
      </c>
      <c r="P69" s="4">
        <f t="shared" si="30"/>
        <v>0.9120837431502038</v>
      </c>
      <c r="Q69" s="11">
        <v>20</v>
      </c>
      <c r="R69" s="35">
        <v>41.2</v>
      </c>
      <c r="S69" s="35">
        <v>85.5</v>
      </c>
      <c r="T69" s="4">
        <f t="shared" si="31"/>
        <v>1.2875242718446602</v>
      </c>
      <c r="U69" s="11">
        <v>10</v>
      </c>
      <c r="V69" s="35">
        <v>360.8</v>
      </c>
      <c r="W69" s="35">
        <v>421.1</v>
      </c>
      <c r="X69" s="4">
        <f t="shared" si="32"/>
        <v>1.167128603104213</v>
      </c>
      <c r="Y69" s="11">
        <v>40</v>
      </c>
      <c r="Z69" s="82">
        <v>15245</v>
      </c>
      <c r="AA69" s="82">
        <v>13611</v>
      </c>
      <c r="AB69" s="4">
        <f t="shared" si="33"/>
        <v>0.89281731715316492</v>
      </c>
      <c r="AC69" s="11">
        <v>5</v>
      </c>
      <c r="AD69" s="11">
        <v>135</v>
      </c>
      <c r="AE69" s="11">
        <v>136</v>
      </c>
      <c r="AF69" s="4">
        <f t="shared" si="34"/>
        <v>1.0074074074074073</v>
      </c>
      <c r="AG69" s="11">
        <v>20</v>
      </c>
      <c r="AH69" s="5" t="s">
        <v>362</v>
      </c>
      <c r="AI69" s="5" t="s">
        <v>362</v>
      </c>
      <c r="AJ69" s="5" t="s">
        <v>362</v>
      </c>
      <c r="AK69" s="5" t="s">
        <v>362</v>
      </c>
      <c r="AL69" s="5" t="s">
        <v>362</v>
      </c>
      <c r="AM69" s="5" t="s">
        <v>362</v>
      </c>
      <c r="AN69" s="5" t="s">
        <v>362</v>
      </c>
      <c r="AO69" s="5" t="s">
        <v>362</v>
      </c>
      <c r="AP69" s="5" t="s">
        <v>362</v>
      </c>
      <c r="AQ69" s="5" t="s">
        <v>362</v>
      </c>
      <c r="AR69" s="5" t="s">
        <v>362</v>
      </c>
      <c r="AS69" s="5" t="s">
        <v>362</v>
      </c>
      <c r="AT69" s="5" t="s">
        <v>362</v>
      </c>
      <c r="AU69" s="5" t="s">
        <v>362</v>
      </c>
      <c r="AV69" s="5" t="s">
        <v>362</v>
      </c>
      <c r="AW69" s="5" t="s">
        <v>362</v>
      </c>
      <c r="AX69" s="58">
        <v>0</v>
      </c>
      <c r="AY69" s="58">
        <v>0</v>
      </c>
      <c r="AZ69" s="4">
        <f t="shared" si="35"/>
        <v>0</v>
      </c>
      <c r="BA69" s="5">
        <v>0</v>
      </c>
      <c r="BB69" s="5" t="s">
        <v>362</v>
      </c>
      <c r="BC69" s="5" t="s">
        <v>362</v>
      </c>
      <c r="BD69" s="5" t="s">
        <v>362</v>
      </c>
      <c r="BE69" s="5" t="s">
        <v>362</v>
      </c>
      <c r="BF69" s="5" t="s">
        <v>362</v>
      </c>
      <c r="BG69" s="5" t="s">
        <v>362</v>
      </c>
      <c r="BH69" s="5" t="s">
        <v>362</v>
      </c>
      <c r="BI69" s="5" t="s">
        <v>362</v>
      </c>
      <c r="BJ69" s="44">
        <f t="shared" si="39"/>
        <v>1.0679755310766841</v>
      </c>
      <c r="BK69" s="45">
        <v>1599</v>
      </c>
      <c r="BL69" s="35">
        <f t="shared" si="40"/>
        <v>1707.7</v>
      </c>
      <c r="BM69" s="35">
        <f t="shared" si="41"/>
        <v>108.70000000000005</v>
      </c>
      <c r="BN69" s="35">
        <v>159.6</v>
      </c>
      <c r="BO69" s="35">
        <v>147.19999999999999</v>
      </c>
      <c r="BP69" s="35">
        <v>145.9</v>
      </c>
      <c r="BQ69" s="35">
        <v>158.30000000000001</v>
      </c>
      <c r="BR69" s="35">
        <v>151.9</v>
      </c>
      <c r="BS69" s="35"/>
      <c r="BT69" s="35">
        <v>186.6</v>
      </c>
      <c r="BU69" s="35">
        <v>138.79999999999998</v>
      </c>
      <c r="BV69" s="35">
        <v>100.9</v>
      </c>
      <c r="BW69" s="35">
        <v>193.9</v>
      </c>
      <c r="BX69" s="35">
        <v>112.80000000000001</v>
      </c>
      <c r="BY69" s="35">
        <v>129.9</v>
      </c>
      <c r="BZ69" s="35">
        <v>13.8</v>
      </c>
      <c r="CA69" s="35">
        <f t="shared" si="37"/>
        <v>68.099999999999994</v>
      </c>
      <c r="CB69" s="35"/>
      <c r="CC69" s="35">
        <f>IF((IF(AND((CA69)&gt;0,CB69="+"),0,CA69))&gt;0,CA69,0)</f>
        <v>68.099999999999994</v>
      </c>
      <c r="CD69" s="35">
        <f>IF((IF(AND((CA69)&gt;0,CB69="+"),0,CA69))&lt;0,CA69,0)</f>
        <v>0</v>
      </c>
      <c r="CE69" s="90"/>
      <c r="CF69" s="90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10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10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10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10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10"/>
      <c r="HY69" s="9"/>
      <c r="HZ69" s="9"/>
    </row>
    <row r="70" spans="1:234" s="2" customFormat="1" ht="17.149999999999999" customHeight="1">
      <c r="A70" s="14" t="s">
        <v>69</v>
      </c>
      <c r="B70" s="35">
        <v>0</v>
      </c>
      <c r="C70" s="35">
        <v>0</v>
      </c>
      <c r="D70" s="4">
        <f t="shared" si="38"/>
        <v>0</v>
      </c>
      <c r="E70" s="11">
        <v>0</v>
      </c>
      <c r="F70" s="5" t="s">
        <v>362</v>
      </c>
      <c r="G70" s="5" t="s">
        <v>362</v>
      </c>
      <c r="H70" s="5" t="s">
        <v>362</v>
      </c>
      <c r="I70" s="5" t="s">
        <v>362</v>
      </c>
      <c r="J70" s="5" t="s">
        <v>362</v>
      </c>
      <c r="K70" s="5" t="s">
        <v>362</v>
      </c>
      <c r="L70" s="5" t="s">
        <v>362</v>
      </c>
      <c r="M70" s="5" t="s">
        <v>362</v>
      </c>
      <c r="N70" s="35">
        <v>2424.6</v>
      </c>
      <c r="O70" s="35">
        <v>1772.6</v>
      </c>
      <c r="P70" s="4">
        <f t="shared" si="30"/>
        <v>0.73108966427451949</v>
      </c>
      <c r="Q70" s="11">
        <v>20</v>
      </c>
      <c r="R70" s="35">
        <v>467.3</v>
      </c>
      <c r="S70" s="35">
        <v>506.1</v>
      </c>
      <c r="T70" s="4">
        <f t="shared" si="31"/>
        <v>1.0830301733361867</v>
      </c>
      <c r="U70" s="11">
        <v>20</v>
      </c>
      <c r="V70" s="35">
        <v>165.8</v>
      </c>
      <c r="W70" s="35">
        <v>218.6</v>
      </c>
      <c r="X70" s="4">
        <f t="shared" si="32"/>
        <v>1.2118455971049458</v>
      </c>
      <c r="Y70" s="11">
        <v>30</v>
      </c>
      <c r="Z70" s="82">
        <v>18096</v>
      </c>
      <c r="AA70" s="82">
        <v>26275</v>
      </c>
      <c r="AB70" s="4">
        <f t="shared" si="33"/>
        <v>1.2251978337754199</v>
      </c>
      <c r="AC70" s="11">
        <v>5</v>
      </c>
      <c r="AD70" s="11">
        <v>535</v>
      </c>
      <c r="AE70" s="11">
        <v>535</v>
      </c>
      <c r="AF70" s="4">
        <f t="shared" si="34"/>
        <v>1</v>
      </c>
      <c r="AG70" s="11">
        <v>20</v>
      </c>
      <c r="AH70" s="5" t="s">
        <v>362</v>
      </c>
      <c r="AI70" s="5" t="s">
        <v>362</v>
      </c>
      <c r="AJ70" s="5" t="s">
        <v>362</v>
      </c>
      <c r="AK70" s="5" t="s">
        <v>362</v>
      </c>
      <c r="AL70" s="5" t="s">
        <v>362</v>
      </c>
      <c r="AM70" s="5" t="s">
        <v>362</v>
      </c>
      <c r="AN70" s="5" t="s">
        <v>362</v>
      </c>
      <c r="AO70" s="5" t="s">
        <v>362</v>
      </c>
      <c r="AP70" s="5" t="s">
        <v>362</v>
      </c>
      <c r="AQ70" s="5" t="s">
        <v>362</v>
      </c>
      <c r="AR70" s="5" t="s">
        <v>362</v>
      </c>
      <c r="AS70" s="5" t="s">
        <v>362</v>
      </c>
      <c r="AT70" s="5" t="s">
        <v>362</v>
      </c>
      <c r="AU70" s="5" t="s">
        <v>362</v>
      </c>
      <c r="AV70" s="5" t="s">
        <v>362</v>
      </c>
      <c r="AW70" s="5" t="s">
        <v>362</v>
      </c>
      <c r="AX70" s="58">
        <v>0</v>
      </c>
      <c r="AY70" s="58">
        <v>0</v>
      </c>
      <c r="AZ70" s="4">
        <f t="shared" si="35"/>
        <v>0</v>
      </c>
      <c r="BA70" s="5">
        <v>0</v>
      </c>
      <c r="BB70" s="5" t="s">
        <v>362</v>
      </c>
      <c r="BC70" s="5" t="s">
        <v>362</v>
      </c>
      <c r="BD70" s="5" t="s">
        <v>362</v>
      </c>
      <c r="BE70" s="5" t="s">
        <v>362</v>
      </c>
      <c r="BF70" s="5" t="s">
        <v>362</v>
      </c>
      <c r="BG70" s="5" t="s">
        <v>362</v>
      </c>
      <c r="BH70" s="5" t="s">
        <v>362</v>
      </c>
      <c r="BI70" s="5" t="s">
        <v>362</v>
      </c>
      <c r="BJ70" s="44">
        <f t="shared" si="39"/>
        <v>1.0396184614130484</v>
      </c>
      <c r="BK70" s="45">
        <v>1641</v>
      </c>
      <c r="BL70" s="35">
        <f t="shared" si="40"/>
        <v>1706</v>
      </c>
      <c r="BM70" s="35">
        <f t="shared" si="41"/>
        <v>65</v>
      </c>
      <c r="BN70" s="35">
        <v>98.7</v>
      </c>
      <c r="BO70" s="35">
        <v>130.4</v>
      </c>
      <c r="BP70" s="35">
        <v>192</v>
      </c>
      <c r="BQ70" s="35">
        <v>165.5</v>
      </c>
      <c r="BR70" s="35">
        <v>128.30000000000001</v>
      </c>
      <c r="BS70" s="35"/>
      <c r="BT70" s="35">
        <v>157.6</v>
      </c>
      <c r="BU70" s="35">
        <v>143.29999999999998</v>
      </c>
      <c r="BV70" s="35">
        <v>130.69999999999999</v>
      </c>
      <c r="BW70" s="35">
        <v>71.099999999999994</v>
      </c>
      <c r="BX70" s="35">
        <v>200</v>
      </c>
      <c r="BY70" s="35">
        <v>170.5</v>
      </c>
      <c r="BZ70" s="35"/>
      <c r="CA70" s="35">
        <f t="shared" si="37"/>
        <v>117.9</v>
      </c>
      <c r="CB70" s="35"/>
      <c r="CC70" s="35">
        <f>IF((IF(AND((CA70)&gt;0,CB70="+"),0,CA70))&gt;0,CA70,0)</f>
        <v>117.9</v>
      </c>
      <c r="CD70" s="35">
        <f>IF((IF(AND((CA70)&gt;0,CB70="+"),0,CA70))&lt;0,CA70,0)</f>
        <v>0</v>
      </c>
      <c r="CE70" s="90"/>
      <c r="CF70" s="90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10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10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10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10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10"/>
      <c r="HY70" s="9"/>
      <c r="HZ70" s="9"/>
    </row>
    <row r="71" spans="1:234" s="2" customFormat="1" ht="17.149999999999999" customHeight="1">
      <c r="A71" s="18" t="s">
        <v>70</v>
      </c>
      <c r="B71" s="6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35"/>
      <c r="CD71" s="35"/>
      <c r="CE71" s="90"/>
      <c r="CF71" s="90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10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10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10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10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10"/>
      <c r="HY71" s="9"/>
      <c r="HZ71" s="9"/>
    </row>
    <row r="72" spans="1:234" s="2" customFormat="1" ht="17.149999999999999" customHeight="1">
      <c r="A72" s="14" t="s">
        <v>71</v>
      </c>
      <c r="B72" s="35">
        <v>10639</v>
      </c>
      <c r="C72" s="35">
        <v>10098.9</v>
      </c>
      <c r="D72" s="4">
        <f t="shared" si="38"/>
        <v>0.94923395055926307</v>
      </c>
      <c r="E72" s="11">
        <v>10</v>
      </c>
      <c r="F72" s="5" t="s">
        <v>362</v>
      </c>
      <c r="G72" s="5" t="s">
        <v>362</v>
      </c>
      <c r="H72" s="5" t="s">
        <v>362</v>
      </c>
      <c r="I72" s="5" t="s">
        <v>362</v>
      </c>
      <c r="J72" s="5" t="s">
        <v>362</v>
      </c>
      <c r="K72" s="5" t="s">
        <v>362</v>
      </c>
      <c r="L72" s="5" t="s">
        <v>362</v>
      </c>
      <c r="M72" s="5" t="s">
        <v>362</v>
      </c>
      <c r="N72" s="35">
        <v>5247.1</v>
      </c>
      <c r="O72" s="35">
        <v>5858.9</v>
      </c>
      <c r="P72" s="4">
        <f t="shared" si="30"/>
        <v>1.1165977397038362</v>
      </c>
      <c r="Q72" s="11">
        <v>20</v>
      </c>
      <c r="R72" s="35">
        <v>668</v>
      </c>
      <c r="S72" s="35">
        <v>670.9</v>
      </c>
      <c r="T72" s="4">
        <f t="shared" si="31"/>
        <v>1.0043413173652693</v>
      </c>
      <c r="U72" s="11">
        <v>30</v>
      </c>
      <c r="V72" s="35">
        <v>25</v>
      </c>
      <c r="W72" s="35">
        <v>25.7</v>
      </c>
      <c r="X72" s="4">
        <f t="shared" si="32"/>
        <v>1.028</v>
      </c>
      <c r="Y72" s="11">
        <v>20</v>
      </c>
      <c r="Z72" s="82">
        <v>40691.9</v>
      </c>
      <c r="AA72" s="82">
        <v>36608</v>
      </c>
      <c r="AB72" s="4">
        <f t="shared" si="33"/>
        <v>0.89963850299445336</v>
      </c>
      <c r="AC72" s="11">
        <v>5</v>
      </c>
      <c r="AD72" s="11">
        <v>328</v>
      </c>
      <c r="AE72" s="11">
        <v>318</v>
      </c>
      <c r="AF72" s="4">
        <f t="shared" si="34"/>
        <v>0.96951219512195119</v>
      </c>
      <c r="AG72" s="11">
        <v>20</v>
      </c>
      <c r="AH72" s="5" t="s">
        <v>362</v>
      </c>
      <c r="AI72" s="5" t="s">
        <v>362</v>
      </c>
      <c r="AJ72" s="5" t="s">
        <v>362</v>
      </c>
      <c r="AK72" s="5" t="s">
        <v>362</v>
      </c>
      <c r="AL72" s="5" t="s">
        <v>362</v>
      </c>
      <c r="AM72" s="5" t="s">
        <v>362</v>
      </c>
      <c r="AN72" s="5" t="s">
        <v>362</v>
      </c>
      <c r="AO72" s="5" t="s">
        <v>362</v>
      </c>
      <c r="AP72" s="5" t="s">
        <v>362</v>
      </c>
      <c r="AQ72" s="5" t="s">
        <v>362</v>
      </c>
      <c r="AR72" s="5" t="s">
        <v>362</v>
      </c>
      <c r="AS72" s="5" t="s">
        <v>362</v>
      </c>
      <c r="AT72" s="5" t="s">
        <v>362</v>
      </c>
      <c r="AU72" s="5" t="s">
        <v>362</v>
      </c>
      <c r="AV72" s="5" t="s">
        <v>362</v>
      </c>
      <c r="AW72" s="5" t="s">
        <v>362</v>
      </c>
      <c r="AX72" s="58">
        <v>100</v>
      </c>
      <c r="AY72" s="58">
        <v>100</v>
      </c>
      <c r="AZ72" s="4">
        <f t="shared" si="35"/>
        <v>1</v>
      </c>
      <c r="BA72" s="5">
        <v>10</v>
      </c>
      <c r="BB72" s="5" t="s">
        <v>362</v>
      </c>
      <c r="BC72" s="5" t="s">
        <v>362</v>
      </c>
      <c r="BD72" s="5" t="s">
        <v>362</v>
      </c>
      <c r="BE72" s="5" t="s">
        <v>362</v>
      </c>
      <c r="BF72" s="5" t="s">
        <v>362</v>
      </c>
      <c r="BG72" s="5" t="s">
        <v>362</v>
      </c>
      <c r="BH72" s="5" t="s">
        <v>362</v>
      </c>
      <c r="BI72" s="5" t="s">
        <v>362</v>
      </c>
      <c r="BJ72" s="44">
        <f t="shared" si="39"/>
        <v>1.0121997412003367</v>
      </c>
      <c r="BK72" s="45">
        <v>447</v>
      </c>
      <c r="BL72" s="35">
        <f t="shared" si="40"/>
        <v>452.5</v>
      </c>
      <c r="BM72" s="35">
        <f t="shared" si="41"/>
        <v>5.5</v>
      </c>
      <c r="BN72" s="35">
        <v>35.700000000000003</v>
      </c>
      <c r="BO72" s="35">
        <v>33.299999999999997</v>
      </c>
      <c r="BP72" s="35">
        <v>44.5</v>
      </c>
      <c r="BQ72" s="35">
        <v>43.4</v>
      </c>
      <c r="BR72" s="35">
        <v>41.5</v>
      </c>
      <c r="BS72" s="35"/>
      <c r="BT72" s="35">
        <v>55.6</v>
      </c>
      <c r="BU72" s="35">
        <v>45.199999999999996</v>
      </c>
      <c r="BV72" s="35">
        <v>34.5</v>
      </c>
      <c r="BW72" s="35">
        <v>50.9</v>
      </c>
      <c r="BX72" s="35">
        <v>42.7</v>
      </c>
      <c r="BY72" s="35">
        <v>43.1</v>
      </c>
      <c r="BZ72" s="35"/>
      <c r="CA72" s="35">
        <f t="shared" si="37"/>
        <v>-17.899999999999999</v>
      </c>
      <c r="CB72" s="35"/>
      <c r="CC72" s="35">
        <f t="shared" ref="CC72:CC79" si="44">IF((IF(AND((CA72)&gt;0,CB72="+"),0,CA72))&gt;0,CA72,0)</f>
        <v>0</v>
      </c>
      <c r="CD72" s="35">
        <f t="shared" ref="CD72:CD79" si="45">IF((IF(AND((CA72)&gt;0,CB72="+"),0,CA72))&lt;0,CA72,0)</f>
        <v>-17.899999999999999</v>
      </c>
      <c r="CE72" s="90"/>
      <c r="CF72" s="90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10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10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10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10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10"/>
      <c r="HY72" s="9"/>
      <c r="HZ72" s="9"/>
    </row>
    <row r="73" spans="1:234" s="2" customFormat="1" ht="17.149999999999999" customHeight="1">
      <c r="A73" s="14" t="s">
        <v>72</v>
      </c>
      <c r="B73" s="35">
        <v>176747</v>
      </c>
      <c r="C73" s="35">
        <v>165411.4</v>
      </c>
      <c r="D73" s="4">
        <f t="shared" si="38"/>
        <v>0.93586538951156173</v>
      </c>
      <c r="E73" s="11">
        <v>10</v>
      </c>
      <c r="F73" s="5" t="s">
        <v>362</v>
      </c>
      <c r="G73" s="5" t="s">
        <v>362</v>
      </c>
      <c r="H73" s="5" t="s">
        <v>362</v>
      </c>
      <c r="I73" s="5" t="s">
        <v>362</v>
      </c>
      <c r="J73" s="5" t="s">
        <v>362</v>
      </c>
      <c r="K73" s="5" t="s">
        <v>362</v>
      </c>
      <c r="L73" s="5" t="s">
        <v>362</v>
      </c>
      <c r="M73" s="5" t="s">
        <v>362</v>
      </c>
      <c r="N73" s="35">
        <v>17869.900000000001</v>
      </c>
      <c r="O73" s="35">
        <v>17190.099999999999</v>
      </c>
      <c r="P73" s="4">
        <f t="shared" si="30"/>
        <v>0.96195837693551711</v>
      </c>
      <c r="Q73" s="11">
        <v>20</v>
      </c>
      <c r="R73" s="35">
        <v>363</v>
      </c>
      <c r="S73" s="35">
        <v>389.4</v>
      </c>
      <c r="T73" s="4">
        <f t="shared" si="31"/>
        <v>1.0727272727272728</v>
      </c>
      <c r="U73" s="11">
        <v>20</v>
      </c>
      <c r="V73" s="35">
        <v>305</v>
      </c>
      <c r="W73" s="35">
        <v>317.7</v>
      </c>
      <c r="X73" s="4">
        <f t="shared" si="32"/>
        <v>1.0416393442622951</v>
      </c>
      <c r="Y73" s="11">
        <v>30</v>
      </c>
      <c r="Z73" s="82">
        <v>842346.3</v>
      </c>
      <c r="AA73" s="82">
        <v>728410</v>
      </c>
      <c r="AB73" s="4">
        <f t="shared" si="33"/>
        <v>0.8647393595721854</v>
      </c>
      <c r="AC73" s="11">
        <v>5</v>
      </c>
      <c r="AD73" s="11">
        <v>774</v>
      </c>
      <c r="AE73" s="11">
        <v>815</v>
      </c>
      <c r="AF73" s="4">
        <f t="shared" si="34"/>
        <v>1.0529715762273901</v>
      </c>
      <c r="AG73" s="11">
        <v>20</v>
      </c>
      <c r="AH73" s="5" t="s">
        <v>362</v>
      </c>
      <c r="AI73" s="5" t="s">
        <v>362</v>
      </c>
      <c r="AJ73" s="5" t="s">
        <v>362</v>
      </c>
      <c r="AK73" s="5" t="s">
        <v>362</v>
      </c>
      <c r="AL73" s="5" t="s">
        <v>362</v>
      </c>
      <c r="AM73" s="5" t="s">
        <v>362</v>
      </c>
      <c r="AN73" s="5" t="s">
        <v>362</v>
      </c>
      <c r="AO73" s="5" t="s">
        <v>362</v>
      </c>
      <c r="AP73" s="5" t="s">
        <v>362</v>
      </c>
      <c r="AQ73" s="5" t="s">
        <v>362</v>
      </c>
      <c r="AR73" s="5" t="s">
        <v>362</v>
      </c>
      <c r="AS73" s="5" t="s">
        <v>362</v>
      </c>
      <c r="AT73" s="5" t="s">
        <v>362</v>
      </c>
      <c r="AU73" s="5" t="s">
        <v>362</v>
      </c>
      <c r="AV73" s="5" t="s">
        <v>362</v>
      </c>
      <c r="AW73" s="5" t="s">
        <v>362</v>
      </c>
      <c r="AX73" s="58">
        <v>60</v>
      </c>
      <c r="AY73" s="58">
        <v>54.7</v>
      </c>
      <c r="AZ73" s="4">
        <f t="shared" si="35"/>
        <v>0.91166666666666674</v>
      </c>
      <c r="BA73" s="5">
        <v>10</v>
      </c>
      <c r="BB73" s="5" t="s">
        <v>362</v>
      </c>
      <c r="BC73" s="5" t="s">
        <v>362</v>
      </c>
      <c r="BD73" s="5" t="s">
        <v>362</v>
      </c>
      <c r="BE73" s="5" t="s">
        <v>362</v>
      </c>
      <c r="BF73" s="5" t="s">
        <v>362</v>
      </c>
      <c r="BG73" s="5" t="s">
        <v>362</v>
      </c>
      <c r="BH73" s="5" t="s">
        <v>362</v>
      </c>
      <c r="BI73" s="5" t="s">
        <v>362</v>
      </c>
      <c r="BJ73" s="44">
        <f t="shared" si="39"/>
        <v>1.0069681930897016</v>
      </c>
      <c r="BK73" s="45">
        <v>937</v>
      </c>
      <c r="BL73" s="35">
        <f t="shared" si="40"/>
        <v>943.5</v>
      </c>
      <c r="BM73" s="35">
        <f t="shared" si="41"/>
        <v>6.5</v>
      </c>
      <c r="BN73" s="35">
        <v>91.9</v>
      </c>
      <c r="BO73" s="35">
        <v>87.8</v>
      </c>
      <c r="BP73" s="35">
        <v>57.3</v>
      </c>
      <c r="BQ73" s="35">
        <v>42.199999999999996</v>
      </c>
      <c r="BR73" s="35">
        <v>62.3</v>
      </c>
      <c r="BS73" s="35"/>
      <c r="BT73" s="35">
        <v>69.599999999999994</v>
      </c>
      <c r="BU73" s="35">
        <v>75.5</v>
      </c>
      <c r="BV73" s="35">
        <v>76.900000000000006</v>
      </c>
      <c r="BW73" s="35">
        <v>87.1</v>
      </c>
      <c r="BX73" s="35">
        <v>88.2</v>
      </c>
      <c r="BY73" s="35">
        <v>92.6</v>
      </c>
      <c r="BZ73" s="35">
        <v>107.9</v>
      </c>
      <c r="CA73" s="35">
        <f t="shared" si="37"/>
        <v>4.2</v>
      </c>
      <c r="CB73" s="35"/>
      <c r="CC73" s="35">
        <f t="shared" si="44"/>
        <v>4.2</v>
      </c>
      <c r="CD73" s="35">
        <f t="shared" si="45"/>
        <v>0</v>
      </c>
      <c r="CE73" s="90"/>
      <c r="CF73" s="90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10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10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10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10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10"/>
      <c r="HY73" s="9"/>
      <c r="HZ73" s="9"/>
    </row>
    <row r="74" spans="1:234" s="2" customFormat="1" ht="17.149999999999999" customHeight="1">
      <c r="A74" s="14" t="s">
        <v>73</v>
      </c>
      <c r="B74" s="35">
        <v>1140</v>
      </c>
      <c r="C74" s="35">
        <v>1314.1</v>
      </c>
      <c r="D74" s="4">
        <f t="shared" si="38"/>
        <v>1.152719298245614</v>
      </c>
      <c r="E74" s="11">
        <v>10</v>
      </c>
      <c r="F74" s="5" t="s">
        <v>362</v>
      </c>
      <c r="G74" s="5" t="s">
        <v>362</v>
      </c>
      <c r="H74" s="5" t="s">
        <v>362</v>
      </c>
      <c r="I74" s="5" t="s">
        <v>362</v>
      </c>
      <c r="J74" s="5" t="s">
        <v>362</v>
      </c>
      <c r="K74" s="5" t="s">
        <v>362</v>
      </c>
      <c r="L74" s="5" t="s">
        <v>362</v>
      </c>
      <c r="M74" s="5" t="s">
        <v>362</v>
      </c>
      <c r="N74" s="35">
        <v>1992.1</v>
      </c>
      <c r="O74" s="35">
        <v>1219.9000000000001</v>
      </c>
      <c r="P74" s="4">
        <f t="shared" si="30"/>
        <v>0.61236885698509114</v>
      </c>
      <c r="Q74" s="11">
        <v>20</v>
      </c>
      <c r="R74" s="35">
        <v>338</v>
      </c>
      <c r="S74" s="35">
        <v>353.3</v>
      </c>
      <c r="T74" s="4">
        <f t="shared" si="31"/>
        <v>1.0452662721893491</v>
      </c>
      <c r="U74" s="11">
        <v>25</v>
      </c>
      <c r="V74" s="35">
        <v>13</v>
      </c>
      <c r="W74" s="35">
        <v>14.5</v>
      </c>
      <c r="X74" s="4">
        <f t="shared" si="32"/>
        <v>1.1153846153846154</v>
      </c>
      <c r="Y74" s="11">
        <v>25</v>
      </c>
      <c r="Z74" s="82">
        <v>22104.7</v>
      </c>
      <c r="AA74" s="82">
        <v>19903</v>
      </c>
      <c r="AB74" s="4">
        <f t="shared" si="33"/>
        <v>0.90039674820287086</v>
      </c>
      <c r="AC74" s="11">
        <v>5</v>
      </c>
      <c r="AD74" s="11">
        <v>115</v>
      </c>
      <c r="AE74" s="11">
        <v>115</v>
      </c>
      <c r="AF74" s="4">
        <f t="shared" si="34"/>
        <v>1</v>
      </c>
      <c r="AG74" s="11">
        <v>20</v>
      </c>
      <c r="AH74" s="5" t="s">
        <v>362</v>
      </c>
      <c r="AI74" s="5" t="s">
        <v>362</v>
      </c>
      <c r="AJ74" s="5" t="s">
        <v>362</v>
      </c>
      <c r="AK74" s="5" t="s">
        <v>362</v>
      </c>
      <c r="AL74" s="5" t="s">
        <v>362</v>
      </c>
      <c r="AM74" s="5" t="s">
        <v>362</v>
      </c>
      <c r="AN74" s="5" t="s">
        <v>362</v>
      </c>
      <c r="AO74" s="5" t="s">
        <v>362</v>
      </c>
      <c r="AP74" s="5" t="s">
        <v>362</v>
      </c>
      <c r="AQ74" s="5" t="s">
        <v>362</v>
      </c>
      <c r="AR74" s="5" t="s">
        <v>362</v>
      </c>
      <c r="AS74" s="5" t="s">
        <v>362</v>
      </c>
      <c r="AT74" s="5" t="s">
        <v>362</v>
      </c>
      <c r="AU74" s="5" t="s">
        <v>362</v>
      </c>
      <c r="AV74" s="5" t="s">
        <v>362</v>
      </c>
      <c r="AW74" s="5" t="s">
        <v>362</v>
      </c>
      <c r="AX74" s="58">
        <v>0</v>
      </c>
      <c r="AY74" s="58">
        <v>0</v>
      </c>
      <c r="AZ74" s="4">
        <f t="shared" si="35"/>
        <v>0</v>
      </c>
      <c r="BA74" s="5">
        <v>0</v>
      </c>
      <c r="BB74" s="5" t="s">
        <v>362</v>
      </c>
      <c r="BC74" s="5" t="s">
        <v>362</v>
      </c>
      <c r="BD74" s="5" t="s">
        <v>362</v>
      </c>
      <c r="BE74" s="5" t="s">
        <v>362</v>
      </c>
      <c r="BF74" s="5" t="s">
        <v>362</v>
      </c>
      <c r="BG74" s="5" t="s">
        <v>362</v>
      </c>
      <c r="BH74" s="5" t="s">
        <v>362</v>
      </c>
      <c r="BI74" s="5" t="s">
        <v>362</v>
      </c>
      <c r="BJ74" s="44">
        <f t="shared" si="39"/>
        <v>0.97421739097639459</v>
      </c>
      <c r="BK74" s="45">
        <v>302</v>
      </c>
      <c r="BL74" s="35">
        <f t="shared" si="40"/>
        <v>294.2</v>
      </c>
      <c r="BM74" s="35">
        <f t="shared" si="41"/>
        <v>-7.8000000000000114</v>
      </c>
      <c r="BN74" s="35">
        <v>24.9</v>
      </c>
      <c r="BO74" s="35">
        <v>25.5</v>
      </c>
      <c r="BP74" s="35">
        <v>15.8</v>
      </c>
      <c r="BQ74" s="35">
        <v>21</v>
      </c>
      <c r="BR74" s="35">
        <v>24.6</v>
      </c>
      <c r="BS74" s="35"/>
      <c r="BT74" s="35">
        <v>38</v>
      </c>
      <c r="BU74" s="35">
        <v>23.4</v>
      </c>
      <c r="BV74" s="35">
        <v>21.7</v>
      </c>
      <c r="BW74" s="35">
        <v>9.3000000000000007</v>
      </c>
      <c r="BX74" s="35">
        <v>30.2</v>
      </c>
      <c r="BY74" s="35">
        <v>31</v>
      </c>
      <c r="BZ74" s="35">
        <v>23.9</v>
      </c>
      <c r="CA74" s="35">
        <f t="shared" si="37"/>
        <v>4.9000000000000004</v>
      </c>
      <c r="CB74" s="35"/>
      <c r="CC74" s="35">
        <f t="shared" si="44"/>
        <v>4.9000000000000004</v>
      </c>
      <c r="CD74" s="35">
        <f t="shared" si="45"/>
        <v>0</v>
      </c>
      <c r="CE74" s="90"/>
      <c r="CF74" s="90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10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10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10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10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10"/>
      <c r="HY74" s="9"/>
      <c r="HZ74" s="9"/>
    </row>
    <row r="75" spans="1:234" s="2" customFormat="1" ht="17.149999999999999" customHeight="1">
      <c r="A75" s="14" t="s">
        <v>74</v>
      </c>
      <c r="B75" s="35">
        <v>4660</v>
      </c>
      <c r="C75" s="35">
        <v>4866.5</v>
      </c>
      <c r="D75" s="4">
        <f t="shared" si="38"/>
        <v>1.04431330472103</v>
      </c>
      <c r="E75" s="11">
        <v>10</v>
      </c>
      <c r="F75" s="5" t="s">
        <v>362</v>
      </c>
      <c r="G75" s="5" t="s">
        <v>362</v>
      </c>
      <c r="H75" s="5" t="s">
        <v>362</v>
      </c>
      <c r="I75" s="5" t="s">
        <v>362</v>
      </c>
      <c r="J75" s="5" t="s">
        <v>362</v>
      </c>
      <c r="K75" s="5" t="s">
        <v>362</v>
      </c>
      <c r="L75" s="5" t="s">
        <v>362</v>
      </c>
      <c r="M75" s="5" t="s">
        <v>362</v>
      </c>
      <c r="N75" s="35">
        <v>2372.1999999999998</v>
      </c>
      <c r="O75" s="35">
        <v>1901.1</v>
      </c>
      <c r="P75" s="4">
        <f t="shared" si="30"/>
        <v>0.80140797571874212</v>
      </c>
      <c r="Q75" s="11">
        <v>20</v>
      </c>
      <c r="R75" s="35">
        <v>554</v>
      </c>
      <c r="S75" s="35">
        <v>586.1</v>
      </c>
      <c r="T75" s="4">
        <f t="shared" si="31"/>
        <v>1.0579422382671479</v>
      </c>
      <c r="U75" s="11">
        <v>30</v>
      </c>
      <c r="V75" s="35">
        <v>36</v>
      </c>
      <c r="W75" s="35">
        <v>40.1</v>
      </c>
      <c r="X75" s="4">
        <f t="shared" si="32"/>
        <v>1.1138888888888889</v>
      </c>
      <c r="Y75" s="11">
        <v>20</v>
      </c>
      <c r="Z75" s="82">
        <v>31387.3</v>
      </c>
      <c r="AA75" s="82">
        <v>28309</v>
      </c>
      <c r="AB75" s="4">
        <f t="shared" si="33"/>
        <v>0.9019253009975372</v>
      </c>
      <c r="AC75" s="11">
        <v>5</v>
      </c>
      <c r="AD75" s="11">
        <v>470</v>
      </c>
      <c r="AE75" s="11">
        <v>471</v>
      </c>
      <c r="AF75" s="4">
        <f t="shared" si="34"/>
        <v>1.0021276595744681</v>
      </c>
      <c r="AG75" s="11">
        <v>20</v>
      </c>
      <c r="AH75" s="5" t="s">
        <v>362</v>
      </c>
      <c r="AI75" s="5" t="s">
        <v>362</v>
      </c>
      <c r="AJ75" s="5" t="s">
        <v>362</v>
      </c>
      <c r="AK75" s="5" t="s">
        <v>362</v>
      </c>
      <c r="AL75" s="5" t="s">
        <v>362</v>
      </c>
      <c r="AM75" s="5" t="s">
        <v>362</v>
      </c>
      <c r="AN75" s="5" t="s">
        <v>362</v>
      </c>
      <c r="AO75" s="5" t="s">
        <v>362</v>
      </c>
      <c r="AP75" s="5" t="s">
        <v>362</v>
      </c>
      <c r="AQ75" s="5" t="s">
        <v>362</v>
      </c>
      <c r="AR75" s="5" t="s">
        <v>362</v>
      </c>
      <c r="AS75" s="5" t="s">
        <v>362</v>
      </c>
      <c r="AT75" s="5" t="s">
        <v>362</v>
      </c>
      <c r="AU75" s="5" t="s">
        <v>362</v>
      </c>
      <c r="AV75" s="5" t="s">
        <v>362</v>
      </c>
      <c r="AW75" s="5" t="s">
        <v>362</v>
      </c>
      <c r="AX75" s="58">
        <v>0</v>
      </c>
      <c r="AY75" s="58">
        <v>0</v>
      </c>
      <c r="AZ75" s="4">
        <f t="shared" si="35"/>
        <v>0</v>
      </c>
      <c r="BA75" s="5">
        <v>0</v>
      </c>
      <c r="BB75" s="5" t="s">
        <v>362</v>
      </c>
      <c r="BC75" s="5" t="s">
        <v>362</v>
      </c>
      <c r="BD75" s="5" t="s">
        <v>362</v>
      </c>
      <c r="BE75" s="5" t="s">
        <v>362</v>
      </c>
      <c r="BF75" s="5" t="s">
        <v>362</v>
      </c>
      <c r="BG75" s="5" t="s">
        <v>362</v>
      </c>
      <c r="BH75" s="5" t="s">
        <v>362</v>
      </c>
      <c r="BI75" s="5" t="s">
        <v>362</v>
      </c>
      <c r="BJ75" s="44">
        <f t="shared" si="39"/>
        <v>1.0003763541319466</v>
      </c>
      <c r="BK75" s="45">
        <v>790</v>
      </c>
      <c r="BL75" s="35">
        <f t="shared" si="40"/>
        <v>790.3</v>
      </c>
      <c r="BM75" s="35">
        <f t="shared" si="41"/>
        <v>0.29999999999995453</v>
      </c>
      <c r="BN75" s="35">
        <v>69</v>
      </c>
      <c r="BO75" s="35">
        <v>79.5</v>
      </c>
      <c r="BP75" s="35">
        <v>95</v>
      </c>
      <c r="BQ75" s="35">
        <v>61</v>
      </c>
      <c r="BR75" s="35">
        <v>75.2</v>
      </c>
      <c r="BS75" s="35"/>
      <c r="BT75" s="35">
        <v>46</v>
      </c>
      <c r="BU75" s="35">
        <v>68.099999999999994</v>
      </c>
      <c r="BV75" s="35">
        <v>72.8</v>
      </c>
      <c r="BW75" s="35">
        <v>72.8</v>
      </c>
      <c r="BX75" s="35">
        <v>70.8</v>
      </c>
      <c r="BY75" s="35">
        <v>82.6</v>
      </c>
      <c r="BZ75" s="35"/>
      <c r="CA75" s="35">
        <f t="shared" si="37"/>
        <v>-2.5</v>
      </c>
      <c r="CB75" s="35"/>
      <c r="CC75" s="35">
        <f t="shared" si="44"/>
        <v>0</v>
      </c>
      <c r="CD75" s="35">
        <f t="shared" si="45"/>
        <v>-2.5</v>
      </c>
      <c r="CE75" s="90"/>
      <c r="CF75" s="90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10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10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10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10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10"/>
      <c r="HY75" s="9"/>
      <c r="HZ75" s="9"/>
    </row>
    <row r="76" spans="1:234" s="2" customFormat="1" ht="17.149999999999999" customHeight="1">
      <c r="A76" s="14" t="s">
        <v>75</v>
      </c>
      <c r="B76" s="35">
        <v>2379</v>
      </c>
      <c r="C76" s="35">
        <v>2429.5</v>
      </c>
      <c r="D76" s="4">
        <f t="shared" si="38"/>
        <v>1.021227406473308</v>
      </c>
      <c r="E76" s="11">
        <v>10</v>
      </c>
      <c r="F76" s="5" t="s">
        <v>362</v>
      </c>
      <c r="G76" s="5" t="s">
        <v>362</v>
      </c>
      <c r="H76" s="5" t="s">
        <v>362</v>
      </c>
      <c r="I76" s="5" t="s">
        <v>362</v>
      </c>
      <c r="J76" s="5" t="s">
        <v>362</v>
      </c>
      <c r="K76" s="5" t="s">
        <v>362</v>
      </c>
      <c r="L76" s="5" t="s">
        <v>362</v>
      </c>
      <c r="M76" s="5" t="s">
        <v>362</v>
      </c>
      <c r="N76" s="35">
        <v>3658</v>
      </c>
      <c r="O76" s="35">
        <v>2011.6</v>
      </c>
      <c r="P76" s="4">
        <f t="shared" si="30"/>
        <v>0.5499179879715691</v>
      </c>
      <c r="Q76" s="11">
        <v>20</v>
      </c>
      <c r="R76" s="35">
        <v>237</v>
      </c>
      <c r="S76" s="35">
        <v>240.2</v>
      </c>
      <c r="T76" s="4">
        <f t="shared" si="31"/>
        <v>1.0135021097046413</v>
      </c>
      <c r="U76" s="11">
        <v>30</v>
      </c>
      <c r="V76" s="35">
        <v>21</v>
      </c>
      <c r="W76" s="35">
        <v>22.7</v>
      </c>
      <c r="X76" s="4">
        <f t="shared" si="32"/>
        <v>1.0809523809523809</v>
      </c>
      <c r="Y76" s="11">
        <v>20</v>
      </c>
      <c r="Z76" s="82">
        <v>28596.3</v>
      </c>
      <c r="AA76" s="82">
        <v>8440</v>
      </c>
      <c r="AB76" s="4">
        <f t="shared" si="33"/>
        <v>0.29514307795064398</v>
      </c>
      <c r="AC76" s="11">
        <v>5</v>
      </c>
      <c r="AD76" s="11">
        <v>515</v>
      </c>
      <c r="AE76" s="11">
        <v>213</v>
      </c>
      <c r="AF76" s="4">
        <f t="shared" si="34"/>
        <v>0.41359223300970877</v>
      </c>
      <c r="AG76" s="11">
        <v>20</v>
      </c>
      <c r="AH76" s="5" t="s">
        <v>362</v>
      </c>
      <c r="AI76" s="5" t="s">
        <v>362</v>
      </c>
      <c r="AJ76" s="5" t="s">
        <v>362</v>
      </c>
      <c r="AK76" s="5" t="s">
        <v>362</v>
      </c>
      <c r="AL76" s="5" t="s">
        <v>362</v>
      </c>
      <c r="AM76" s="5" t="s">
        <v>362</v>
      </c>
      <c r="AN76" s="5" t="s">
        <v>362</v>
      </c>
      <c r="AO76" s="5" t="s">
        <v>362</v>
      </c>
      <c r="AP76" s="5" t="s">
        <v>362</v>
      </c>
      <c r="AQ76" s="5" t="s">
        <v>362</v>
      </c>
      <c r="AR76" s="5" t="s">
        <v>362</v>
      </c>
      <c r="AS76" s="5" t="s">
        <v>362</v>
      </c>
      <c r="AT76" s="5" t="s">
        <v>362</v>
      </c>
      <c r="AU76" s="5" t="s">
        <v>362</v>
      </c>
      <c r="AV76" s="5" t="s">
        <v>362</v>
      </c>
      <c r="AW76" s="5" t="s">
        <v>362</v>
      </c>
      <c r="AX76" s="58">
        <v>0</v>
      </c>
      <c r="AY76" s="58">
        <v>0</v>
      </c>
      <c r="AZ76" s="4">
        <f t="shared" si="35"/>
        <v>0</v>
      </c>
      <c r="BA76" s="5">
        <v>0</v>
      </c>
      <c r="BB76" s="5" t="s">
        <v>362</v>
      </c>
      <c r="BC76" s="5" t="s">
        <v>362</v>
      </c>
      <c r="BD76" s="5" t="s">
        <v>362</v>
      </c>
      <c r="BE76" s="5" t="s">
        <v>362</v>
      </c>
      <c r="BF76" s="5" t="s">
        <v>362</v>
      </c>
      <c r="BG76" s="5" t="s">
        <v>362</v>
      </c>
      <c r="BH76" s="5" t="s">
        <v>362</v>
      </c>
      <c r="BI76" s="5" t="s">
        <v>362</v>
      </c>
      <c r="BJ76" s="44">
        <f t="shared" si="39"/>
        <v>0.79030766461236879</v>
      </c>
      <c r="BK76" s="45">
        <v>498</v>
      </c>
      <c r="BL76" s="35">
        <f t="shared" si="40"/>
        <v>393.6</v>
      </c>
      <c r="BM76" s="35">
        <f t="shared" si="41"/>
        <v>-104.39999999999998</v>
      </c>
      <c r="BN76" s="35">
        <v>50.1</v>
      </c>
      <c r="BO76" s="35">
        <v>39.6</v>
      </c>
      <c r="BP76" s="35">
        <v>54.9</v>
      </c>
      <c r="BQ76" s="35">
        <v>39.300000000000004</v>
      </c>
      <c r="BR76" s="35">
        <v>38.1</v>
      </c>
      <c r="BS76" s="35"/>
      <c r="BT76" s="35">
        <v>38.700000000000003</v>
      </c>
      <c r="BU76" s="35">
        <v>33.400000000000006</v>
      </c>
      <c r="BV76" s="35">
        <v>49.3</v>
      </c>
      <c r="BW76" s="35">
        <v>3.8</v>
      </c>
      <c r="BX76" s="35">
        <v>38.5</v>
      </c>
      <c r="BY76" s="35">
        <v>42.5</v>
      </c>
      <c r="BZ76" s="35"/>
      <c r="CA76" s="35">
        <f t="shared" si="37"/>
        <v>-34.6</v>
      </c>
      <c r="CB76" s="35"/>
      <c r="CC76" s="35">
        <f t="shared" si="44"/>
        <v>0</v>
      </c>
      <c r="CD76" s="35">
        <f t="shared" si="45"/>
        <v>-34.6</v>
      </c>
      <c r="CE76" s="90"/>
      <c r="CF76" s="90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10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10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10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10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10"/>
      <c r="HY76" s="9"/>
      <c r="HZ76" s="9"/>
    </row>
    <row r="77" spans="1:234" s="2" customFormat="1" ht="17.149999999999999" customHeight="1">
      <c r="A77" s="14" t="s">
        <v>76</v>
      </c>
      <c r="B77" s="35">
        <v>1336</v>
      </c>
      <c r="C77" s="35">
        <v>1241</v>
      </c>
      <c r="D77" s="4">
        <f t="shared" si="38"/>
        <v>0.92889221556886226</v>
      </c>
      <c r="E77" s="11">
        <v>10</v>
      </c>
      <c r="F77" s="5" t="s">
        <v>362</v>
      </c>
      <c r="G77" s="5" t="s">
        <v>362</v>
      </c>
      <c r="H77" s="5" t="s">
        <v>362</v>
      </c>
      <c r="I77" s="5" t="s">
        <v>362</v>
      </c>
      <c r="J77" s="5" t="s">
        <v>362</v>
      </c>
      <c r="K77" s="5" t="s">
        <v>362</v>
      </c>
      <c r="L77" s="5" t="s">
        <v>362</v>
      </c>
      <c r="M77" s="5" t="s">
        <v>362</v>
      </c>
      <c r="N77" s="35">
        <v>1360.2</v>
      </c>
      <c r="O77" s="35">
        <v>1219.0999999999999</v>
      </c>
      <c r="P77" s="4">
        <f t="shared" si="30"/>
        <v>0.89626525510954258</v>
      </c>
      <c r="Q77" s="11">
        <v>20</v>
      </c>
      <c r="R77" s="35">
        <v>1380</v>
      </c>
      <c r="S77" s="35">
        <v>1472</v>
      </c>
      <c r="T77" s="4">
        <f t="shared" si="31"/>
        <v>1.0666666666666667</v>
      </c>
      <c r="U77" s="11">
        <v>30</v>
      </c>
      <c r="V77" s="35">
        <v>25</v>
      </c>
      <c r="W77" s="35">
        <v>27.1</v>
      </c>
      <c r="X77" s="4">
        <f t="shared" si="32"/>
        <v>1.0840000000000001</v>
      </c>
      <c r="Y77" s="11">
        <v>20</v>
      </c>
      <c r="Z77" s="82">
        <v>39512.6</v>
      </c>
      <c r="AA77" s="82">
        <v>35126</v>
      </c>
      <c r="AB77" s="4">
        <f t="shared" si="33"/>
        <v>0.88898224870041453</v>
      </c>
      <c r="AC77" s="11">
        <v>5</v>
      </c>
      <c r="AD77" s="11">
        <v>700</v>
      </c>
      <c r="AE77" s="11">
        <v>706</v>
      </c>
      <c r="AF77" s="4">
        <f t="shared" si="34"/>
        <v>1.0085714285714287</v>
      </c>
      <c r="AG77" s="11">
        <v>20</v>
      </c>
      <c r="AH77" s="5" t="s">
        <v>362</v>
      </c>
      <c r="AI77" s="5" t="s">
        <v>362</v>
      </c>
      <c r="AJ77" s="5" t="s">
        <v>362</v>
      </c>
      <c r="AK77" s="5" t="s">
        <v>362</v>
      </c>
      <c r="AL77" s="5" t="s">
        <v>362</v>
      </c>
      <c r="AM77" s="5" t="s">
        <v>362</v>
      </c>
      <c r="AN77" s="5" t="s">
        <v>362</v>
      </c>
      <c r="AO77" s="5" t="s">
        <v>362</v>
      </c>
      <c r="AP77" s="5" t="s">
        <v>362</v>
      </c>
      <c r="AQ77" s="5" t="s">
        <v>362</v>
      </c>
      <c r="AR77" s="5" t="s">
        <v>362</v>
      </c>
      <c r="AS77" s="5" t="s">
        <v>362</v>
      </c>
      <c r="AT77" s="5" t="s">
        <v>362</v>
      </c>
      <c r="AU77" s="5" t="s">
        <v>362</v>
      </c>
      <c r="AV77" s="5" t="s">
        <v>362</v>
      </c>
      <c r="AW77" s="5" t="s">
        <v>362</v>
      </c>
      <c r="AX77" s="58">
        <v>0</v>
      </c>
      <c r="AY77" s="58">
        <v>0</v>
      </c>
      <c r="AZ77" s="4">
        <f t="shared" si="35"/>
        <v>0</v>
      </c>
      <c r="BA77" s="5">
        <v>0</v>
      </c>
      <c r="BB77" s="5" t="s">
        <v>362</v>
      </c>
      <c r="BC77" s="5" t="s">
        <v>362</v>
      </c>
      <c r="BD77" s="5" t="s">
        <v>362</v>
      </c>
      <c r="BE77" s="5" t="s">
        <v>362</v>
      </c>
      <c r="BF77" s="5" t="s">
        <v>362</v>
      </c>
      <c r="BG77" s="5" t="s">
        <v>362</v>
      </c>
      <c r="BH77" s="5" t="s">
        <v>362</v>
      </c>
      <c r="BI77" s="5" t="s">
        <v>362</v>
      </c>
      <c r="BJ77" s="44">
        <f t="shared" si="39"/>
        <v>1.0048625435505725</v>
      </c>
      <c r="BK77" s="45">
        <v>1035</v>
      </c>
      <c r="BL77" s="35">
        <f t="shared" si="40"/>
        <v>1040</v>
      </c>
      <c r="BM77" s="35">
        <f t="shared" si="41"/>
        <v>5</v>
      </c>
      <c r="BN77" s="35">
        <v>72.2</v>
      </c>
      <c r="BO77" s="35">
        <v>89.7</v>
      </c>
      <c r="BP77" s="35">
        <v>121.7</v>
      </c>
      <c r="BQ77" s="35">
        <v>103.1</v>
      </c>
      <c r="BR77" s="35">
        <v>101.5</v>
      </c>
      <c r="BS77" s="35"/>
      <c r="BT77" s="35">
        <v>111.2</v>
      </c>
      <c r="BU77" s="35">
        <v>92</v>
      </c>
      <c r="BV77" s="35">
        <v>84.3</v>
      </c>
      <c r="BW77" s="35">
        <v>27.3</v>
      </c>
      <c r="BX77" s="35">
        <v>105.19999999999999</v>
      </c>
      <c r="BY77" s="35">
        <v>98.8</v>
      </c>
      <c r="BZ77" s="35"/>
      <c r="CA77" s="35">
        <f t="shared" si="37"/>
        <v>33</v>
      </c>
      <c r="CB77" s="35"/>
      <c r="CC77" s="35">
        <f t="shared" si="44"/>
        <v>33</v>
      </c>
      <c r="CD77" s="35">
        <f t="shared" si="45"/>
        <v>0</v>
      </c>
      <c r="CE77" s="90"/>
      <c r="CF77" s="90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10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10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10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10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10"/>
      <c r="HY77" s="9"/>
      <c r="HZ77" s="9"/>
    </row>
    <row r="78" spans="1:234" s="2" customFormat="1" ht="17.149999999999999" customHeight="1">
      <c r="A78" s="14" t="s">
        <v>77</v>
      </c>
      <c r="B78" s="35">
        <v>9716</v>
      </c>
      <c r="C78" s="35">
        <v>9521.2999999999993</v>
      </c>
      <c r="D78" s="4">
        <f t="shared" si="38"/>
        <v>0.97996088925483726</v>
      </c>
      <c r="E78" s="11">
        <v>10</v>
      </c>
      <c r="F78" s="5" t="s">
        <v>362</v>
      </c>
      <c r="G78" s="5" t="s">
        <v>362</v>
      </c>
      <c r="H78" s="5" t="s">
        <v>362</v>
      </c>
      <c r="I78" s="5" t="s">
        <v>362</v>
      </c>
      <c r="J78" s="5" t="s">
        <v>362</v>
      </c>
      <c r="K78" s="5" t="s">
        <v>362</v>
      </c>
      <c r="L78" s="5" t="s">
        <v>362</v>
      </c>
      <c r="M78" s="5" t="s">
        <v>362</v>
      </c>
      <c r="N78" s="35">
        <v>2479.5</v>
      </c>
      <c r="O78" s="35">
        <v>2795.4</v>
      </c>
      <c r="P78" s="4">
        <f t="shared" si="30"/>
        <v>1.127404718693285</v>
      </c>
      <c r="Q78" s="11">
        <v>20</v>
      </c>
      <c r="R78" s="35">
        <v>243</v>
      </c>
      <c r="S78" s="35">
        <v>253.1</v>
      </c>
      <c r="T78" s="4">
        <f t="shared" si="31"/>
        <v>1.0415637860082305</v>
      </c>
      <c r="U78" s="11">
        <v>25</v>
      </c>
      <c r="V78" s="35">
        <v>63</v>
      </c>
      <c r="W78" s="35">
        <v>64</v>
      </c>
      <c r="X78" s="4">
        <f t="shared" si="32"/>
        <v>1.0158730158730158</v>
      </c>
      <c r="Y78" s="11">
        <v>25</v>
      </c>
      <c r="Z78" s="82">
        <v>49543.1</v>
      </c>
      <c r="AA78" s="82">
        <v>47229</v>
      </c>
      <c r="AB78" s="4">
        <f t="shared" si="33"/>
        <v>0.95329117475491043</v>
      </c>
      <c r="AC78" s="11">
        <v>5</v>
      </c>
      <c r="AD78" s="11">
        <v>685</v>
      </c>
      <c r="AE78" s="11">
        <v>688</v>
      </c>
      <c r="AF78" s="4">
        <f t="shared" si="34"/>
        <v>1.0043795620437956</v>
      </c>
      <c r="AG78" s="11">
        <v>20</v>
      </c>
      <c r="AH78" s="5" t="s">
        <v>362</v>
      </c>
      <c r="AI78" s="5" t="s">
        <v>362</v>
      </c>
      <c r="AJ78" s="5" t="s">
        <v>362</v>
      </c>
      <c r="AK78" s="5" t="s">
        <v>362</v>
      </c>
      <c r="AL78" s="5" t="s">
        <v>362</v>
      </c>
      <c r="AM78" s="5" t="s">
        <v>362</v>
      </c>
      <c r="AN78" s="5" t="s">
        <v>362</v>
      </c>
      <c r="AO78" s="5" t="s">
        <v>362</v>
      </c>
      <c r="AP78" s="5" t="s">
        <v>362</v>
      </c>
      <c r="AQ78" s="5" t="s">
        <v>362</v>
      </c>
      <c r="AR78" s="5" t="s">
        <v>362</v>
      </c>
      <c r="AS78" s="5" t="s">
        <v>362</v>
      </c>
      <c r="AT78" s="5" t="s">
        <v>362</v>
      </c>
      <c r="AU78" s="5" t="s">
        <v>362</v>
      </c>
      <c r="AV78" s="5" t="s">
        <v>362</v>
      </c>
      <c r="AW78" s="5" t="s">
        <v>362</v>
      </c>
      <c r="AX78" s="58">
        <v>100</v>
      </c>
      <c r="AY78" s="58">
        <v>100</v>
      </c>
      <c r="AZ78" s="4">
        <f t="shared" si="35"/>
        <v>1</v>
      </c>
      <c r="BA78" s="5">
        <v>10</v>
      </c>
      <c r="BB78" s="5" t="s">
        <v>362</v>
      </c>
      <c r="BC78" s="5" t="s">
        <v>362</v>
      </c>
      <c r="BD78" s="5" t="s">
        <v>362</v>
      </c>
      <c r="BE78" s="5" t="s">
        <v>362</v>
      </c>
      <c r="BF78" s="5" t="s">
        <v>362</v>
      </c>
      <c r="BG78" s="5" t="s">
        <v>362</v>
      </c>
      <c r="BH78" s="5" t="s">
        <v>362</v>
      </c>
      <c r="BI78" s="5" t="s">
        <v>362</v>
      </c>
      <c r="BJ78" s="44">
        <f t="shared" si="39"/>
        <v>1.0316319167660495</v>
      </c>
      <c r="BK78" s="45">
        <v>1040</v>
      </c>
      <c r="BL78" s="35">
        <f t="shared" si="40"/>
        <v>1072.9000000000001</v>
      </c>
      <c r="BM78" s="35">
        <f t="shared" si="41"/>
        <v>32.900000000000091</v>
      </c>
      <c r="BN78" s="35">
        <v>103.9</v>
      </c>
      <c r="BO78" s="35">
        <v>101.3</v>
      </c>
      <c r="BP78" s="35">
        <v>116</v>
      </c>
      <c r="BQ78" s="35">
        <v>94.8</v>
      </c>
      <c r="BR78" s="35">
        <v>103.6</v>
      </c>
      <c r="BS78" s="35"/>
      <c r="BT78" s="35">
        <v>120.8</v>
      </c>
      <c r="BU78" s="35">
        <v>88.5</v>
      </c>
      <c r="BV78" s="35">
        <v>75.7</v>
      </c>
      <c r="BW78" s="35">
        <v>66.599999999999994</v>
      </c>
      <c r="BX78" s="35">
        <v>102.2</v>
      </c>
      <c r="BY78" s="35">
        <v>101.6</v>
      </c>
      <c r="BZ78" s="35"/>
      <c r="CA78" s="35">
        <f t="shared" si="37"/>
        <v>-2.1</v>
      </c>
      <c r="CB78" s="35"/>
      <c r="CC78" s="35">
        <f t="shared" si="44"/>
        <v>0</v>
      </c>
      <c r="CD78" s="35">
        <f t="shared" si="45"/>
        <v>-2.1</v>
      </c>
      <c r="CE78" s="90"/>
      <c r="CF78" s="90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10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10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10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10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10"/>
      <c r="HY78" s="9"/>
      <c r="HZ78" s="9"/>
    </row>
    <row r="79" spans="1:234" s="2" customFormat="1" ht="17.149999999999999" customHeight="1">
      <c r="A79" s="14" t="s">
        <v>78</v>
      </c>
      <c r="B79" s="35">
        <v>7103</v>
      </c>
      <c r="C79" s="35">
        <v>6938.1</v>
      </c>
      <c r="D79" s="4">
        <f t="shared" si="38"/>
        <v>0.97678445727157548</v>
      </c>
      <c r="E79" s="11">
        <v>10</v>
      </c>
      <c r="F79" s="5" t="s">
        <v>362</v>
      </c>
      <c r="G79" s="5" t="s">
        <v>362</v>
      </c>
      <c r="H79" s="5" t="s">
        <v>362</v>
      </c>
      <c r="I79" s="5" t="s">
        <v>362</v>
      </c>
      <c r="J79" s="5" t="s">
        <v>362</v>
      </c>
      <c r="K79" s="5" t="s">
        <v>362</v>
      </c>
      <c r="L79" s="5" t="s">
        <v>362</v>
      </c>
      <c r="M79" s="5" t="s">
        <v>362</v>
      </c>
      <c r="N79" s="35">
        <v>4499.3</v>
      </c>
      <c r="O79" s="35">
        <v>3673.9</v>
      </c>
      <c r="P79" s="4">
        <f t="shared" si="30"/>
        <v>0.81654924099304338</v>
      </c>
      <c r="Q79" s="11">
        <v>20</v>
      </c>
      <c r="R79" s="35">
        <v>253</v>
      </c>
      <c r="S79" s="35">
        <v>268.8</v>
      </c>
      <c r="T79" s="4">
        <f t="shared" si="31"/>
        <v>1.0624505928853756</v>
      </c>
      <c r="U79" s="11">
        <v>20</v>
      </c>
      <c r="V79" s="35">
        <v>226</v>
      </c>
      <c r="W79" s="35">
        <v>229.4</v>
      </c>
      <c r="X79" s="4">
        <f t="shared" si="32"/>
        <v>1.0150442477876107</v>
      </c>
      <c r="Y79" s="11">
        <v>30</v>
      </c>
      <c r="Z79" s="82">
        <v>42510.1</v>
      </c>
      <c r="AA79" s="82">
        <v>18330</v>
      </c>
      <c r="AB79" s="4">
        <f t="shared" si="33"/>
        <v>0.43119164622054523</v>
      </c>
      <c r="AC79" s="11">
        <v>5</v>
      </c>
      <c r="AD79" s="11">
        <v>1438</v>
      </c>
      <c r="AE79" s="11">
        <v>1446</v>
      </c>
      <c r="AF79" s="4">
        <f t="shared" si="34"/>
        <v>1.0055632823365785</v>
      </c>
      <c r="AG79" s="11">
        <v>20</v>
      </c>
      <c r="AH79" s="5" t="s">
        <v>362</v>
      </c>
      <c r="AI79" s="5" t="s">
        <v>362</v>
      </c>
      <c r="AJ79" s="5" t="s">
        <v>362</v>
      </c>
      <c r="AK79" s="5" t="s">
        <v>362</v>
      </c>
      <c r="AL79" s="5" t="s">
        <v>362</v>
      </c>
      <c r="AM79" s="5" t="s">
        <v>362</v>
      </c>
      <c r="AN79" s="5" t="s">
        <v>362</v>
      </c>
      <c r="AO79" s="5" t="s">
        <v>362</v>
      </c>
      <c r="AP79" s="5" t="s">
        <v>362</v>
      </c>
      <c r="AQ79" s="5" t="s">
        <v>362</v>
      </c>
      <c r="AR79" s="5" t="s">
        <v>362</v>
      </c>
      <c r="AS79" s="5" t="s">
        <v>362</v>
      </c>
      <c r="AT79" s="5" t="s">
        <v>362</v>
      </c>
      <c r="AU79" s="5" t="s">
        <v>362</v>
      </c>
      <c r="AV79" s="5" t="s">
        <v>362</v>
      </c>
      <c r="AW79" s="5" t="s">
        <v>362</v>
      </c>
      <c r="AX79" s="58">
        <v>100</v>
      </c>
      <c r="AY79" s="58">
        <v>100</v>
      </c>
      <c r="AZ79" s="4">
        <f t="shared" si="35"/>
        <v>1</v>
      </c>
      <c r="BA79" s="5">
        <v>10</v>
      </c>
      <c r="BB79" s="5" t="s">
        <v>362</v>
      </c>
      <c r="BC79" s="5" t="s">
        <v>362</v>
      </c>
      <c r="BD79" s="5" t="s">
        <v>362</v>
      </c>
      <c r="BE79" s="5" t="s">
        <v>362</v>
      </c>
      <c r="BF79" s="5" t="s">
        <v>362</v>
      </c>
      <c r="BG79" s="5" t="s">
        <v>362</v>
      </c>
      <c r="BH79" s="5" t="s">
        <v>362</v>
      </c>
      <c r="BI79" s="5" t="s">
        <v>362</v>
      </c>
      <c r="BJ79" s="44">
        <f t="shared" si="39"/>
        <v>0.95709906575431958</v>
      </c>
      <c r="BK79" s="45">
        <v>782</v>
      </c>
      <c r="BL79" s="35">
        <f t="shared" si="40"/>
        <v>748.5</v>
      </c>
      <c r="BM79" s="35">
        <f t="shared" si="41"/>
        <v>-33.5</v>
      </c>
      <c r="BN79" s="35">
        <v>80.7</v>
      </c>
      <c r="BO79" s="35">
        <v>80.3</v>
      </c>
      <c r="BP79" s="35">
        <v>76.900000000000006</v>
      </c>
      <c r="BQ79" s="35">
        <v>70.100000000000009</v>
      </c>
      <c r="BR79" s="35">
        <v>58.9</v>
      </c>
      <c r="BS79" s="35"/>
      <c r="BT79" s="35">
        <v>87.9</v>
      </c>
      <c r="BU79" s="35">
        <v>50.3</v>
      </c>
      <c r="BV79" s="35">
        <v>58.2</v>
      </c>
      <c r="BW79" s="35">
        <v>59.3</v>
      </c>
      <c r="BX79" s="35">
        <v>47.2</v>
      </c>
      <c r="BY79" s="35">
        <v>75.900000000000006</v>
      </c>
      <c r="BZ79" s="35"/>
      <c r="CA79" s="35">
        <f t="shared" si="37"/>
        <v>2.8</v>
      </c>
      <c r="CB79" s="35"/>
      <c r="CC79" s="35">
        <f t="shared" si="44"/>
        <v>2.8</v>
      </c>
      <c r="CD79" s="35">
        <f t="shared" si="45"/>
        <v>0</v>
      </c>
      <c r="CE79" s="90"/>
      <c r="CF79" s="90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10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10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10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10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10"/>
      <c r="HY79" s="9"/>
      <c r="HZ79" s="9"/>
    </row>
    <row r="80" spans="1:234" s="2" customFormat="1" ht="17.149999999999999" customHeight="1">
      <c r="A80" s="18" t="s">
        <v>79</v>
      </c>
      <c r="B80" s="60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35"/>
      <c r="CD80" s="35"/>
      <c r="CE80" s="90"/>
      <c r="CF80" s="90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10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10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10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10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10"/>
      <c r="HY80" s="9"/>
      <c r="HZ80" s="9"/>
    </row>
    <row r="81" spans="1:234" s="2" customFormat="1" ht="17.149999999999999" customHeight="1">
      <c r="A81" s="14" t="s">
        <v>80</v>
      </c>
      <c r="B81" s="35">
        <v>81269</v>
      </c>
      <c r="C81" s="35">
        <v>107485</v>
      </c>
      <c r="D81" s="4">
        <f t="shared" si="38"/>
        <v>1.2122583026738363</v>
      </c>
      <c r="E81" s="11">
        <v>10</v>
      </c>
      <c r="F81" s="5" t="s">
        <v>362</v>
      </c>
      <c r="G81" s="5" t="s">
        <v>362</v>
      </c>
      <c r="H81" s="5" t="s">
        <v>362</v>
      </c>
      <c r="I81" s="5" t="s">
        <v>362</v>
      </c>
      <c r="J81" s="5" t="s">
        <v>362</v>
      </c>
      <c r="K81" s="5" t="s">
        <v>362</v>
      </c>
      <c r="L81" s="5" t="s">
        <v>362</v>
      </c>
      <c r="M81" s="5" t="s">
        <v>362</v>
      </c>
      <c r="N81" s="35">
        <v>9977.2000000000007</v>
      </c>
      <c r="O81" s="35">
        <v>10017.299999999999</v>
      </c>
      <c r="P81" s="4">
        <f t="shared" si="30"/>
        <v>1.0040191636932203</v>
      </c>
      <c r="Q81" s="11">
        <v>20</v>
      </c>
      <c r="R81" s="35">
        <v>304</v>
      </c>
      <c r="S81" s="35">
        <v>355.8</v>
      </c>
      <c r="T81" s="4">
        <f t="shared" si="31"/>
        <v>1.1703947368421053</v>
      </c>
      <c r="U81" s="11">
        <v>15</v>
      </c>
      <c r="V81" s="35">
        <v>140</v>
      </c>
      <c r="W81" s="35">
        <v>160.1</v>
      </c>
      <c r="X81" s="4">
        <f t="shared" si="32"/>
        <v>1.1435714285714285</v>
      </c>
      <c r="Y81" s="11">
        <v>35</v>
      </c>
      <c r="Z81" s="82">
        <v>78419.899999999994</v>
      </c>
      <c r="AA81" s="82">
        <v>95764</v>
      </c>
      <c r="AB81" s="4">
        <f t="shared" si="33"/>
        <v>1.2021169626587129</v>
      </c>
      <c r="AC81" s="11">
        <v>5</v>
      </c>
      <c r="AD81" s="11">
        <v>1487</v>
      </c>
      <c r="AE81" s="11">
        <v>1487</v>
      </c>
      <c r="AF81" s="4">
        <f t="shared" si="34"/>
        <v>1</v>
      </c>
      <c r="AG81" s="11">
        <v>20</v>
      </c>
      <c r="AH81" s="5" t="s">
        <v>362</v>
      </c>
      <c r="AI81" s="5" t="s">
        <v>362</v>
      </c>
      <c r="AJ81" s="5" t="s">
        <v>362</v>
      </c>
      <c r="AK81" s="5" t="s">
        <v>362</v>
      </c>
      <c r="AL81" s="5" t="s">
        <v>362</v>
      </c>
      <c r="AM81" s="5" t="s">
        <v>362</v>
      </c>
      <c r="AN81" s="5" t="s">
        <v>362</v>
      </c>
      <c r="AO81" s="5" t="s">
        <v>362</v>
      </c>
      <c r="AP81" s="5" t="s">
        <v>362</v>
      </c>
      <c r="AQ81" s="5" t="s">
        <v>362</v>
      </c>
      <c r="AR81" s="5" t="s">
        <v>362</v>
      </c>
      <c r="AS81" s="5" t="s">
        <v>362</v>
      </c>
      <c r="AT81" s="5" t="s">
        <v>362</v>
      </c>
      <c r="AU81" s="5" t="s">
        <v>362</v>
      </c>
      <c r="AV81" s="5" t="s">
        <v>362</v>
      </c>
      <c r="AW81" s="5" t="s">
        <v>362</v>
      </c>
      <c r="AX81" s="58">
        <v>100</v>
      </c>
      <c r="AY81" s="58">
        <v>100</v>
      </c>
      <c r="AZ81" s="4">
        <f t="shared" si="35"/>
        <v>1</v>
      </c>
      <c r="BA81" s="5">
        <v>10</v>
      </c>
      <c r="BB81" s="5" t="s">
        <v>362</v>
      </c>
      <c r="BC81" s="5" t="s">
        <v>362</v>
      </c>
      <c r="BD81" s="5" t="s">
        <v>362</v>
      </c>
      <c r="BE81" s="5" t="s">
        <v>362</v>
      </c>
      <c r="BF81" s="5" t="s">
        <v>362</v>
      </c>
      <c r="BG81" s="5" t="s">
        <v>362</v>
      </c>
      <c r="BH81" s="5" t="s">
        <v>362</v>
      </c>
      <c r="BI81" s="5" t="s">
        <v>362</v>
      </c>
      <c r="BJ81" s="44">
        <f t="shared" si="39"/>
        <v>1.0938649753611123</v>
      </c>
      <c r="BK81" s="45">
        <v>1881</v>
      </c>
      <c r="BL81" s="35">
        <f t="shared" si="40"/>
        <v>2057.6</v>
      </c>
      <c r="BM81" s="35">
        <f t="shared" si="41"/>
        <v>176.59999999999991</v>
      </c>
      <c r="BN81" s="35">
        <v>196.1</v>
      </c>
      <c r="BO81" s="35">
        <v>207.5</v>
      </c>
      <c r="BP81" s="35">
        <v>194.4</v>
      </c>
      <c r="BQ81" s="35">
        <v>175.3</v>
      </c>
      <c r="BR81" s="35">
        <v>203.9</v>
      </c>
      <c r="BS81" s="35"/>
      <c r="BT81" s="35">
        <v>174</v>
      </c>
      <c r="BU81" s="35">
        <v>213.8</v>
      </c>
      <c r="BV81" s="35">
        <v>186.5</v>
      </c>
      <c r="BW81" s="35">
        <v>246.1</v>
      </c>
      <c r="BX81" s="35">
        <v>191.4</v>
      </c>
      <c r="BY81" s="35">
        <v>193.2</v>
      </c>
      <c r="BZ81" s="35"/>
      <c r="CA81" s="35">
        <f t="shared" si="37"/>
        <v>-124.6</v>
      </c>
      <c r="CB81" s="35"/>
      <c r="CC81" s="35">
        <f t="shared" ref="CC81:CC89" si="46">IF((IF(AND((CA81)&gt;0,CB81="+"),0,CA81))&gt;0,CA81,0)</f>
        <v>0</v>
      </c>
      <c r="CD81" s="35">
        <f t="shared" ref="CD81:CD89" si="47">IF((IF(AND((CA81)&gt;0,CB81="+"),0,CA81))&lt;0,CA81,0)</f>
        <v>-124.6</v>
      </c>
      <c r="CE81" s="90"/>
      <c r="CF81" s="90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10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10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10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10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10"/>
      <c r="HY81" s="9"/>
      <c r="HZ81" s="9"/>
    </row>
    <row r="82" spans="1:234" s="2" customFormat="1" ht="17.149999999999999" customHeight="1">
      <c r="A82" s="46" t="s">
        <v>81</v>
      </c>
      <c r="B82" s="35">
        <v>165465</v>
      </c>
      <c r="C82" s="35">
        <v>163752</v>
      </c>
      <c r="D82" s="4">
        <f t="shared" si="38"/>
        <v>0.98964735744719423</v>
      </c>
      <c r="E82" s="11">
        <v>10</v>
      </c>
      <c r="F82" s="5" t="s">
        <v>362</v>
      </c>
      <c r="G82" s="5" t="s">
        <v>362</v>
      </c>
      <c r="H82" s="5" t="s">
        <v>362</v>
      </c>
      <c r="I82" s="5" t="s">
        <v>362</v>
      </c>
      <c r="J82" s="5" t="s">
        <v>362</v>
      </c>
      <c r="K82" s="5" t="s">
        <v>362</v>
      </c>
      <c r="L82" s="5" t="s">
        <v>362</v>
      </c>
      <c r="M82" s="5" t="s">
        <v>362</v>
      </c>
      <c r="N82" s="35">
        <v>15713.2</v>
      </c>
      <c r="O82" s="35">
        <v>15161.5</v>
      </c>
      <c r="P82" s="4">
        <f t="shared" si="30"/>
        <v>0.96488939235801741</v>
      </c>
      <c r="Q82" s="11">
        <v>20</v>
      </c>
      <c r="R82" s="35">
        <v>1383</v>
      </c>
      <c r="S82" s="35">
        <v>1601</v>
      </c>
      <c r="T82" s="4">
        <f t="shared" si="31"/>
        <v>1.1576283441793203</v>
      </c>
      <c r="U82" s="11">
        <v>25</v>
      </c>
      <c r="V82" s="35">
        <v>101</v>
      </c>
      <c r="W82" s="35">
        <v>116.2</v>
      </c>
      <c r="X82" s="4">
        <f t="shared" si="32"/>
        <v>1.1504950495049506</v>
      </c>
      <c r="Y82" s="11">
        <v>25</v>
      </c>
      <c r="Z82" s="82">
        <v>823000</v>
      </c>
      <c r="AA82" s="82">
        <v>803811</v>
      </c>
      <c r="AB82" s="4">
        <f t="shared" si="33"/>
        <v>0.97668408262454431</v>
      </c>
      <c r="AC82" s="11">
        <v>5</v>
      </c>
      <c r="AD82" s="11">
        <v>1354</v>
      </c>
      <c r="AE82" s="11">
        <v>1355</v>
      </c>
      <c r="AF82" s="4">
        <f t="shared" si="34"/>
        <v>1.000738552437223</v>
      </c>
      <c r="AG82" s="11">
        <v>20</v>
      </c>
      <c r="AH82" s="5" t="s">
        <v>362</v>
      </c>
      <c r="AI82" s="5" t="s">
        <v>362</v>
      </c>
      <c r="AJ82" s="5" t="s">
        <v>362</v>
      </c>
      <c r="AK82" s="5" t="s">
        <v>362</v>
      </c>
      <c r="AL82" s="5" t="s">
        <v>362</v>
      </c>
      <c r="AM82" s="5" t="s">
        <v>362</v>
      </c>
      <c r="AN82" s="5" t="s">
        <v>362</v>
      </c>
      <c r="AO82" s="5" t="s">
        <v>362</v>
      </c>
      <c r="AP82" s="5" t="s">
        <v>362</v>
      </c>
      <c r="AQ82" s="5" t="s">
        <v>362</v>
      </c>
      <c r="AR82" s="5" t="s">
        <v>362</v>
      </c>
      <c r="AS82" s="5" t="s">
        <v>362</v>
      </c>
      <c r="AT82" s="5" t="s">
        <v>362</v>
      </c>
      <c r="AU82" s="5" t="s">
        <v>362</v>
      </c>
      <c r="AV82" s="5" t="s">
        <v>362</v>
      </c>
      <c r="AW82" s="5" t="s">
        <v>362</v>
      </c>
      <c r="AX82" s="58">
        <v>88.1</v>
      </c>
      <c r="AY82" s="58">
        <v>84</v>
      </c>
      <c r="AZ82" s="4">
        <f t="shared" si="35"/>
        <v>0.95346197502837693</v>
      </c>
      <c r="BA82" s="5">
        <v>10</v>
      </c>
      <c r="BB82" s="5" t="s">
        <v>362</v>
      </c>
      <c r="BC82" s="5" t="s">
        <v>362</v>
      </c>
      <c r="BD82" s="5" t="s">
        <v>362</v>
      </c>
      <c r="BE82" s="5" t="s">
        <v>362</v>
      </c>
      <c r="BF82" s="5" t="s">
        <v>362</v>
      </c>
      <c r="BG82" s="5" t="s">
        <v>362</v>
      </c>
      <c r="BH82" s="5" t="s">
        <v>362</v>
      </c>
      <c r="BI82" s="5" t="s">
        <v>362</v>
      </c>
      <c r="BJ82" s="44">
        <f t="shared" si="39"/>
        <v>1.0550448476164349</v>
      </c>
      <c r="BK82" s="45">
        <v>2006</v>
      </c>
      <c r="BL82" s="35">
        <f t="shared" si="40"/>
        <v>2116.4</v>
      </c>
      <c r="BM82" s="35">
        <f t="shared" si="41"/>
        <v>110.40000000000009</v>
      </c>
      <c r="BN82" s="35">
        <v>180.5</v>
      </c>
      <c r="BO82" s="35">
        <v>185.8</v>
      </c>
      <c r="BP82" s="35">
        <v>188</v>
      </c>
      <c r="BQ82" s="35">
        <v>204.2</v>
      </c>
      <c r="BR82" s="35">
        <v>205.5</v>
      </c>
      <c r="BS82" s="35"/>
      <c r="BT82" s="35">
        <v>174.7</v>
      </c>
      <c r="BU82" s="35">
        <v>195.4</v>
      </c>
      <c r="BV82" s="35">
        <v>183.4</v>
      </c>
      <c r="BW82" s="35">
        <v>169.9</v>
      </c>
      <c r="BX82" s="35">
        <v>189.2</v>
      </c>
      <c r="BY82" s="35">
        <v>198.6</v>
      </c>
      <c r="BZ82" s="35"/>
      <c r="CA82" s="35">
        <f t="shared" si="37"/>
        <v>41.2</v>
      </c>
      <c r="CB82" s="35"/>
      <c r="CC82" s="35">
        <f t="shared" si="46"/>
        <v>41.2</v>
      </c>
      <c r="CD82" s="35">
        <f t="shared" si="47"/>
        <v>0</v>
      </c>
      <c r="CE82" s="90"/>
      <c r="CF82" s="90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10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10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10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10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10"/>
      <c r="HY82" s="9"/>
      <c r="HZ82" s="9"/>
    </row>
    <row r="83" spans="1:234" s="2" customFormat="1" ht="17.149999999999999" customHeight="1">
      <c r="A83" s="14" t="s">
        <v>82</v>
      </c>
      <c r="B83" s="35">
        <v>557</v>
      </c>
      <c r="C83" s="35">
        <v>570</v>
      </c>
      <c r="D83" s="4">
        <f t="shared" si="38"/>
        <v>1.0233393177737882</v>
      </c>
      <c r="E83" s="11">
        <v>10</v>
      </c>
      <c r="F83" s="5" t="s">
        <v>362</v>
      </c>
      <c r="G83" s="5" t="s">
        <v>362</v>
      </c>
      <c r="H83" s="5" t="s">
        <v>362</v>
      </c>
      <c r="I83" s="5" t="s">
        <v>362</v>
      </c>
      <c r="J83" s="5" t="s">
        <v>362</v>
      </c>
      <c r="K83" s="5" t="s">
        <v>362</v>
      </c>
      <c r="L83" s="5" t="s">
        <v>362</v>
      </c>
      <c r="M83" s="5" t="s">
        <v>362</v>
      </c>
      <c r="N83" s="35">
        <v>1329</v>
      </c>
      <c r="O83" s="35">
        <v>1421.1</v>
      </c>
      <c r="P83" s="4">
        <f t="shared" si="30"/>
        <v>1.0693002257336341</v>
      </c>
      <c r="Q83" s="11">
        <v>20</v>
      </c>
      <c r="R83" s="35">
        <v>329</v>
      </c>
      <c r="S83" s="35">
        <v>381.6</v>
      </c>
      <c r="T83" s="4">
        <f t="shared" si="31"/>
        <v>1.1598784194528875</v>
      </c>
      <c r="U83" s="11">
        <v>20</v>
      </c>
      <c r="V83" s="35">
        <v>156</v>
      </c>
      <c r="W83" s="35">
        <v>172.7</v>
      </c>
      <c r="X83" s="4">
        <f t="shared" si="32"/>
        <v>1.1070512820512819</v>
      </c>
      <c r="Y83" s="11">
        <v>30</v>
      </c>
      <c r="Z83" s="82">
        <v>17200</v>
      </c>
      <c r="AA83" s="82">
        <v>17194</v>
      </c>
      <c r="AB83" s="4">
        <f t="shared" si="33"/>
        <v>0.99965116279069766</v>
      </c>
      <c r="AC83" s="11">
        <v>5</v>
      </c>
      <c r="AD83" s="11">
        <v>1920</v>
      </c>
      <c r="AE83" s="11">
        <v>1920</v>
      </c>
      <c r="AF83" s="4">
        <f t="shared" si="34"/>
        <v>1</v>
      </c>
      <c r="AG83" s="11">
        <v>20</v>
      </c>
      <c r="AH83" s="5" t="s">
        <v>362</v>
      </c>
      <c r="AI83" s="5" t="s">
        <v>362</v>
      </c>
      <c r="AJ83" s="5" t="s">
        <v>362</v>
      </c>
      <c r="AK83" s="5" t="s">
        <v>362</v>
      </c>
      <c r="AL83" s="5" t="s">
        <v>362</v>
      </c>
      <c r="AM83" s="5" t="s">
        <v>362</v>
      </c>
      <c r="AN83" s="5" t="s">
        <v>362</v>
      </c>
      <c r="AO83" s="5" t="s">
        <v>362</v>
      </c>
      <c r="AP83" s="5" t="s">
        <v>362</v>
      </c>
      <c r="AQ83" s="5" t="s">
        <v>362</v>
      </c>
      <c r="AR83" s="5" t="s">
        <v>362</v>
      </c>
      <c r="AS83" s="5" t="s">
        <v>362</v>
      </c>
      <c r="AT83" s="5" t="s">
        <v>362</v>
      </c>
      <c r="AU83" s="5" t="s">
        <v>362</v>
      </c>
      <c r="AV83" s="5" t="s">
        <v>362</v>
      </c>
      <c r="AW83" s="5" t="s">
        <v>362</v>
      </c>
      <c r="AX83" s="58">
        <v>75</v>
      </c>
      <c r="AY83" s="58">
        <v>50</v>
      </c>
      <c r="AZ83" s="4">
        <f t="shared" si="35"/>
        <v>0.66666666666666663</v>
      </c>
      <c r="BA83" s="5">
        <v>10</v>
      </c>
      <c r="BB83" s="5" t="s">
        <v>362</v>
      </c>
      <c r="BC83" s="5" t="s">
        <v>362</v>
      </c>
      <c r="BD83" s="5" t="s">
        <v>362</v>
      </c>
      <c r="BE83" s="5" t="s">
        <v>362</v>
      </c>
      <c r="BF83" s="5" t="s">
        <v>362</v>
      </c>
      <c r="BG83" s="5" t="s">
        <v>362</v>
      </c>
      <c r="BH83" s="5" t="s">
        <v>362</v>
      </c>
      <c r="BI83" s="5" t="s">
        <v>362</v>
      </c>
      <c r="BJ83" s="44">
        <f t="shared" si="39"/>
        <v>1.0408124089011037</v>
      </c>
      <c r="BK83" s="45">
        <v>2718</v>
      </c>
      <c r="BL83" s="35">
        <f t="shared" si="40"/>
        <v>2828.9</v>
      </c>
      <c r="BM83" s="35">
        <f t="shared" si="41"/>
        <v>110.90000000000009</v>
      </c>
      <c r="BN83" s="35">
        <v>261</v>
      </c>
      <c r="BO83" s="35">
        <v>217.6</v>
      </c>
      <c r="BP83" s="35">
        <v>240.9</v>
      </c>
      <c r="BQ83" s="35">
        <v>247.6</v>
      </c>
      <c r="BR83" s="35">
        <v>256.2</v>
      </c>
      <c r="BS83" s="35"/>
      <c r="BT83" s="35">
        <v>278.2</v>
      </c>
      <c r="BU83" s="35">
        <v>227.4</v>
      </c>
      <c r="BV83" s="35">
        <v>231.7</v>
      </c>
      <c r="BW83" s="35">
        <v>136.19999999999999</v>
      </c>
      <c r="BX83" s="35">
        <v>264.40000000000003</v>
      </c>
      <c r="BY83" s="35">
        <v>273.7</v>
      </c>
      <c r="BZ83" s="35">
        <v>7.5</v>
      </c>
      <c r="CA83" s="35">
        <f t="shared" si="37"/>
        <v>186.5</v>
      </c>
      <c r="CB83" s="35"/>
      <c r="CC83" s="35">
        <f t="shared" si="46"/>
        <v>186.5</v>
      </c>
      <c r="CD83" s="35">
        <f t="shared" si="47"/>
        <v>0</v>
      </c>
      <c r="CE83" s="90"/>
      <c r="CF83" s="90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10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10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10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10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10"/>
      <c r="HY83" s="9"/>
      <c r="HZ83" s="9"/>
    </row>
    <row r="84" spans="1:234" s="2" customFormat="1" ht="17.149999999999999" customHeight="1">
      <c r="A84" s="14" t="s">
        <v>83</v>
      </c>
      <c r="B84" s="35">
        <v>7770</v>
      </c>
      <c r="C84" s="35">
        <v>8447.1</v>
      </c>
      <c r="D84" s="4">
        <f t="shared" si="38"/>
        <v>1.0871428571428572</v>
      </c>
      <c r="E84" s="11">
        <v>10</v>
      </c>
      <c r="F84" s="5" t="s">
        <v>362</v>
      </c>
      <c r="G84" s="5" t="s">
        <v>362</v>
      </c>
      <c r="H84" s="5" t="s">
        <v>362</v>
      </c>
      <c r="I84" s="5" t="s">
        <v>362</v>
      </c>
      <c r="J84" s="5" t="s">
        <v>362</v>
      </c>
      <c r="K84" s="5" t="s">
        <v>362</v>
      </c>
      <c r="L84" s="5" t="s">
        <v>362</v>
      </c>
      <c r="M84" s="5" t="s">
        <v>362</v>
      </c>
      <c r="N84" s="35">
        <v>4031.4</v>
      </c>
      <c r="O84" s="35">
        <v>3194.3</v>
      </c>
      <c r="P84" s="4">
        <f t="shared" si="30"/>
        <v>0.79235501314679768</v>
      </c>
      <c r="Q84" s="11">
        <v>20</v>
      </c>
      <c r="R84" s="35">
        <v>1484</v>
      </c>
      <c r="S84" s="35">
        <v>1771.2</v>
      </c>
      <c r="T84" s="4">
        <f t="shared" si="31"/>
        <v>1.1935309973045822</v>
      </c>
      <c r="U84" s="11">
        <v>25</v>
      </c>
      <c r="V84" s="35">
        <v>105</v>
      </c>
      <c r="W84" s="35">
        <v>119.9</v>
      </c>
      <c r="X84" s="4">
        <f t="shared" si="32"/>
        <v>1.141904761904762</v>
      </c>
      <c r="Y84" s="11">
        <v>25</v>
      </c>
      <c r="Z84" s="82">
        <v>20200</v>
      </c>
      <c r="AA84" s="82">
        <v>20245</v>
      </c>
      <c r="AB84" s="4">
        <f t="shared" si="33"/>
        <v>1.0022277227722771</v>
      </c>
      <c r="AC84" s="11">
        <v>5</v>
      </c>
      <c r="AD84" s="11">
        <v>1446</v>
      </c>
      <c r="AE84" s="11">
        <v>1446</v>
      </c>
      <c r="AF84" s="4">
        <f t="shared" si="34"/>
        <v>1</v>
      </c>
      <c r="AG84" s="11">
        <v>20</v>
      </c>
      <c r="AH84" s="5" t="s">
        <v>362</v>
      </c>
      <c r="AI84" s="5" t="s">
        <v>362</v>
      </c>
      <c r="AJ84" s="5" t="s">
        <v>362</v>
      </c>
      <c r="AK84" s="5" t="s">
        <v>362</v>
      </c>
      <c r="AL84" s="5" t="s">
        <v>362</v>
      </c>
      <c r="AM84" s="5" t="s">
        <v>362</v>
      </c>
      <c r="AN84" s="5" t="s">
        <v>362</v>
      </c>
      <c r="AO84" s="5" t="s">
        <v>362</v>
      </c>
      <c r="AP84" s="5" t="s">
        <v>362</v>
      </c>
      <c r="AQ84" s="5" t="s">
        <v>362</v>
      </c>
      <c r="AR84" s="5" t="s">
        <v>362</v>
      </c>
      <c r="AS84" s="5" t="s">
        <v>362</v>
      </c>
      <c r="AT84" s="5" t="s">
        <v>362</v>
      </c>
      <c r="AU84" s="5" t="s">
        <v>362</v>
      </c>
      <c r="AV84" s="5" t="s">
        <v>362</v>
      </c>
      <c r="AW84" s="5" t="s">
        <v>362</v>
      </c>
      <c r="AX84" s="58">
        <v>66.7</v>
      </c>
      <c r="AY84" s="58">
        <v>50</v>
      </c>
      <c r="AZ84" s="4">
        <f t="shared" si="35"/>
        <v>0.7496251874062968</v>
      </c>
      <c r="BA84" s="5">
        <v>10</v>
      </c>
      <c r="BB84" s="5" t="s">
        <v>362</v>
      </c>
      <c r="BC84" s="5" t="s">
        <v>362</v>
      </c>
      <c r="BD84" s="5" t="s">
        <v>362</v>
      </c>
      <c r="BE84" s="5" t="s">
        <v>362</v>
      </c>
      <c r="BF84" s="5" t="s">
        <v>362</v>
      </c>
      <c r="BG84" s="5" t="s">
        <v>362</v>
      </c>
      <c r="BH84" s="5" t="s">
        <v>362</v>
      </c>
      <c r="BI84" s="5" t="s">
        <v>362</v>
      </c>
      <c r="BJ84" s="44">
        <f t="shared" si="39"/>
        <v>1.0227114200219347</v>
      </c>
      <c r="BK84" s="45">
        <v>2749</v>
      </c>
      <c r="BL84" s="35">
        <f t="shared" si="40"/>
        <v>2811.4</v>
      </c>
      <c r="BM84" s="35">
        <f t="shared" si="41"/>
        <v>62.400000000000091</v>
      </c>
      <c r="BN84" s="35">
        <v>294.39999999999998</v>
      </c>
      <c r="BO84" s="35">
        <v>231.4</v>
      </c>
      <c r="BP84" s="35">
        <v>203.6</v>
      </c>
      <c r="BQ84" s="35">
        <v>236.4</v>
      </c>
      <c r="BR84" s="35">
        <v>246.2</v>
      </c>
      <c r="BS84" s="35"/>
      <c r="BT84" s="35">
        <v>262.2</v>
      </c>
      <c r="BU84" s="35">
        <v>287.5</v>
      </c>
      <c r="BV84" s="35">
        <v>298.10000000000002</v>
      </c>
      <c r="BW84" s="35">
        <v>284.89999999999998</v>
      </c>
      <c r="BX84" s="35">
        <v>253.89999999999998</v>
      </c>
      <c r="BY84" s="35">
        <v>287.10000000000002</v>
      </c>
      <c r="BZ84" s="35">
        <v>100.4</v>
      </c>
      <c r="CA84" s="35">
        <f t="shared" si="37"/>
        <v>-174.7</v>
      </c>
      <c r="CB84" s="35"/>
      <c r="CC84" s="35">
        <f t="shared" si="46"/>
        <v>0</v>
      </c>
      <c r="CD84" s="35">
        <f t="shared" si="47"/>
        <v>-174.7</v>
      </c>
      <c r="CE84" s="90"/>
      <c r="CF84" s="90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10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10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10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10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10"/>
      <c r="HY84" s="9"/>
      <c r="HZ84" s="9"/>
    </row>
    <row r="85" spans="1:234" s="2" customFormat="1" ht="17.149999999999999" customHeight="1">
      <c r="A85" s="14" t="s">
        <v>84</v>
      </c>
      <c r="B85" s="35">
        <v>594</v>
      </c>
      <c r="C85" s="35">
        <v>614</v>
      </c>
      <c r="D85" s="4">
        <f t="shared" si="38"/>
        <v>1.0336700336700337</v>
      </c>
      <c r="E85" s="11">
        <v>10</v>
      </c>
      <c r="F85" s="5" t="s">
        <v>362</v>
      </c>
      <c r="G85" s="5" t="s">
        <v>362</v>
      </c>
      <c r="H85" s="5" t="s">
        <v>362</v>
      </c>
      <c r="I85" s="5" t="s">
        <v>362</v>
      </c>
      <c r="J85" s="5" t="s">
        <v>362</v>
      </c>
      <c r="K85" s="5" t="s">
        <v>362</v>
      </c>
      <c r="L85" s="5" t="s">
        <v>362</v>
      </c>
      <c r="M85" s="5" t="s">
        <v>362</v>
      </c>
      <c r="N85" s="35">
        <v>1719.1</v>
      </c>
      <c r="O85" s="35">
        <v>1622.2</v>
      </c>
      <c r="P85" s="4">
        <f t="shared" si="30"/>
        <v>0.94363329649235073</v>
      </c>
      <c r="Q85" s="11">
        <v>20</v>
      </c>
      <c r="R85" s="35">
        <v>302</v>
      </c>
      <c r="S85" s="35">
        <v>352.8</v>
      </c>
      <c r="T85" s="4">
        <f t="shared" si="31"/>
        <v>1.1682119205298014</v>
      </c>
      <c r="U85" s="11">
        <v>20</v>
      </c>
      <c r="V85" s="35">
        <v>98</v>
      </c>
      <c r="W85" s="35">
        <v>112</v>
      </c>
      <c r="X85" s="4">
        <f t="shared" si="32"/>
        <v>1.1428571428571428</v>
      </c>
      <c r="Y85" s="11">
        <v>30</v>
      </c>
      <c r="Z85" s="82">
        <v>15400</v>
      </c>
      <c r="AA85" s="82">
        <v>15405</v>
      </c>
      <c r="AB85" s="4">
        <f t="shared" si="33"/>
        <v>1.0003246753246753</v>
      </c>
      <c r="AC85" s="11">
        <v>5</v>
      </c>
      <c r="AD85" s="11">
        <v>700</v>
      </c>
      <c r="AE85" s="11">
        <v>700</v>
      </c>
      <c r="AF85" s="4">
        <f t="shared" si="34"/>
        <v>1</v>
      </c>
      <c r="AG85" s="11">
        <v>20</v>
      </c>
      <c r="AH85" s="5" t="s">
        <v>362</v>
      </c>
      <c r="AI85" s="5" t="s">
        <v>362</v>
      </c>
      <c r="AJ85" s="5" t="s">
        <v>362</v>
      </c>
      <c r="AK85" s="5" t="s">
        <v>362</v>
      </c>
      <c r="AL85" s="5" t="s">
        <v>362</v>
      </c>
      <c r="AM85" s="5" t="s">
        <v>362</v>
      </c>
      <c r="AN85" s="5" t="s">
        <v>362</v>
      </c>
      <c r="AO85" s="5" t="s">
        <v>362</v>
      </c>
      <c r="AP85" s="5" t="s">
        <v>362</v>
      </c>
      <c r="AQ85" s="5" t="s">
        <v>362</v>
      </c>
      <c r="AR85" s="5" t="s">
        <v>362</v>
      </c>
      <c r="AS85" s="5" t="s">
        <v>362</v>
      </c>
      <c r="AT85" s="5" t="s">
        <v>362</v>
      </c>
      <c r="AU85" s="5" t="s">
        <v>362</v>
      </c>
      <c r="AV85" s="5" t="s">
        <v>362</v>
      </c>
      <c r="AW85" s="5" t="s">
        <v>362</v>
      </c>
      <c r="AX85" s="58">
        <v>100</v>
      </c>
      <c r="AY85" s="58">
        <v>100</v>
      </c>
      <c r="AZ85" s="4">
        <f t="shared" si="35"/>
        <v>1</v>
      </c>
      <c r="BA85" s="5">
        <v>10</v>
      </c>
      <c r="BB85" s="5" t="s">
        <v>362</v>
      </c>
      <c r="BC85" s="5" t="s">
        <v>362</v>
      </c>
      <c r="BD85" s="5" t="s">
        <v>362</v>
      </c>
      <c r="BE85" s="5" t="s">
        <v>362</v>
      </c>
      <c r="BF85" s="5" t="s">
        <v>362</v>
      </c>
      <c r="BG85" s="5" t="s">
        <v>362</v>
      </c>
      <c r="BH85" s="5" t="s">
        <v>362</v>
      </c>
      <c r="BI85" s="5" t="s">
        <v>362</v>
      </c>
      <c r="BJ85" s="44">
        <f t="shared" si="39"/>
        <v>1.0596603681694003</v>
      </c>
      <c r="BK85" s="45">
        <v>1944</v>
      </c>
      <c r="BL85" s="35">
        <f t="shared" si="40"/>
        <v>2060</v>
      </c>
      <c r="BM85" s="35">
        <f t="shared" si="41"/>
        <v>116</v>
      </c>
      <c r="BN85" s="35">
        <v>179.6</v>
      </c>
      <c r="BO85" s="35">
        <v>196.4</v>
      </c>
      <c r="BP85" s="35">
        <v>44.4</v>
      </c>
      <c r="BQ85" s="35">
        <v>116.10000000000001</v>
      </c>
      <c r="BR85" s="35">
        <v>188.5</v>
      </c>
      <c r="BS85" s="35"/>
      <c r="BT85" s="35">
        <v>217.3</v>
      </c>
      <c r="BU85" s="35">
        <v>187.70000000000002</v>
      </c>
      <c r="BV85" s="35">
        <v>160.30000000000001</v>
      </c>
      <c r="BW85" s="35">
        <v>168.3</v>
      </c>
      <c r="BX85" s="35">
        <v>184.5</v>
      </c>
      <c r="BY85" s="35">
        <v>195.9</v>
      </c>
      <c r="BZ85" s="35">
        <v>153.69999999999999</v>
      </c>
      <c r="CA85" s="35">
        <f t="shared" si="37"/>
        <v>67.3</v>
      </c>
      <c r="CB85" s="35"/>
      <c r="CC85" s="35">
        <f t="shared" si="46"/>
        <v>67.3</v>
      </c>
      <c r="CD85" s="35">
        <f t="shared" si="47"/>
        <v>0</v>
      </c>
      <c r="CE85" s="90"/>
      <c r="CF85" s="90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10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10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10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10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10"/>
      <c r="HY85" s="9"/>
      <c r="HZ85" s="9"/>
    </row>
    <row r="86" spans="1:234" s="2" customFormat="1" ht="17.149999999999999" customHeight="1">
      <c r="A86" s="14" t="s">
        <v>85</v>
      </c>
      <c r="B86" s="35">
        <v>518</v>
      </c>
      <c r="C86" s="35">
        <v>530</v>
      </c>
      <c r="D86" s="4">
        <f t="shared" si="38"/>
        <v>1.0231660231660231</v>
      </c>
      <c r="E86" s="11">
        <v>10</v>
      </c>
      <c r="F86" s="5" t="s">
        <v>362</v>
      </c>
      <c r="G86" s="5" t="s">
        <v>362</v>
      </c>
      <c r="H86" s="5" t="s">
        <v>362</v>
      </c>
      <c r="I86" s="5" t="s">
        <v>362</v>
      </c>
      <c r="J86" s="5" t="s">
        <v>362</v>
      </c>
      <c r="K86" s="5" t="s">
        <v>362</v>
      </c>
      <c r="L86" s="5" t="s">
        <v>362</v>
      </c>
      <c r="M86" s="5" t="s">
        <v>362</v>
      </c>
      <c r="N86" s="35">
        <v>4258.1000000000004</v>
      </c>
      <c r="O86" s="35">
        <v>3621.3</v>
      </c>
      <c r="P86" s="4">
        <f t="shared" si="30"/>
        <v>0.85044973110072564</v>
      </c>
      <c r="Q86" s="11">
        <v>20</v>
      </c>
      <c r="R86" s="35">
        <v>1508</v>
      </c>
      <c r="S86" s="35">
        <v>1702.6</v>
      </c>
      <c r="T86" s="4">
        <f t="shared" si="31"/>
        <v>1.1290450928381963</v>
      </c>
      <c r="U86" s="11">
        <v>30</v>
      </c>
      <c r="V86" s="35">
        <v>102</v>
      </c>
      <c r="W86" s="35">
        <v>118.9</v>
      </c>
      <c r="X86" s="4">
        <f t="shared" si="32"/>
        <v>1.165686274509804</v>
      </c>
      <c r="Y86" s="11">
        <v>20</v>
      </c>
      <c r="Z86" s="82">
        <v>15400</v>
      </c>
      <c r="AA86" s="82">
        <v>15467</v>
      </c>
      <c r="AB86" s="4">
        <f t="shared" si="33"/>
        <v>1.0043506493506493</v>
      </c>
      <c r="AC86" s="11">
        <v>5</v>
      </c>
      <c r="AD86" s="11">
        <v>1398</v>
      </c>
      <c r="AE86" s="11">
        <v>1398</v>
      </c>
      <c r="AF86" s="4">
        <f t="shared" si="34"/>
        <v>1</v>
      </c>
      <c r="AG86" s="11">
        <v>20</v>
      </c>
      <c r="AH86" s="5" t="s">
        <v>362</v>
      </c>
      <c r="AI86" s="5" t="s">
        <v>362</v>
      </c>
      <c r="AJ86" s="5" t="s">
        <v>362</v>
      </c>
      <c r="AK86" s="5" t="s">
        <v>362</v>
      </c>
      <c r="AL86" s="5" t="s">
        <v>362</v>
      </c>
      <c r="AM86" s="5" t="s">
        <v>362</v>
      </c>
      <c r="AN86" s="5" t="s">
        <v>362</v>
      </c>
      <c r="AO86" s="5" t="s">
        <v>362</v>
      </c>
      <c r="AP86" s="5" t="s">
        <v>362</v>
      </c>
      <c r="AQ86" s="5" t="s">
        <v>362</v>
      </c>
      <c r="AR86" s="5" t="s">
        <v>362</v>
      </c>
      <c r="AS86" s="5" t="s">
        <v>362</v>
      </c>
      <c r="AT86" s="5" t="s">
        <v>362</v>
      </c>
      <c r="AU86" s="5" t="s">
        <v>362</v>
      </c>
      <c r="AV86" s="5" t="s">
        <v>362</v>
      </c>
      <c r="AW86" s="5" t="s">
        <v>362</v>
      </c>
      <c r="AX86" s="58">
        <v>0</v>
      </c>
      <c r="AY86" s="58">
        <v>0</v>
      </c>
      <c r="AZ86" s="4">
        <f t="shared" si="35"/>
        <v>0</v>
      </c>
      <c r="BA86" s="5">
        <v>0</v>
      </c>
      <c r="BB86" s="5" t="s">
        <v>362</v>
      </c>
      <c r="BC86" s="5" t="s">
        <v>362</v>
      </c>
      <c r="BD86" s="5" t="s">
        <v>362</v>
      </c>
      <c r="BE86" s="5" t="s">
        <v>362</v>
      </c>
      <c r="BF86" s="5" t="s">
        <v>362</v>
      </c>
      <c r="BG86" s="5" t="s">
        <v>362</v>
      </c>
      <c r="BH86" s="5" t="s">
        <v>362</v>
      </c>
      <c r="BI86" s="5" t="s">
        <v>362</v>
      </c>
      <c r="BJ86" s="44">
        <f t="shared" si="39"/>
        <v>1.042357013102571</v>
      </c>
      <c r="BK86" s="45">
        <v>1465</v>
      </c>
      <c r="BL86" s="35">
        <f t="shared" si="40"/>
        <v>1527.1</v>
      </c>
      <c r="BM86" s="35">
        <f t="shared" si="41"/>
        <v>62.099999999999909</v>
      </c>
      <c r="BN86" s="35">
        <v>137</v>
      </c>
      <c r="BO86" s="35">
        <v>136.5</v>
      </c>
      <c r="BP86" s="35">
        <v>97.9</v>
      </c>
      <c r="BQ86" s="35">
        <v>106.6</v>
      </c>
      <c r="BR86" s="35">
        <v>135.19999999999999</v>
      </c>
      <c r="BS86" s="35"/>
      <c r="BT86" s="35">
        <v>188.7</v>
      </c>
      <c r="BU86" s="35">
        <v>112.2</v>
      </c>
      <c r="BV86" s="35">
        <v>124.9</v>
      </c>
      <c r="BW86" s="35">
        <v>198.2</v>
      </c>
      <c r="BX86" s="35">
        <v>131.1</v>
      </c>
      <c r="BY86" s="35">
        <v>152</v>
      </c>
      <c r="BZ86" s="35">
        <v>119.6</v>
      </c>
      <c r="CA86" s="35">
        <f t="shared" si="37"/>
        <v>-112.8</v>
      </c>
      <c r="CB86" s="35"/>
      <c r="CC86" s="35">
        <f t="shared" si="46"/>
        <v>0</v>
      </c>
      <c r="CD86" s="35">
        <f t="shared" si="47"/>
        <v>-112.8</v>
      </c>
      <c r="CE86" s="90"/>
      <c r="CF86" s="90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10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10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10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10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10"/>
      <c r="HY86" s="9"/>
      <c r="HZ86" s="9"/>
    </row>
    <row r="87" spans="1:234" s="2" customFormat="1" ht="17.149999999999999" customHeight="1">
      <c r="A87" s="14" t="s">
        <v>86</v>
      </c>
      <c r="B87" s="35">
        <v>267</v>
      </c>
      <c r="C87" s="35">
        <v>281</v>
      </c>
      <c r="D87" s="4">
        <f t="shared" si="38"/>
        <v>1.0524344569288389</v>
      </c>
      <c r="E87" s="11">
        <v>10</v>
      </c>
      <c r="F87" s="5" t="s">
        <v>362</v>
      </c>
      <c r="G87" s="5" t="s">
        <v>362</v>
      </c>
      <c r="H87" s="5" t="s">
        <v>362</v>
      </c>
      <c r="I87" s="5" t="s">
        <v>362</v>
      </c>
      <c r="J87" s="5" t="s">
        <v>362</v>
      </c>
      <c r="K87" s="5" t="s">
        <v>362</v>
      </c>
      <c r="L87" s="5" t="s">
        <v>362</v>
      </c>
      <c r="M87" s="5" t="s">
        <v>362</v>
      </c>
      <c r="N87" s="35">
        <v>1069.4000000000001</v>
      </c>
      <c r="O87" s="35">
        <v>961.7</v>
      </c>
      <c r="P87" s="4">
        <f t="shared" si="30"/>
        <v>0.89928932111464366</v>
      </c>
      <c r="Q87" s="11">
        <v>20</v>
      </c>
      <c r="R87" s="35">
        <v>162</v>
      </c>
      <c r="S87" s="35">
        <v>190</v>
      </c>
      <c r="T87" s="4">
        <f t="shared" si="31"/>
        <v>1.1728395061728396</v>
      </c>
      <c r="U87" s="11">
        <v>25</v>
      </c>
      <c r="V87" s="35">
        <v>37</v>
      </c>
      <c r="W87" s="35">
        <v>43</v>
      </c>
      <c r="X87" s="4">
        <f t="shared" si="32"/>
        <v>1.1621621621621621</v>
      </c>
      <c r="Y87" s="11">
        <v>25</v>
      </c>
      <c r="Z87" s="82">
        <v>14400</v>
      </c>
      <c r="AA87" s="82">
        <v>14459</v>
      </c>
      <c r="AB87" s="4">
        <f t="shared" si="33"/>
        <v>1.0040972222222222</v>
      </c>
      <c r="AC87" s="11">
        <v>5</v>
      </c>
      <c r="AD87" s="11">
        <v>382</v>
      </c>
      <c r="AE87" s="11">
        <v>382</v>
      </c>
      <c r="AF87" s="4">
        <f t="shared" si="34"/>
        <v>1</v>
      </c>
      <c r="AG87" s="11">
        <v>20</v>
      </c>
      <c r="AH87" s="5" t="s">
        <v>362</v>
      </c>
      <c r="AI87" s="5" t="s">
        <v>362</v>
      </c>
      <c r="AJ87" s="5" t="s">
        <v>362</v>
      </c>
      <c r="AK87" s="5" t="s">
        <v>362</v>
      </c>
      <c r="AL87" s="5" t="s">
        <v>362</v>
      </c>
      <c r="AM87" s="5" t="s">
        <v>362</v>
      </c>
      <c r="AN87" s="5" t="s">
        <v>362</v>
      </c>
      <c r="AO87" s="5" t="s">
        <v>362</v>
      </c>
      <c r="AP87" s="5" t="s">
        <v>362</v>
      </c>
      <c r="AQ87" s="5" t="s">
        <v>362</v>
      </c>
      <c r="AR87" s="5" t="s">
        <v>362</v>
      </c>
      <c r="AS87" s="5" t="s">
        <v>362</v>
      </c>
      <c r="AT87" s="5" t="s">
        <v>362</v>
      </c>
      <c r="AU87" s="5" t="s">
        <v>362</v>
      </c>
      <c r="AV87" s="5" t="s">
        <v>362</v>
      </c>
      <c r="AW87" s="5" t="s">
        <v>362</v>
      </c>
      <c r="AX87" s="58">
        <v>0</v>
      </c>
      <c r="AY87" s="58">
        <v>0</v>
      </c>
      <c r="AZ87" s="4">
        <f t="shared" si="35"/>
        <v>0</v>
      </c>
      <c r="BA87" s="5">
        <v>0</v>
      </c>
      <c r="BB87" s="5" t="s">
        <v>362</v>
      </c>
      <c r="BC87" s="5" t="s">
        <v>362</v>
      </c>
      <c r="BD87" s="5" t="s">
        <v>362</v>
      </c>
      <c r="BE87" s="5" t="s">
        <v>362</v>
      </c>
      <c r="BF87" s="5" t="s">
        <v>362</v>
      </c>
      <c r="BG87" s="5" t="s">
        <v>362</v>
      </c>
      <c r="BH87" s="5" t="s">
        <v>362</v>
      </c>
      <c r="BI87" s="5" t="s">
        <v>362</v>
      </c>
      <c r="BJ87" s="44">
        <f t="shared" si="39"/>
        <v>1.0657681791530229</v>
      </c>
      <c r="BK87" s="45">
        <v>1667</v>
      </c>
      <c r="BL87" s="35">
        <f t="shared" si="40"/>
        <v>1776.6</v>
      </c>
      <c r="BM87" s="35">
        <f t="shared" si="41"/>
        <v>109.59999999999991</v>
      </c>
      <c r="BN87" s="35">
        <v>128.19999999999999</v>
      </c>
      <c r="BO87" s="35">
        <v>151.5</v>
      </c>
      <c r="BP87" s="35">
        <v>125.1</v>
      </c>
      <c r="BQ87" s="35">
        <v>183.3</v>
      </c>
      <c r="BR87" s="35">
        <v>157.6</v>
      </c>
      <c r="BS87" s="35"/>
      <c r="BT87" s="35">
        <v>171.8</v>
      </c>
      <c r="BU87" s="35">
        <v>138</v>
      </c>
      <c r="BV87" s="35">
        <v>140.80000000000001</v>
      </c>
      <c r="BW87" s="35">
        <v>70.099999999999994</v>
      </c>
      <c r="BX87" s="35">
        <v>171.5</v>
      </c>
      <c r="BY87" s="35">
        <v>172.5</v>
      </c>
      <c r="BZ87" s="35">
        <v>76.099999999999994</v>
      </c>
      <c r="CA87" s="35">
        <f t="shared" si="37"/>
        <v>90.1</v>
      </c>
      <c r="CB87" s="35"/>
      <c r="CC87" s="35">
        <f t="shared" si="46"/>
        <v>90.1</v>
      </c>
      <c r="CD87" s="35">
        <f t="shared" si="47"/>
        <v>0</v>
      </c>
      <c r="CE87" s="90"/>
      <c r="CF87" s="90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10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10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10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10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10"/>
      <c r="HY87" s="9"/>
      <c r="HZ87" s="9"/>
    </row>
    <row r="88" spans="1:234" s="2" customFormat="1" ht="17.149999999999999" customHeight="1">
      <c r="A88" s="14" t="s">
        <v>87</v>
      </c>
      <c r="B88" s="35">
        <v>470</v>
      </c>
      <c r="C88" s="35">
        <v>482</v>
      </c>
      <c r="D88" s="4">
        <f t="shared" si="38"/>
        <v>1.0255319148936171</v>
      </c>
      <c r="E88" s="11">
        <v>10</v>
      </c>
      <c r="F88" s="5" t="s">
        <v>362</v>
      </c>
      <c r="G88" s="5" t="s">
        <v>362</v>
      </c>
      <c r="H88" s="5" t="s">
        <v>362</v>
      </c>
      <c r="I88" s="5" t="s">
        <v>362</v>
      </c>
      <c r="J88" s="5" t="s">
        <v>362</v>
      </c>
      <c r="K88" s="5" t="s">
        <v>362</v>
      </c>
      <c r="L88" s="5" t="s">
        <v>362</v>
      </c>
      <c r="M88" s="5" t="s">
        <v>362</v>
      </c>
      <c r="N88" s="35">
        <v>1328.3</v>
      </c>
      <c r="O88" s="35">
        <v>1067</v>
      </c>
      <c r="P88" s="4">
        <f t="shared" si="30"/>
        <v>0.80328239102612364</v>
      </c>
      <c r="Q88" s="11">
        <v>20</v>
      </c>
      <c r="R88" s="35">
        <v>310</v>
      </c>
      <c r="S88" s="35">
        <v>359</v>
      </c>
      <c r="T88" s="4">
        <f t="shared" si="31"/>
        <v>1.1580645161290322</v>
      </c>
      <c r="U88" s="11">
        <v>25</v>
      </c>
      <c r="V88" s="35">
        <v>61</v>
      </c>
      <c r="W88" s="35">
        <v>69.2</v>
      </c>
      <c r="X88" s="4">
        <f t="shared" si="32"/>
        <v>1.1344262295081968</v>
      </c>
      <c r="Y88" s="11">
        <v>25</v>
      </c>
      <c r="Z88" s="82">
        <v>11700</v>
      </c>
      <c r="AA88" s="82">
        <v>11739</v>
      </c>
      <c r="AB88" s="4">
        <f t="shared" si="33"/>
        <v>1.0033333333333334</v>
      </c>
      <c r="AC88" s="11">
        <v>5</v>
      </c>
      <c r="AD88" s="11">
        <v>899</v>
      </c>
      <c r="AE88" s="11">
        <v>899</v>
      </c>
      <c r="AF88" s="4">
        <f t="shared" si="34"/>
        <v>1</v>
      </c>
      <c r="AG88" s="11">
        <v>20</v>
      </c>
      <c r="AH88" s="5" t="s">
        <v>362</v>
      </c>
      <c r="AI88" s="5" t="s">
        <v>362</v>
      </c>
      <c r="AJ88" s="5" t="s">
        <v>362</v>
      </c>
      <c r="AK88" s="5" t="s">
        <v>362</v>
      </c>
      <c r="AL88" s="5" t="s">
        <v>362</v>
      </c>
      <c r="AM88" s="5" t="s">
        <v>362</v>
      </c>
      <c r="AN88" s="5" t="s">
        <v>362</v>
      </c>
      <c r="AO88" s="5" t="s">
        <v>362</v>
      </c>
      <c r="AP88" s="5" t="s">
        <v>362</v>
      </c>
      <c r="AQ88" s="5" t="s">
        <v>362</v>
      </c>
      <c r="AR88" s="5" t="s">
        <v>362</v>
      </c>
      <c r="AS88" s="5" t="s">
        <v>362</v>
      </c>
      <c r="AT88" s="5" t="s">
        <v>362</v>
      </c>
      <c r="AU88" s="5" t="s">
        <v>362</v>
      </c>
      <c r="AV88" s="5" t="s">
        <v>362</v>
      </c>
      <c r="AW88" s="5" t="s">
        <v>362</v>
      </c>
      <c r="AX88" s="58">
        <v>0</v>
      </c>
      <c r="AY88" s="58">
        <v>0</v>
      </c>
      <c r="AZ88" s="4">
        <f t="shared" si="35"/>
        <v>0</v>
      </c>
      <c r="BA88" s="5">
        <v>0</v>
      </c>
      <c r="BB88" s="5" t="s">
        <v>362</v>
      </c>
      <c r="BC88" s="5" t="s">
        <v>362</v>
      </c>
      <c r="BD88" s="5" t="s">
        <v>362</v>
      </c>
      <c r="BE88" s="5" t="s">
        <v>362</v>
      </c>
      <c r="BF88" s="5" t="s">
        <v>362</v>
      </c>
      <c r="BG88" s="5" t="s">
        <v>362</v>
      </c>
      <c r="BH88" s="5" t="s">
        <v>362</v>
      </c>
      <c r="BI88" s="5" t="s">
        <v>362</v>
      </c>
      <c r="BJ88" s="44">
        <f t="shared" si="39"/>
        <v>1.0347609740672004</v>
      </c>
      <c r="BK88" s="45">
        <v>1467</v>
      </c>
      <c r="BL88" s="35">
        <f t="shared" si="40"/>
        <v>1518</v>
      </c>
      <c r="BM88" s="35">
        <f t="shared" si="41"/>
        <v>51</v>
      </c>
      <c r="BN88" s="35">
        <v>144</v>
      </c>
      <c r="BO88" s="35">
        <v>136.9</v>
      </c>
      <c r="BP88" s="35">
        <v>46.8</v>
      </c>
      <c r="BQ88" s="35">
        <v>130.30000000000001</v>
      </c>
      <c r="BR88" s="35">
        <v>127.8</v>
      </c>
      <c r="BS88" s="35"/>
      <c r="BT88" s="35">
        <v>137.6</v>
      </c>
      <c r="BU88" s="35">
        <v>114.60000000000001</v>
      </c>
      <c r="BV88" s="35">
        <v>116.6</v>
      </c>
      <c r="BW88" s="35">
        <v>102.6</v>
      </c>
      <c r="BX88" s="35">
        <v>152</v>
      </c>
      <c r="BY88" s="35">
        <v>148.1</v>
      </c>
      <c r="BZ88" s="35">
        <v>42.8</v>
      </c>
      <c r="CA88" s="35">
        <f t="shared" si="37"/>
        <v>117.9</v>
      </c>
      <c r="CB88" s="35"/>
      <c r="CC88" s="35">
        <f t="shared" si="46"/>
        <v>117.9</v>
      </c>
      <c r="CD88" s="35">
        <f t="shared" si="47"/>
        <v>0</v>
      </c>
      <c r="CE88" s="90"/>
      <c r="CF88" s="90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10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10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10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10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10"/>
      <c r="HY88" s="9"/>
      <c r="HZ88" s="9"/>
    </row>
    <row r="89" spans="1:234" s="2" customFormat="1" ht="17.149999999999999" customHeight="1">
      <c r="A89" s="14" t="s">
        <v>88</v>
      </c>
      <c r="B89" s="35">
        <v>5325</v>
      </c>
      <c r="C89" s="35">
        <v>5362</v>
      </c>
      <c r="D89" s="4">
        <f t="shared" si="38"/>
        <v>1.0069483568075117</v>
      </c>
      <c r="E89" s="11">
        <v>10</v>
      </c>
      <c r="F89" s="5" t="s">
        <v>362</v>
      </c>
      <c r="G89" s="5" t="s">
        <v>362</v>
      </c>
      <c r="H89" s="5" t="s">
        <v>362</v>
      </c>
      <c r="I89" s="5" t="s">
        <v>362</v>
      </c>
      <c r="J89" s="5" t="s">
        <v>362</v>
      </c>
      <c r="K89" s="5" t="s">
        <v>362</v>
      </c>
      <c r="L89" s="5" t="s">
        <v>362</v>
      </c>
      <c r="M89" s="5" t="s">
        <v>362</v>
      </c>
      <c r="N89" s="35">
        <v>2170.5</v>
      </c>
      <c r="O89" s="35">
        <v>1880.7</v>
      </c>
      <c r="P89" s="4">
        <f t="shared" si="30"/>
        <v>0.86648237733241196</v>
      </c>
      <c r="Q89" s="11">
        <v>20</v>
      </c>
      <c r="R89" s="35">
        <v>368</v>
      </c>
      <c r="S89" s="35">
        <v>429.1</v>
      </c>
      <c r="T89" s="4">
        <f t="shared" si="31"/>
        <v>1.1660326086956523</v>
      </c>
      <c r="U89" s="11">
        <v>30</v>
      </c>
      <c r="V89" s="35">
        <v>50</v>
      </c>
      <c r="W89" s="35">
        <v>57.5</v>
      </c>
      <c r="X89" s="4">
        <f t="shared" si="32"/>
        <v>1.1499999999999999</v>
      </c>
      <c r="Y89" s="11">
        <v>20</v>
      </c>
      <c r="Z89" s="82">
        <v>20800</v>
      </c>
      <c r="AA89" s="82">
        <v>21173</v>
      </c>
      <c r="AB89" s="4">
        <f t="shared" si="33"/>
        <v>1.0179326923076923</v>
      </c>
      <c r="AC89" s="11">
        <v>5</v>
      </c>
      <c r="AD89" s="11">
        <v>889</v>
      </c>
      <c r="AE89" s="11">
        <v>889</v>
      </c>
      <c r="AF89" s="4">
        <f t="shared" si="34"/>
        <v>1</v>
      </c>
      <c r="AG89" s="11">
        <v>20</v>
      </c>
      <c r="AH89" s="5" t="s">
        <v>362</v>
      </c>
      <c r="AI89" s="5" t="s">
        <v>362</v>
      </c>
      <c r="AJ89" s="5" t="s">
        <v>362</v>
      </c>
      <c r="AK89" s="5" t="s">
        <v>362</v>
      </c>
      <c r="AL89" s="5" t="s">
        <v>362</v>
      </c>
      <c r="AM89" s="5" t="s">
        <v>362</v>
      </c>
      <c r="AN89" s="5" t="s">
        <v>362</v>
      </c>
      <c r="AO89" s="5" t="s">
        <v>362</v>
      </c>
      <c r="AP89" s="5" t="s">
        <v>362</v>
      </c>
      <c r="AQ89" s="5" t="s">
        <v>362</v>
      </c>
      <c r="AR89" s="5" t="s">
        <v>362</v>
      </c>
      <c r="AS89" s="5" t="s">
        <v>362</v>
      </c>
      <c r="AT89" s="5" t="s">
        <v>362</v>
      </c>
      <c r="AU89" s="5" t="s">
        <v>362</v>
      </c>
      <c r="AV89" s="5" t="s">
        <v>362</v>
      </c>
      <c r="AW89" s="5" t="s">
        <v>362</v>
      </c>
      <c r="AX89" s="58">
        <v>100</v>
      </c>
      <c r="AY89" s="58">
        <v>100</v>
      </c>
      <c r="AZ89" s="4">
        <f t="shared" si="35"/>
        <v>1</v>
      </c>
      <c r="BA89" s="5">
        <v>10</v>
      </c>
      <c r="BB89" s="5" t="s">
        <v>362</v>
      </c>
      <c r="BC89" s="5" t="s">
        <v>362</v>
      </c>
      <c r="BD89" s="5" t="s">
        <v>362</v>
      </c>
      <c r="BE89" s="5" t="s">
        <v>362</v>
      </c>
      <c r="BF89" s="5" t="s">
        <v>362</v>
      </c>
      <c r="BG89" s="5" t="s">
        <v>362</v>
      </c>
      <c r="BH89" s="5" t="s">
        <v>362</v>
      </c>
      <c r="BI89" s="5" t="s">
        <v>362</v>
      </c>
      <c r="BJ89" s="44">
        <f t="shared" si="39"/>
        <v>1.047563242062012</v>
      </c>
      <c r="BK89" s="45">
        <v>1901</v>
      </c>
      <c r="BL89" s="35">
        <f t="shared" si="40"/>
        <v>1991.4</v>
      </c>
      <c r="BM89" s="35">
        <f t="shared" si="41"/>
        <v>90.400000000000091</v>
      </c>
      <c r="BN89" s="35">
        <v>186.7</v>
      </c>
      <c r="BO89" s="35">
        <v>155.1</v>
      </c>
      <c r="BP89" s="35">
        <v>149.80000000000001</v>
      </c>
      <c r="BQ89" s="35">
        <v>167.3</v>
      </c>
      <c r="BR89" s="35">
        <v>163.1</v>
      </c>
      <c r="BS89" s="35"/>
      <c r="BT89" s="35">
        <v>148.69999999999999</v>
      </c>
      <c r="BU89" s="35">
        <v>173.6</v>
      </c>
      <c r="BV89" s="35">
        <v>162</v>
      </c>
      <c r="BW89" s="35">
        <v>136.1</v>
      </c>
      <c r="BX89" s="35">
        <v>194.6</v>
      </c>
      <c r="BY89" s="35">
        <v>189.3</v>
      </c>
      <c r="BZ89" s="35">
        <v>125.2</v>
      </c>
      <c r="CA89" s="35">
        <f t="shared" si="37"/>
        <v>39.9</v>
      </c>
      <c r="CB89" s="35"/>
      <c r="CC89" s="35">
        <f t="shared" si="46"/>
        <v>39.9</v>
      </c>
      <c r="CD89" s="35">
        <f t="shared" si="47"/>
        <v>0</v>
      </c>
      <c r="CE89" s="90"/>
      <c r="CF89" s="90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10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10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10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10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10"/>
      <c r="HY89" s="9"/>
      <c r="HZ89" s="9"/>
    </row>
    <row r="90" spans="1:234" s="2" customFormat="1" ht="17.149999999999999" customHeight="1">
      <c r="A90" s="18" t="s">
        <v>89</v>
      </c>
      <c r="B90" s="6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35"/>
      <c r="CD90" s="35"/>
      <c r="CE90" s="90"/>
      <c r="CF90" s="90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10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10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10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10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10"/>
      <c r="HY90" s="9"/>
      <c r="HZ90" s="9"/>
    </row>
    <row r="91" spans="1:234" s="2" customFormat="1" ht="17.149999999999999" customHeight="1">
      <c r="A91" s="14" t="s">
        <v>90</v>
      </c>
      <c r="B91" s="35">
        <v>0</v>
      </c>
      <c r="C91" s="35">
        <v>0</v>
      </c>
      <c r="D91" s="4">
        <f t="shared" si="38"/>
        <v>0</v>
      </c>
      <c r="E91" s="11">
        <v>0</v>
      </c>
      <c r="F91" s="5" t="s">
        <v>362</v>
      </c>
      <c r="G91" s="5" t="s">
        <v>362</v>
      </c>
      <c r="H91" s="5" t="s">
        <v>362</v>
      </c>
      <c r="I91" s="5" t="s">
        <v>362</v>
      </c>
      <c r="J91" s="5" t="s">
        <v>362</v>
      </c>
      <c r="K91" s="5" t="s">
        <v>362</v>
      </c>
      <c r="L91" s="5" t="s">
        <v>362</v>
      </c>
      <c r="M91" s="5" t="s">
        <v>362</v>
      </c>
      <c r="N91" s="35">
        <v>600.1</v>
      </c>
      <c r="O91" s="35">
        <v>357.6</v>
      </c>
      <c r="P91" s="4">
        <f t="shared" si="30"/>
        <v>0.59590068321946343</v>
      </c>
      <c r="Q91" s="11">
        <v>20</v>
      </c>
      <c r="R91" s="35">
        <v>60.7</v>
      </c>
      <c r="S91" s="35">
        <v>69.599999999999994</v>
      </c>
      <c r="T91" s="4">
        <f t="shared" si="31"/>
        <v>1.1466227347611202</v>
      </c>
      <c r="U91" s="11">
        <v>20</v>
      </c>
      <c r="V91" s="35">
        <v>4.7</v>
      </c>
      <c r="W91" s="35">
        <v>5.4</v>
      </c>
      <c r="X91" s="4">
        <f t="shared" si="32"/>
        <v>1.1489361702127661</v>
      </c>
      <c r="Y91" s="11">
        <v>30</v>
      </c>
      <c r="Z91" s="82">
        <v>4903</v>
      </c>
      <c r="AA91" s="82">
        <v>4573</v>
      </c>
      <c r="AB91" s="4">
        <f t="shared" si="33"/>
        <v>0.93269426881501116</v>
      </c>
      <c r="AC91" s="11">
        <v>5</v>
      </c>
      <c r="AD91" s="11">
        <v>41</v>
      </c>
      <c r="AE91" s="11">
        <v>41</v>
      </c>
      <c r="AF91" s="4">
        <f t="shared" si="34"/>
        <v>1</v>
      </c>
      <c r="AG91" s="11">
        <v>20</v>
      </c>
      <c r="AH91" s="5" t="s">
        <v>362</v>
      </c>
      <c r="AI91" s="5" t="s">
        <v>362</v>
      </c>
      <c r="AJ91" s="5" t="s">
        <v>362</v>
      </c>
      <c r="AK91" s="5" t="s">
        <v>362</v>
      </c>
      <c r="AL91" s="5" t="s">
        <v>362</v>
      </c>
      <c r="AM91" s="5" t="s">
        <v>362</v>
      </c>
      <c r="AN91" s="5" t="s">
        <v>362</v>
      </c>
      <c r="AO91" s="5" t="s">
        <v>362</v>
      </c>
      <c r="AP91" s="5" t="s">
        <v>362</v>
      </c>
      <c r="AQ91" s="5" t="s">
        <v>362</v>
      </c>
      <c r="AR91" s="5" t="s">
        <v>362</v>
      </c>
      <c r="AS91" s="5" t="s">
        <v>362</v>
      </c>
      <c r="AT91" s="5" t="s">
        <v>362</v>
      </c>
      <c r="AU91" s="5" t="s">
        <v>362</v>
      </c>
      <c r="AV91" s="5" t="s">
        <v>362</v>
      </c>
      <c r="AW91" s="5" t="s">
        <v>362</v>
      </c>
      <c r="AX91" s="58">
        <v>0</v>
      </c>
      <c r="AY91" s="58">
        <v>0</v>
      </c>
      <c r="AZ91" s="4">
        <f t="shared" si="35"/>
        <v>0</v>
      </c>
      <c r="BA91" s="5">
        <v>0</v>
      </c>
      <c r="BB91" s="5" t="s">
        <v>362</v>
      </c>
      <c r="BC91" s="5" t="s">
        <v>362</v>
      </c>
      <c r="BD91" s="5" t="s">
        <v>362</v>
      </c>
      <c r="BE91" s="5" t="s">
        <v>362</v>
      </c>
      <c r="BF91" s="5" t="s">
        <v>362</v>
      </c>
      <c r="BG91" s="5" t="s">
        <v>362</v>
      </c>
      <c r="BH91" s="5" t="s">
        <v>362</v>
      </c>
      <c r="BI91" s="5" t="s">
        <v>362</v>
      </c>
      <c r="BJ91" s="44">
        <f t="shared" si="39"/>
        <v>0.98928447168494427</v>
      </c>
      <c r="BK91" s="45">
        <v>543</v>
      </c>
      <c r="BL91" s="35">
        <f t="shared" si="40"/>
        <v>537.20000000000005</v>
      </c>
      <c r="BM91" s="35">
        <f t="shared" si="41"/>
        <v>-5.7999999999999545</v>
      </c>
      <c r="BN91" s="35">
        <v>50.4</v>
      </c>
      <c r="BO91" s="35">
        <v>44.3</v>
      </c>
      <c r="BP91" s="35">
        <v>44.5</v>
      </c>
      <c r="BQ91" s="35">
        <v>46</v>
      </c>
      <c r="BR91" s="35">
        <v>46.1</v>
      </c>
      <c r="BS91" s="35"/>
      <c r="BT91" s="35">
        <v>52.3</v>
      </c>
      <c r="BU91" s="35">
        <v>45.5</v>
      </c>
      <c r="BV91" s="35">
        <v>47.1</v>
      </c>
      <c r="BW91" s="35">
        <v>41.3</v>
      </c>
      <c r="BX91" s="35">
        <v>47.9</v>
      </c>
      <c r="BY91" s="35">
        <v>47.9</v>
      </c>
      <c r="BZ91" s="35"/>
      <c r="CA91" s="35">
        <f t="shared" si="37"/>
        <v>23.9</v>
      </c>
      <c r="CB91" s="35"/>
      <c r="CC91" s="35">
        <f t="shared" ref="CC91:CC103" si="48">IF((IF(AND((CA91)&gt;0,CB91="+"),0,CA91))&gt;0,CA91,0)</f>
        <v>23.9</v>
      </c>
      <c r="CD91" s="35">
        <f t="shared" ref="CD91:CD103" si="49">IF((IF(AND((CA91)&gt;0,CB91="+"),0,CA91))&lt;0,CA91,0)</f>
        <v>0</v>
      </c>
      <c r="CE91" s="90"/>
      <c r="CF91" s="90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10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10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10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10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10"/>
      <c r="HY91" s="9"/>
      <c r="HZ91" s="9"/>
    </row>
    <row r="92" spans="1:234" s="2" customFormat="1" ht="17.149999999999999" customHeight="1">
      <c r="A92" s="14" t="s">
        <v>91</v>
      </c>
      <c r="B92" s="35">
        <v>244553</v>
      </c>
      <c r="C92" s="35">
        <v>264476.40000000002</v>
      </c>
      <c r="D92" s="4">
        <f t="shared" si="38"/>
        <v>1.0814686386999957</v>
      </c>
      <c r="E92" s="11">
        <v>10</v>
      </c>
      <c r="F92" s="5" t="s">
        <v>362</v>
      </c>
      <c r="G92" s="5" t="s">
        <v>362</v>
      </c>
      <c r="H92" s="5" t="s">
        <v>362</v>
      </c>
      <c r="I92" s="5" t="s">
        <v>362</v>
      </c>
      <c r="J92" s="5" t="s">
        <v>362</v>
      </c>
      <c r="K92" s="5" t="s">
        <v>362</v>
      </c>
      <c r="L92" s="5" t="s">
        <v>362</v>
      </c>
      <c r="M92" s="5" t="s">
        <v>362</v>
      </c>
      <c r="N92" s="35">
        <v>12729</v>
      </c>
      <c r="O92" s="35">
        <v>11054.7</v>
      </c>
      <c r="P92" s="4">
        <f t="shared" si="30"/>
        <v>0.86846570822531233</v>
      </c>
      <c r="Q92" s="11">
        <v>20</v>
      </c>
      <c r="R92" s="35">
        <v>129.80000000000001</v>
      </c>
      <c r="S92" s="35">
        <v>141.19999999999999</v>
      </c>
      <c r="T92" s="4">
        <f t="shared" si="31"/>
        <v>1.0878274268104775</v>
      </c>
      <c r="U92" s="11">
        <v>20</v>
      </c>
      <c r="V92" s="35">
        <v>34.1</v>
      </c>
      <c r="W92" s="35">
        <v>38.6</v>
      </c>
      <c r="X92" s="4">
        <f t="shared" si="32"/>
        <v>1.1319648093841643</v>
      </c>
      <c r="Y92" s="11">
        <v>30</v>
      </c>
      <c r="Z92" s="82">
        <v>859504</v>
      </c>
      <c r="AA92" s="82">
        <v>819228</v>
      </c>
      <c r="AB92" s="4">
        <f t="shared" si="33"/>
        <v>0.95314041586775633</v>
      </c>
      <c r="AC92" s="11">
        <v>5</v>
      </c>
      <c r="AD92" s="11">
        <v>99</v>
      </c>
      <c r="AE92" s="11">
        <v>99</v>
      </c>
      <c r="AF92" s="4">
        <f t="shared" si="34"/>
        <v>1</v>
      </c>
      <c r="AG92" s="11">
        <v>20</v>
      </c>
      <c r="AH92" s="5" t="s">
        <v>362</v>
      </c>
      <c r="AI92" s="5" t="s">
        <v>362</v>
      </c>
      <c r="AJ92" s="5" t="s">
        <v>362</v>
      </c>
      <c r="AK92" s="5" t="s">
        <v>362</v>
      </c>
      <c r="AL92" s="5" t="s">
        <v>362</v>
      </c>
      <c r="AM92" s="5" t="s">
        <v>362</v>
      </c>
      <c r="AN92" s="5" t="s">
        <v>362</v>
      </c>
      <c r="AO92" s="5" t="s">
        <v>362</v>
      </c>
      <c r="AP92" s="5" t="s">
        <v>362</v>
      </c>
      <c r="AQ92" s="5" t="s">
        <v>362</v>
      </c>
      <c r="AR92" s="5" t="s">
        <v>362</v>
      </c>
      <c r="AS92" s="5" t="s">
        <v>362</v>
      </c>
      <c r="AT92" s="5" t="s">
        <v>362</v>
      </c>
      <c r="AU92" s="5" t="s">
        <v>362</v>
      </c>
      <c r="AV92" s="5" t="s">
        <v>362</v>
      </c>
      <c r="AW92" s="5" t="s">
        <v>362</v>
      </c>
      <c r="AX92" s="58">
        <v>74.099999999999994</v>
      </c>
      <c r="AY92" s="58">
        <v>67.2</v>
      </c>
      <c r="AZ92" s="4">
        <f t="shared" si="35"/>
        <v>0.90688259109311753</v>
      </c>
      <c r="BA92" s="5">
        <v>10</v>
      </c>
      <c r="BB92" s="5" t="s">
        <v>362</v>
      </c>
      <c r="BC92" s="5" t="s">
        <v>362</v>
      </c>
      <c r="BD92" s="5" t="s">
        <v>362</v>
      </c>
      <c r="BE92" s="5" t="s">
        <v>362</v>
      </c>
      <c r="BF92" s="5" t="s">
        <v>362</v>
      </c>
      <c r="BG92" s="5" t="s">
        <v>362</v>
      </c>
      <c r="BH92" s="5" t="s">
        <v>362</v>
      </c>
      <c r="BI92" s="5" t="s">
        <v>362</v>
      </c>
      <c r="BJ92" s="44">
        <f t="shared" si="39"/>
        <v>1.0237740987783532</v>
      </c>
      <c r="BK92" s="45">
        <v>1582</v>
      </c>
      <c r="BL92" s="35">
        <f t="shared" si="40"/>
        <v>1619.6</v>
      </c>
      <c r="BM92" s="35">
        <f t="shared" si="41"/>
        <v>37.599999999999909</v>
      </c>
      <c r="BN92" s="35">
        <v>144.19999999999999</v>
      </c>
      <c r="BO92" s="35">
        <v>153.80000000000001</v>
      </c>
      <c r="BP92" s="35">
        <v>82.7</v>
      </c>
      <c r="BQ92" s="35">
        <v>149.50000000000003</v>
      </c>
      <c r="BR92" s="35">
        <v>159.69999999999999</v>
      </c>
      <c r="BS92" s="35"/>
      <c r="BT92" s="35">
        <v>134.80000000000001</v>
      </c>
      <c r="BU92" s="35">
        <v>137.9</v>
      </c>
      <c r="BV92" s="35">
        <v>144.4</v>
      </c>
      <c r="BW92" s="35">
        <v>117</v>
      </c>
      <c r="BX92" s="35">
        <v>138.4</v>
      </c>
      <c r="BY92" s="35">
        <v>171.9</v>
      </c>
      <c r="BZ92" s="35">
        <v>77.5</v>
      </c>
      <c r="CA92" s="35">
        <f t="shared" si="37"/>
        <v>7.8</v>
      </c>
      <c r="CB92" s="35"/>
      <c r="CC92" s="35">
        <f t="shared" si="48"/>
        <v>7.8</v>
      </c>
      <c r="CD92" s="35">
        <f t="shared" si="49"/>
        <v>0</v>
      </c>
      <c r="CE92" s="90"/>
      <c r="CF92" s="90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10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10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10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10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10"/>
      <c r="HY92" s="9"/>
      <c r="HZ92" s="9"/>
    </row>
    <row r="93" spans="1:234" s="2" customFormat="1" ht="17.149999999999999" customHeight="1">
      <c r="A93" s="14" t="s">
        <v>92</v>
      </c>
      <c r="B93" s="35">
        <v>0</v>
      </c>
      <c r="C93" s="35">
        <v>0</v>
      </c>
      <c r="D93" s="4">
        <f t="shared" si="38"/>
        <v>0</v>
      </c>
      <c r="E93" s="11">
        <v>0</v>
      </c>
      <c r="F93" s="5" t="s">
        <v>362</v>
      </c>
      <c r="G93" s="5" t="s">
        <v>362</v>
      </c>
      <c r="H93" s="5" t="s">
        <v>362</v>
      </c>
      <c r="I93" s="5" t="s">
        <v>362</v>
      </c>
      <c r="J93" s="5" t="s">
        <v>362</v>
      </c>
      <c r="K93" s="5" t="s">
        <v>362</v>
      </c>
      <c r="L93" s="5" t="s">
        <v>362</v>
      </c>
      <c r="M93" s="5" t="s">
        <v>362</v>
      </c>
      <c r="N93" s="35">
        <v>2765.3</v>
      </c>
      <c r="O93" s="35">
        <v>1543.5</v>
      </c>
      <c r="P93" s="4">
        <f t="shared" si="30"/>
        <v>0.55816728745524891</v>
      </c>
      <c r="Q93" s="11">
        <v>20</v>
      </c>
      <c r="R93" s="35">
        <v>261.89999999999998</v>
      </c>
      <c r="S93" s="35">
        <v>299.5</v>
      </c>
      <c r="T93" s="4">
        <f t="shared" si="31"/>
        <v>1.1435662466590302</v>
      </c>
      <c r="U93" s="11">
        <v>20</v>
      </c>
      <c r="V93" s="35">
        <v>24.1</v>
      </c>
      <c r="W93" s="35">
        <v>27.5</v>
      </c>
      <c r="X93" s="4">
        <f t="shared" si="32"/>
        <v>1.1410788381742738</v>
      </c>
      <c r="Y93" s="11">
        <v>30</v>
      </c>
      <c r="Z93" s="82">
        <v>25362</v>
      </c>
      <c r="AA93" s="82">
        <v>29954</v>
      </c>
      <c r="AB93" s="4">
        <f t="shared" si="33"/>
        <v>1.1810582761611861</v>
      </c>
      <c r="AC93" s="11">
        <v>5</v>
      </c>
      <c r="AD93" s="11">
        <v>215</v>
      </c>
      <c r="AE93" s="11">
        <v>215</v>
      </c>
      <c r="AF93" s="4">
        <f t="shared" si="34"/>
        <v>1</v>
      </c>
      <c r="AG93" s="11">
        <v>20</v>
      </c>
      <c r="AH93" s="5" t="s">
        <v>362</v>
      </c>
      <c r="AI93" s="5" t="s">
        <v>362</v>
      </c>
      <c r="AJ93" s="5" t="s">
        <v>362</v>
      </c>
      <c r="AK93" s="5" t="s">
        <v>362</v>
      </c>
      <c r="AL93" s="5" t="s">
        <v>362</v>
      </c>
      <c r="AM93" s="5" t="s">
        <v>362</v>
      </c>
      <c r="AN93" s="5" t="s">
        <v>362</v>
      </c>
      <c r="AO93" s="5" t="s">
        <v>362</v>
      </c>
      <c r="AP93" s="5" t="s">
        <v>362</v>
      </c>
      <c r="AQ93" s="5" t="s">
        <v>362</v>
      </c>
      <c r="AR93" s="5" t="s">
        <v>362</v>
      </c>
      <c r="AS93" s="5" t="s">
        <v>362</v>
      </c>
      <c r="AT93" s="5" t="s">
        <v>362</v>
      </c>
      <c r="AU93" s="5" t="s">
        <v>362</v>
      </c>
      <c r="AV93" s="5" t="s">
        <v>362</v>
      </c>
      <c r="AW93" s="5" t="s">
        <v>362</v>
      </c>
      <c r="AX93" s="58">
        <v>100</v>
      </c>
      <c r="AY93" s="58">
        <v>0</v>
      </c>
      <c r="AZ93" s="4">
        <f t="shared" si="35"/>
        <v>0</v>
      </c>
      <c r="BA93" s="5">
        <v>10</v>
      </c>
      <c r="BB93" s="5" t="s">
        <v>362</v>
      </c>
      <c r="BC93" s="5" t="s">
        <v>362</v>
      </c>
      <c r="BD93" s="5" t="s">
        <v>362</v>
      </c>
      <c r="BE93" s="5" t="s">
        <v>362</v>
      </c>
      <c r="BF93" s="5" t="s">
        <v>362</v>
      </c>
      <c r="BG93" s="5" t="s">
        <v>362</v>
      </c>
      <c r="BH93" s="5" t="s">
        <v>362</v>
      </c>
      <c r="BI93" s="5" t="s">
        <v>362</v>
      </c>
      <c r="BJ93" s="44">
        <f t="shared" si="39"/>
        <v>0.89687930674590222</v>
      </c>
      <c r="BK93" s="45">
        <v>1281</v>
      </c>
      <c r="BL93" s="35">
        <f t="shared" si="40"/>
        <v>1148.9000000000001</v>
      </c>
      <c r="BM93" s="35">
        <f t="shared" si="41"/>
        <v>-132.09999999999991</v>
      </c>
      <c r="BN93" s="35">
        <v>110.9</v>
      </c>
      <c r="BO93" s="35">
        <v>113.3</v>
      </c>
      <c r="BP93" s="35">
        <v>71.5</v>
      </c>
      <c r="BQ93" s="35">
        <v>113.39999999999999</v>
      </c>
      <c r="BR93" s="35">
        <v>97.8</v>
      </c>
      <c r="BS93" s="35"/>
      <c r="BT93" s="35">
        <v>108.5</v>
      </c>
      <c r="BU93" s="35">
        <v>120.9</v>
      </c>
      <c r="BV93" s="35">
        <v>100.6</v>
      </c>
      <c r="BW93" s="35">
        <v>103.2</v>
      </c>
      <c r="BX93" s="35">
        <v>147.5</v>
      </c>
      <c r="BY93" s="35">
        <v>136.6</v>
      </c>
      <c r="BZ93" s="35">
        <v>35.299999999999997</v>
      </c>
      <c r="CA93" s="35">
        <f t="shared" si="37"/>
        <v>-110.6</v>
      </c>
      <c r="CB93" s="35"/>
      <c r="CC93" s="35">
        <f t="shared" si="48"/>
        <v>0</v>
      </c>
      <c r="CD93" s="35">
        <f t="shared" si="49"/>
        <v>-110.6</v>
      </c>
      <c r="CE93" s="90"/>
      <c r="CF93" s="90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10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10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10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10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10"/>
      <c r="HY93" s="9"/>
      <c r="HZ93" s="9"/>
    </row>
    <row r="94" spans="1:234" s="2" customFormat="1" ht="17.149999999999999" customHeight="1">
      <c r="A94" s="14" t="s">
        <v>93</v>
      </c>
      <c r="B94" s="35">
        <v>0</v>
      </c>
      <c r="C94" s="35">
        <v>0</v>
      </c>
      <c r="D94" s="4">
        <f t="shared" si="38"/>
        <v>0</v>
      </c>
      <c r="E94" s="11">
        <v>0</v>
      </c>
      <c r="F94" s="5" t="s">
        <v>362</v>
      </c>
      <c r="G94" s="5" t="s">
        <v>362</v>
      </c>
      <c r="H94" s="5" t="s">
        <v>362</v>
      </c>
      <c r="I94" s="5" t="s">
        <v>362</v>
      </c>
      <c r="J94" s="5" t="s">
        <v>362</v>
      </c>
      <c r="K94" s="5" t="s">
        <v>362</v>
      </c>
      <c r="L94" s="5" t="s">
        <v>362</v>
      </c>
      <c r="M94" s="5" t="s">
        <v>362</v>
      </c>
      <c r="N94" s="35">
        <v>1260.3</v>
      </c>
      <c r="O94" s="35">
        <v>1543.9</v>
      </c>
      <c r="P94" s="4">
        <f t="shared" si="30"/>
        <v>1.202502578751091</v>
      </c>
      <c r="Q94" s="11">
        <v>20</v>
      </c>
      <c r="R94" s="35">
        <v>155.80000000000001</v>
      </c>
      <c r="S94" s="35">
        <v>217</v>
      </c>
      <c r="T94" s="4">
        <f t="shared" si="31"/>
        <v>1.2192811296534019</v>
      </c>
      <c r="U94" s="11">
        <v>20</v>
      </c>
      <c r="V94" s="35">
        <v>14.8</v>
      </c>
      <c r="W94" s="35">
        <v>19.600000000000001</v>
      </c>
      <c r="X94" s="4">
        <f t="shared" si="32"/>
        <v>1.2124324324324325</v>
      </c>
      <c r="Y94" s="11">
        <v>30</v>
      </c>
      <c r="Z94" s="82">
        <v>127791</v>
      </c>
      <c r="AA94" s="82">
        <v>153274</v>
      </c>
      <c r="AB94" s="4">
        <f t="shared" si="33"/>
        <v>1.1994115391537745</v>
      </c>
      <c r="AC94" s="11">
        <v>5</v>
      </c>
      <c r="AD94" s="11">
        <v>101</v>
      </c>
      <c r="AE94" s="11">
        <v>101</v>
      </c>
      <c r="AF94" s="4">
        <f t="shared" si="34"/>
        <v>1</v>
      </c>
      <c r="AG94" s="11">
        <v>20</v>
      </c>
      <c r="AH94" s="5" t="s">
        <v>362</v>
      </c>
      <c r="AI94" s="5" t="s">
        <v>362</v>
      </c>
      <c r="AJ94" s="5" t="s">
        <v>362</v>
      </c>
      <c r="AK94" s="5" t="s">
        <v>362</v>
      </c>
      <c r="AL94" s="5" t="s">
        <v>362</v>
      </c>
      <c r="AM94" s="5" t="s">
        <v>362</v>
      </c>
      <c r="AN94" s="5" t="s">
        <v>362</v>
      </c>
      <c r="AO94" s="5" t="s">
        <v>362</v>
      </c>
      <c r="AP94" s="5" t="s">
        <v>362</v>
      </c>
      <c r="AQ94" s="5" t="s">
        <v>362</v>
      </c>
      <c r="AR94" s="5" t="s">
        <v>362</v>
      </c>
      <c r="AS94" s="5" t="s">
        <v>362</v>
      </c>
      <c r="AT94" s="5" t="s">
        <v>362</v>
      </c>
      <c r="AU94" s="5" t="s">
        <v>362</v>
      </c>
      <c r="AV94" s="5" t="s">
        <v>362</v>
      </c>
      <c r="AW94" s="5" t="s">
        <v>362</v>
      </c>
      <c r="AX94" s="58">
        <v>0</v>
      </c>
      <c r="AY94" s="58">
        <v>0</v>
      </c>
      <c r="AZ94" s="4">
        <f t="shared" si="35"/>
        <v>0</v>
      </c>
      <c r="BA94" s="5">
        <v>0</v>
      </c>
      <c r="BB94" s="5" t="s">
        <v>362</v>
      </c>
      <c r="BC94" s="5" t="s">
        <v>362</v>
      </c>
      <c r="BD94" s="5" t="s">
        <v>362</v>
      </c>
      <c r="BE94" s="5" t="s">
        <v>362</v>
      </c>
      <c r="BF94" s="5" t="s">
        <v>362</v>
      </c>
      <c r="BG94" s="5" t="s">
        <v>362</v>
      </c>
      <c r="BH94" s="5" t="s">
        <v>362</v>
      </c>
      <c r="BI94" s="5" t="s">
        <v>362</v>
      </c>
      <c r="BJ94" s="44">
        <f t="shared" si="39"/>
        <v>1.1663758403877023</v>
      </c>
      <c r="BK94" s="45">
        <v>553</v>
      </c>
      <c r="BL94" s="35">
        <f t="shared" si="40"/>
        <v>645</v>
      </c>
      <c r="BM94" s="35">
        <f t="shared" si="41"/>
        <v>92</v>
      </c>
      <c r="BN94" s="35">
        <v>47.9</v>
      </c>
      <c r="BO94" s="35">
        <v>46.1</v>
      </c>
      <c r="BP94" s="35">
        <v>53.8</v>
      </c>
      <c r="BQ94" s="35">
        <v>48.800000000000004</v>
      </c>
      <c r="BR94" s="35">
        <v>45.7</v>
      </c>
      <c r="BS94" s="35"/>
      <c r="BT94" s="35">
        <v>47.4</v>
      </c>
      <c r="BU94" s="35">
        <v>41.699999999999996</v>
      </c>
      <c r="BV94" s="35">
        <v>41.2</v>
      </c>
      <c r="BW94" s="35">
        <v>45.3</v>
      </c>
      <c r="BX94" s="35">
        <v>57.7</v>
      </c>
      <c r="BY94" s="35">
        <v>61.3</v>
      </c>
      <c r="BZ94" s="35">
        <v>9.1</v>
      </c>
      <c r="CA94" s="35">
        <f t="shared" si="37"/>
        <v>99</v>
      </c>
      <c r="CB94" s="35"/>
      <c r="CC94" s="35">
        <f t="shared" si="48"/>
        <v>99</v>
      </c>
      <c r="CD94" s="35">
        <f t="shared" si="49"/>
        <v>0</v>
      </c>
      <c r="CE94" s="90"/>
      <c r="CF94" s="90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10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10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10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10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10"/>
      <c r="HY94" s="9"/>
      <c r="HZ94" s="9"/>
    </row>
    <row r="95" spans="1:234" s="2" customFormat="1" ht="17.149999999999999" customHeight="1">
      <c r="A95" s="14" t="s">
        <v>94</v>
      </c>
      <c r="B95" s="35">
        <v>2799</v>
      </c>
      <c r="C95" s="35">
        <v>2666</v>
      </c>
      <c r="D95" s="4">
        <f t="shared" si="38"/>
        <v>0.95248302965344767</v>
      </c>
      <c r="E95" s="11">
        <v>10</v>
      </c>
      <c r="F95" s="5" t="s">
        <v>362</v>
      </c>
      <c r="G95" s="5" t="s">
        <v>362</v>
      </c>
      <c r="H95" s="5" t="s">
        <v>362</v>
      </c>
      <c r="I95" s="5" t="s">
        <v>362</v>
      </c>
      <c r="J95" s="5" t="s">
        <v>362</v>
      </c>
      <c r="K95" s="5" t="s">
        <v>362</v>
      </c>
      <c r="L95" s="5" t="s">
        <v>362</v>
      </c>
      <c r="M95" s="5" t="s">
        <v>362</v>
      </c>
      <c r="N95" s="35">
        <v>3253</v>
      </c>
      <c r="O95" s="35">
        <v>1482.5</v>
      </c>
      <c r="P95" s="4">
        <f t="shared" si="30"/>
        <v>0.45573316938210884</v>
      </c>
      <c r="Q95" s="11">
        <v>20</v>
      </c>
      <c r="R95" s="35">
        <v>460.5</v>
      </c>
      <c r="S95" s="35">
        <v>544</v>
      </c>
      <c r="T95" s="4">
        <f t="shared" si="31"/>
        <v>1.1813246471226928</v>
      </c>
      <c r="U95" s="11">
        <v>25</v>
      </c>
      <c r="V95" s="35">
        <v>30.7</v>
      </c>
      <c r="W95" s="35">
        <v>36.1</v>
      </c>
      <c r="X95" s="4">
        <f t="shared" si="32"/>
        <v>1.1758957654723128</v>
      </c>
      <c r="Y95" s="11">
        <v>25</v>
      </c>
      <c r="Z95" s="82">
        <v>8869</v>
      </c>
      <c r="AA95" s="82">
        <v>7055</v>
      </c>
      <c r="AB95" s="4">
        <f t="shared" si="33"/>
        <v>0.79546735821400383</v>
      </c>
      <c r="AC95" s="11">
        <v>5</v>
      </c>
      <c r="AD95" s="11">
        <v>388</v>
      </c>
      <c r="AE95" s="11">
        <v>388</v>
      </c>
      <c r="AF95" s="4">
        <f t="shared" si="34"/>
        <v>1</v>
      </c>
      <c r="AG95" s="11">
        <v>20</v>
      </c>
      <c r="AH95" s="5" t="s">
        <v>362</v>
      </c>
      <c r="AI95" s="5" t="s">
        <v>362</v>
      </c>
      <c r="AJ95" s="5" t="s">
        <v>362</v>
      </c>
      <c r="AK95" s="5" t="s">
        <v>362</v>
      </c>
      <c r="AL95" s="5" t="s">
        <v>362</v>
      </c>
      <c r="AM95" s="5" t="s">
        <v>362</v>
      </c>
      <c r="AN95" s="5" t="s">
        <v>362</v>
      </c>
      <c r="AO95" s="5" t="s">
        <v>362</v>
      </c>
      <c r="AP95" s="5" t="s">
        <v>362</v>
      </c>
      <c r="AQ95" s="5" t="s">
        <v>362</v>
      </c>
      <c r="AR95" s="5" t="s">
        <v>362</v>
      </c>
      <c r="AS95" s="5" t="s">
        <v>362</v>
      </c>
      <c r="AT95" s="5" t="s">
        <v>362</v>
      </c>
      <c r="AU95" s="5" t="s">
        <v>362</v>
      </c>
      <c r="AV95" s="5" t="s">
        <v>362</v>
      </c>
      <c r="AW95" s="5" t="s">
        <v>362</v>
      </c>
      <c r="AX95" s="58">
        <v>0</v>
      </c>
      <c r="AY95" s="58">
        <v>0</v>
      </c>
      <c r="AZ95" s="4">
        <f t="shared" si="35"/>
        <v>0</v>
      </c>
      <c r="BA95" s="5">
        <v>0</v>
      </c>
      <c r="BB95" s="5" t="s">
        <v>362</v>
      </c>
      <c r="BC95" s="5" t="s">
        <v>362</v>
      </c>
      <c r="BD95" s="5" t="s">
        <v>362</v>
      </c>
      <c r="BE95" s="5" t="s">
        <v>362</v>
      </c>
      <c r="BF95" s="5" t="s">
        <v>362</v>
      </c>
      <c r="BG95" s="5" t="s">
        <v>362</v>
      </c>
      <c r="BH95" s="5" t="s">
        <v>362</v>
      </c>
      <c r="BI95" s="5" t="s">
        <v>362</v>
      </c>
      <c r="BJ95" s="44">
        <f t="shared" si="39"/>
        <v>0.96711753133449341</v>
      </c>
      <c r="BK95" s="45">
        <v>1261</v>
      </c>
      <c r="BL95" s="35">
        <f t="shared" si="40"/>
        <v>1219.5</v>
      </c>
      <c r="BM95" s="35">
        <f t="shared" si="41"/>
        <v>-41.5</v>
      </c>
      <c r="BN95" s="35">
        <v>102.2</v>
      </c>
      <c r="BO95" s="35">
        <v>126.1</v>
      </c>
      <c r="BP95" s="35">
        <v>147.30000000000001</v>
      </c>
      <c r="BQ95" s="35">
        <v>98.8</v>
      </c>
      <c r="BR95" s="35">
        <v>105.9</v>
      </c>
      <c r="BS95" s="35"/>
      <c r="BT95" s="35">
        <v>98.1</v>
      </c>
      <c r="BU95" s="35">
        <v>103.2</v>
      </c>
      <c r="BV95" s="35">
        <v>99</v>
      </c>
      <c r="BW95" s="35">
        <v>117.7</v>
      </c>
      <c r="BX95" s="35">
        <v>95.300000000000011</v>
      </c>
      <c r="BY95" s="35">
        <v>116.8</v>
      </c>
      <c r="BZ95" s="35"/>
      <c r="CA95" s="35">
        <f t="shared" si="37"/>
        <v>9.1</v>
      </c>
      <c r="CB95" s="35"/>
      <c r="CC95" s="35">
        <f t="shared" si="48"/>
        <v>9.1</v>
      </c>
      <c r="CD95" s="35">
        <f t="shared" si="49"/>
        <v>0</v>
      </c>
      <c r="CE95" s="90"/>
      <c r="CF95" s="90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10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10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10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10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10"/>
      <c r="HY95" s="9"/>
      <c r="HZ95" s="9"/>
    </row>
    <row r="96" spans="1:234" s="2" customFormat="1" ht="17.149999999999999" customHeight="1">
      <c r="A96" s="14" t="s">
        <v>95</v>
      </c>
      <c r="B96" s="35">
        <v>0</v>
      </c>
      <c r="C96" s="35">
        <v>0</v>
      </c>
      <c r="D96" s="4">
        <f t="shared" si="38"/>
        <v>0</v>
      </c>
      <c r="E96" s="11">
        <v>0</v>
      </c>
      <c r="F96" s="5" t="s">
        <v>362</v>
      </c>
      <c r="G96" s="5" t="s">
        <v>362</v>
      </c>
      <c r="H96" s="5" t="s">
        <v>362</v>
      </c>
      <c r="I96" s="5" t="s">
        <v>362</v>
      </c>
      <c r="J96" s="5" t="s">
        <v>362</v>
      </c>
      <c r="K96" s="5" t="s">
        <v>362</v>
      </c>
      <c r="L96" s="5" t="s">
        <v>362</v>
      </c>
      <c r="M96" s="5" t="s">
        <v>362</v>
      </c>
      <c r="N96" s="35">
        <v>2117.3000000000002</v>
      </c>
      <c r="O96" s="35">
        <v>1424.2</v>
      </c>
      <c r="P96" s="4">
        <f t="shared" si="30"/>
        <v>0.6726491286071884</v>
      </c>
      <c r="Q96" s="11">
        <v>20</v>
      </c>
      <c r="R96" s="35">
        <v>428.9</v>
      </c>
      <c r="S96" s="35">
        <v>500.3</v>
      </c>
      <c r="T96" s="4">
        <f t="shared" si="31"/>
        <v>1.1664723711820939</v>
      </c>
      <c r="U96" s="11">
        <v>25</v>
      </c>
      <c r="V96" s="35">
        <v>39.9</v>
      </c>
      <c r="W96" s="35">
        <v>45.5</v>
      </c>
      <c r="X96" s="4">
        <f t="shared" si="32"/>
        <v>1.1403508771929824</v>
      </c>
      <c r="Y96" s="11">
        <v>25</v>
      </c>
      <c r="Z96" s="82">
        <v>8657</v>
      </c>
      <c r="AA96" s="82">
        <v>11060</v>
      </c>
      <c r="AB96" s="4">
        <f t="shared" si="33"/>
        <v>1.2077578837934619</v>
      </c>
      <c r="AC96" s="11">
        <v>5</v>
      </c>
      <c r="AD96" s="11">
        <v>170</v>
      </c>
      <c r="AE96" s="11">
        <v>170</v>
      </c>
      <c r="AF96" s="4">
        <f t="shared" si="34"/>
        <v>1</v>
      </c>
      <c r="AG96" s="11">
        <v>20</v>
      </c>
      <c r="AH96" s="5" t="s">
        <v>362</v>
      </c>
      <c r="AI96" s="5" t="s">
        <v>362</v>
      </c>
      <c r="AJ96" s="5" t="s">
        <v>362</v>
      </c>
      <c r="AK96" s="5" t="s">
        <v>362</v>
      </c>
      <c r="AL96" s="5" t="s">
        <v>362</v>
      </c>
      <c r="AM96" s="5" t="s">
        <v>362</v>
      </c>
      <c r="AN96" s="5" t="s">
        <v>362</v>
      </c>
      <c r="AO96" s="5" t="s">
        <v>362</v>
      </c>
      <c r="AP96" s="5" t="s">
        <v>362</v>
      </c>
      <c r="AQ96" s="5" t="s">
        <v>362</v>
      </c>
      <c r="AR96" s="5" t="s">
        <v>362</v>
      </c>
      <c r="AS96" s="5" t="s">
        <v>362</v>
      </c>
      <c r="AT96" s="5" t="s">
        <v>362</v>
      </c>
      <c r="AU96" s="5" t="s">
        <v>362</v>
      </c>
      <c r="AV96" s="5" t="s">
        <v>362</v>
      </c>
      <c r="AW96" s="5" t="s">
        <v>362</v>
      </c>
      <c r="AX96" s="58">
        <v>0</v>
      </c>
      <c r="AY96" s="58">
        <v>0</v>
      </c>
      <c r="AZ96" s="4">
        <f t="shared" si="35"/>
        <v>0</v>
      </c>
      <c r="BA96" s="5">
        <v>0</v>
      </c>
      <c r="BB96" s="5" t="s">
        <v>362</v>
      </c>
      <c r="BC96" s="5" t="s">
        <v>362</v>
      </c>
      <c r="BD96" s="5" t="s">
        <v>362</v>
      </c>
      <c r="BE96" s="5" t="s">
        <v>362</v>
      </c>
      <c r="BF96" s="5" t="s">
        <v>362</v>
      </c>
      <c r="BG96" s="5" t="s">
        <v>362</v>
      </c>
      <c r="BH96" s="5" t="s">
        <v>362</v>
      </c>
      <c r="BI96" s="5" t="s">
        <v>362</v>
      </c>
      <c r="BJ96" s="44">
        <f t="shared" si="39"/>
        <v>1.0227616126367156</v>
      </c>
      <c r="BK96" s="45">
        <v>686</v>
      </c>
      <c r="BL96" s="35">
        <f t="shared" si="40"/>
        <v>701.6</v>
      </c>
      <c r="BM96" s="35">
        <f t="shared" si="41"/>
        <v>15.600000000000023</v>
      </c>
      <c r="BN96" s="35">
        <v>66.5</v>
      </c>
      <c r="BO96" s="35">
        <v>57.9</v>
      </c>
      <c r="BP96" s="35">
        <v>69</v>
      </c>
      <c r="BQ96" s="35">
        <v>68.100000000000009</v>
      </c>
      <c r="BR96" s="35">
        <v>73.400000000000006</v>
      </c>
      <c r="BS96" s="35"/>
      <c r="BT96" s="35">
        <v>55.6</v>
      </c>
      <c r="BU96" s="35">
        <v>56.7</v>
      </c>
      <c r="BV96" s="35">
        <v>53.4</v>
      </c>
      <c r="BW96" s="35">
        <v>8</v>
      </c>
      <c r="BX96" s="35">
        <v>80.5</v>
      </c>
      <c r="BY96" s="35">
        <v>75.5</v>
      </c>
      <c r="BZ96" s="35">
        <v>17.399999999999999</v>
      </c>
      <c r="CA96" s="35">
        <f t="shared" si="37"/>
        <v>19.600000000000001</v>
      </c>
      <c r="CB96" s="35"/>
      <c r="CC96" s="35">
        <f t="shared" si="48"/>
        <v>19.600000000000001</v>
      </c>
      <c r="CD96" s="35">
        <f t="shared" si="49"/>
        <v>0</v>
      </c>
      <c r="CE96" s="90"/>
      <c r="CF96" s="90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10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10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10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10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10"/>
      <c r="HY96" s="9"/>
      <c r="HZ96" s="9"/>
    </row>
    <row r="97" spans="1:234" s="2" customFormat="1" ht="17.149999999999999" customHeight="1">
      <c r="A97" s="14" t="s">
        <v>96</v>
      </c>
      <c r="B97" s="35">
        <v>18923</v>
      </c>
      <c r="C97" s="35">
        <v>17927</v>
      </c>
      <c r="D97" s="4">
        <f t="shared" si="38"/>
        <v>0.94736563969772236</v>
      </c>
      <c r="E97" s="11">
        <v>10</v>
      </c>
      <c r="F97" s="5" t="s">
        <v>362</v>
      </c>
      <c r="G97" s="5" t="s">
        <v>362</v>
      </c>
      <c r="H97" s="5" t="s">
        <v>362</v>
      </c>
      <c r="I97" s="5" t="s">
        <v>362</v>
      </c>
      <c r="J97" s="5" t="s">
        <v>362</v>
      </c>
      <c r="K97" s="5" t="s">
        <v>362</v>
      </c>
      <c r="L97" s="5" t="s">
        <v>362</v>
      </c>
      <c r="M97" s="5" t="s">
        <v>362</v>
      </c>
      <c r="N97" s="35">
        <v>1276.3</v>
      </c>
      <c r="O97" s="35">
        <v>933.2</v>
      </c>
      <c r="P97" s="4">
        <f t="shared" si="30"/>
        <v>0.73117605578625722</v>
      </c>
      <c r="Q97" s="11">
        <v>20</v>
      </c>
      <c r="R97" s="35">
        <v>31.3</v>
      </c>
      <c r="S97" s="35">
        <v>48.3</v>
      </c>
      <c r="T97" s="4">
        <f t="shared" si="31"/>
        <v>1.2343130990415334</v>
      </c>
      <c r="U97" s="11">
        <v>20</v>
      </c>
      <c r="V97" s="35">
        <v>9</v>
      </c>
      <c r="W97" s="35">
        <v>10.3</v>
      </c>
      <c r="X97" s="4">
        <f t="shared" si="32"/>
        <v>1.1444444444444446</v>
      </c>
      <c r="Y97" s="11">
        <v>30</v>
      </c>
      <c r="Z97" s="82">
        <v>23661</v>
      </c>
      <c r="AA97" s="82">
        <v>9858</v>
      </c>
      <c r="AB97" s="4">
        <f t="shared" si="33"/>
        <v>0.41663496893622415</v>
      </c>
      <c r="AC97" s="11">
        <v>5</v>
      </c>
      <c r="AD97" s="11">
        <v>25</v>
      </c>
      <c r="AE97" s="11">
        <v>25</v>
      </c>
      <c r="AF97" s="4">
        <f t="shared" si="34"/>
        <v>1</v>
      </c>
      <c r="AG97" s="11">
        <v>20</v>
      </c>
      <c r="AH97" s="5" t="s">
        <v>362</v>
      </c>
      <c r="AI97" s="5" t="s">
        <v>362</v>
      </c>
      <c r="AJ97" s="5" t="s">
        <v>362</v>
      </c>
      <c r="AK97" s="5" t="s">
        <v>362</v>
      </c>
      <c r="AL97" s="5" t="s">
        <v>362</v>
      </c>
      <c r="AM97" s="5" t="s">
        <v>362</v>
      </c>
      <c r="AN97" s="5" t="s">
        <v>362</v>
      </c>
      <c r="AO97" s="5" t="s">
        <v>362</v>
      </c>
      <c r="AP97" s="5" t="s">
        <v>362</v>
      </c>
      <c r="AQ97" s="5" t="s">
        <v>362</v>
      </c>
      <c r="AR97" s="5" t="s">
        <v>362</v>
      </c>
      <c r="AS97" s="5" t="s">
        <v>362</v>
      </c>
      <c r="AT97" s="5" t="s">
        <v>362</v>
      </c>
      <c r="AU97" s="5" t="s">
        <v>362</v>
      </c>
      <c r="AV97" s="5" t="s">
        <v>362</v>
      </c>
      <c r="AW97" s="5" t="s">
        <v>362</v>
      </c>
      <c r="AX97" s="58">
        <v>44</v>
      </c>
      <c r="AY97" s="58">
        <v>54.4</v>
      </c>
      <c r="AZ97" s="4">
        <f t="shared" si="35"/>
        <v>1.2036363636363636</v>
      </c>
      <c r="BA97" s="5">
        <v>10</v>
      </c>
      <c r="BB97" s="5" t="s">
        <v>362</v>
      </c>
      <c r="BC97" s="5" t="s">
        <v>362</v>
      </c>
      <c r="BD97" s="5" t="s">
        <v>362</v>
      </c>
      <c r="BE97" s="5" t="s">
        <v>362</v>
      </c>
      <c r="BF97" s="5" t="s">
        <v>362</v>
      </c>
      <c r="BG97" s="5" t="s">
        <v>362</v>
      </c>
      <c r="BH97" s="5" t="s">
        <v>362</v>
      </c>
      <c r="BI97" s="5" t="s">
        <v>362</v>
      </c>
      <c r="BJ97" s="44">
        <f t="shared" si="39"/>
        <v>1.0194461852861836</v>
      </c>
      <c r="BK97" s="45">
        <v>1000</v>
      </c>
      <c r="BL97" s="35">
        <f t="shared" si="40"/>
        <v>1019.4</v>
      </c>
      <c r="BM97" s="35">
        <f t="shared" si="41"/>
        <v>19.399999999999977</v>
      </c>
      <c r="BN97" s="35">
        <v>92.8</v>
      </c>
      <c r="BO97" s="35">
        <v>104.4</v>
      </c>
      <c r="BP97" s="35">
        <v>49.6</v>
      </c>
      <c r="BQ97" s="35">
        <v>29.700000000000003</v>
      </c>
      <c r="BR97" s="35">
        <v>46.8</v>
      </c>
      <c r="BS97" s="35"/>
      <c r="BT97" s="35">
        <v>106.8</v>
      </c>
      <c r="BU97" s="35">
        <v>67.400000000000006</v>
      </c>
      <c r="BV97" s="35">
        <v>77.400000000000006</v>
      </c>
      <c r="BW97" s="35">
        <v>91.7</v>
      </c>
      <c r="BX97" s="35">
        <v>69.3</v>
      </c>
      <c r="BY97" s="35">
        <v>104.1</v>
      </c>
      <c r="BZ97" s="35">
        <v>138.69999999999999</v>
      </c>
      <c r="CA97" s="35">
        <f t="shared" si="37"/>
        <v>40.700000000000003</v>
      </c>
      <c r="CB97" s="35"/>
      <c r="CC97" s="35">
        <f t="shared" si="48"/>
        <v>40.700000000000003</v>
      </c>
      <c r="CD97" s="35">
        <f t="shared" si="49"/>
        <v>0</v>
      </c>
      <c r="CE97" s="90"/>
      <c r="CF97" s="90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10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10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10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10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10"/>
      <c r="HY97" s="9"/>
      <c r="HZ97" s="9"/>
    </row>
    <row r="98" spans="1:234" s="2" customFormat="1" ht="17.149999999999999" customHeight="1">
      <c r="A98" s="14" t="s">
        <v>97</v>
      </c>
      <c r="B98" s="35">
        <v>956</v>
      </c>
      <c r="C98" s="35">
        <v>1306</v>
      </c>
      <c r="D98" s="4">
        <f t="shared" si="38"/>
        <v>1.2166108786610879</v>
      </c>
      <c r="E98" s="11">
        <v>10</v>
      </c>
      <c r="F98" s="5" t="s">
        <v>362</v>
      </c>
      <c r="G98" s="5" t="s">
        <v>362</v>
      </c>
      <c r="H98" s="5" t="s">
        <v>362</v>
      </c>
      <c r="I98" s="5" t="s">
        <v>362</v>
      </c>
      <c r="J98" s="5" t="s">
        <v>362</v>
      </c>
      <c r="K98" s="5" t="s">
        <v>362</v>
      </c>
      <c r="L98" s="5" t="s">
        <v>362</v>
      </c>
      <c r="M98" s="5" t="s">
        <v>362</v>
      </c>
      <c r="N98" s="35">
        <v>4228.1000000000004</v>
      </c>
      <c r="O98" s="35">
        <v>4732.2</v>
      </c>
      <c r="P98" s="4">
        <f t="shared" si="30"/>
        <v>1.119226129940162</v>
      </c>
      <c r="Q98" s="11">
        <v>20</v>
      </c>
      <c r="R98" s="35">
        <v>114.2</v>
      </c>
      <c r="S98" s="35">
        <v>135.19999999999999</v>
      </c>
      <c r="T98" s="4">
        <f t="shared" si="31"/>
        <v>1.1838879159369526</v>
      </c>
      <c r="U98" s="11">
        <v>25</v>
      </c>
      <c r="V98" s="35">
        <v>7.5</v>
      </c>
      <c r="W98" s="35">
        <v>8.8000000000000007</v>
      </c>
      <c r="X98" s="4">
        <f t="shared" si="32"/>
        <v>1.1733333333333333</v>
      </c>
      <c r="Y98" s="11">
        <v>25</v>
      </c>
      <c r="Z98" s="82">
        <v>15037</v>
      </c>
      <c r="AA98" s="82">
        <v>13641</v>
      </c>
      <c r="AB98" s="4">
        <f t="shared" si="33"/>
        <v>0.90716233291214998</v>
      </c>
      <c r="AC98" s="11">
        <v>5</v>
      </c>
      <c r="AD98" s="11">
        <v>1672</v>
      </c>
      <c r="AE98" s="11">
        <v>1672</v>
      </c>
      <c r="AF98" s="4">
        <f t="shared" si="34"/>
        <v>1</v>
      </c>
      <c r="AG98" s="11">
        <v>20</v>
      </c>
      <c r="AH98" s="5" t="s">
        <v>362</v>
      </c>
      <c r="AI98" s="5" t="s">
        <v>362</v>
      </c>
      <c r="AJ98" s="5" t="s">
        <v>362</v>
      </c>
      <c r="AK98" s="5" t="s">
        <v>362</v>
      </c>
      <c r="AL98" s="5" t="s">
        <v>362</v>
      </c>
      <c r="AM98" s="5" t="s">
        <v>362</v>
      </c>
      <c r="AN98" s="5" t="s">
        <v>362</v>
      </c>
      <c r="AO98" s="5" t="s">
        <v>362</v>
      </c>
      <c r="AP98" s="5" t="s">
        <v>362</v>
      </c>
      <c r="AQ98" s="5" t="s">
        <v>362</v>
      </c>
      <c r="AR98" s="5" t="s">
        <v>362</v>
      </c>
      <c r="AS98" s="5" t="s">
        <v>362</v>
      </c>
      <c r="AT98" s="5" t="s">
        <v>362</v>
      </c>
      <c r="AU98" s="5" t="s">
        <v>362</v>
      </c>
      <c r="AV98" s="5" t="s">
        <v>362</v>
      </c>
      <c r="AW98" s="5" t="s">
        <v>362</v>
      </c>
      <c r="AX98" s="58">
        <v>68.8</v>
      </c>
      <c r="AY98" s="58">
        <v>56.3</v>
      </c>
      <c r="AZ98" s="4">
        <f t="shared" si="35"/>
        <v>0.8183139534883721</v>
      </c>
      <c r="BA98" s="5">
        <v>10</v>
      </c>
      <c r="BB98" s="5" t="s">
        <v>362</v>
      </c>
      <c r="BC98" s="5" t="s">
        <v>362</v>
      </c>
      <c r="BD98" s="5" t="s">
        <v>362</v>
      </c>
      <c r="BE98" s="5" t="s">
        <v>362</v>
      </c>
      <c r="BF98" s="5" t="s">
        <v>362</v>
      </c>
      <c r="BG98" s="5" t="s">
        <v>362</v>
      </c>
      <c r="BH98" s="5" t="s">
        <v>362</v>
      </c>
      <c r="BI98" s="5" t="s">
        <v>362</v>
      </c>
      <c r="BJ98" s="44">
        <f t="shared" si="39"/>
        <v>1.0973922940575283</v>
      </c>
      <c r="BK98" s="45">
        <v>955</v>
      </c>
      <c r="BL98" s="35">
        <f t="shared" si="40"/>
        <v>1048</v>
      </c>
      <c r="BM98" s="35">
        <f t="shared" si="41"/>
        <v>93</v>
      </c>
      <c r="BN98" s="35">
        <v>86.5</v>
      </c>
      <c r="BO98" s="35">
        <v>98.6</v>
      </c>
      <c r="BP98" s="35">
        <v>112.1</v>
      </c>
      <c r="BQ98" s="35">
        <v>83.899999999999991</v>
      </c>
      <c r="BR98" s="35">
        <v>86.7</v>
      </c>
      <c r="BS98" s="35"/>
      <c r="BT98" s="35">
        <v>138.9</v>
      </c>
      <c r="BU98" s="35">
        <v>89.4</v>
      </c>
      <c r="BV98" s="35">
        <v>106.7</v>
      </c>
      <c r="BW98" s="35">
        <v>111.9</v>
      </c>
      <c r="BX98" s="35">
        <v>94.9</v>
      </c>
      <c r="BY98" s="35">
        <v>105.7</v>
      </c>
      <c r="BZ98" s="35"/>
      <c r="CA98" s="35">
        <f t="shared" si="37"/>
        <v>-67.3</v>
      </c>
      <c r="CB98" s="35"/>
      <c r="CC98" s="35">
        <f t="shared" si="48"/>
        <v>0</v>
      </c>
      <c r="CD98" s="35">
        <f t="shared" si="49"/>
        <v>-67.3</v>
      </c>
      <c r="CE98" s="90"/>
      <c r="CF98" s="90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10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10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10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10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10"/>
      <c r="HY98" s="9"/>
      <c r="HZ98" s="9"/>
    </row>
    <row r="99" spans="1:234" s="2" customFormat="1" ht="17.149999999999999" customHeight="1">
      <c r="A99" s="14" t="s">
        <v>98</v>
      </c>
      <c r="B99" s="35">
        <v>2788</v>
      </c>
      <c r="C99" s="35">
        <v>2779</v>
      </c>
      <c r="D99" s="4">
        <f t="shared" si="38"/>
        <v>0.99677187948350077</v>
      </c>
      <c r="E99" s="11">
        <v>10</v>
      </c>
      <c r="F99" s="5" t="s">
        <v>362</v>
      </c>
      <c r="G99" s="5" t="s">
        <v>362</v>
      </c>
      <c r="H99" s="5" t="s">
        <v>362</v>
      </c>
      <c r="I99" s="5" t="s">
        <v>362</v>
      </c>
      <c r="J99" s="5" t="s">
        <v>362</v>
      </c>
      <c r="K99" s="5" t="s">
        <v>362</v>
      </c>
      <c r="L99" s="5" t="s">
        <v>362</v>
      </c>
      <c r="M99" s="5" t="s">
        <v>362</v>
      </c>
      <c r="N99" s="35">
        <v>3014.2</v>
      </c>
      <c r="O99" s="35">
        <v>4087.4</v>
      </c>
      <c r="P99" s="4">
        <f t="shared" si="30"/>
        <v>1.2156048039280738</v>
      </c>
      <c r="Q99" s="11">
        <v>20</v>
      </c>
      <c r="R99" s="35">
        <v>1605.9</v>
      </c>
      <c r="S99" s="35">
        <v>1848.6</v>
      </c>
      <c r="T99" s="4">
        <f t="shared" si="31"/>
        <v>1.1511302073603586</v>
      </c>
      <c r="U99" s="11">
        <v>25</v>
      </c>
      <c r="V99" s="35">
        <v>103.2</v>
      </c>
      <c r="W99" s="35">
        <v>115</v>
      </c>
      <c r="X99" s="4">
        <f t="shared" si="32"/>
        <v>1.1143410852713178</v>
      </c>
      <c r="Y99" s="11">
        <v>25</v>
      </c>
      <c r="Z99" s="82">
        <v>29410</v>
      </c>
      <c r="AA99" s="82">
        <v>25073</v>
      </c>
      <c r="AB99" s="4">
        <f t="shared" si="33"/>
        <v>0.85253315198911939</v>
      </c>
      <c r="AC99" s="11">
        <v>5</v>
      </c>
      <c r="AD99" s="11">
        <v>567</v>
      </c>
      <c r="AE99" s="11">
        <v>567</v>
      </c>
      <c r="AF99" s="4">
        <f t="shared" si="34"/>
        <v>1</v>
      </c>
      <c r="AG99" s="11">
        <v>20</v>
      </c>
      <c r="AH99" s="5" t="s">
        <v>362</v>
      </c>
      <c r="AI99" s="5" t="s">
        <v>362</v>
      </c>
      <c r="AJ99" s="5" t="s">
        <v>362</v>
      </c>
      <c r="AK99" s="5" t="s">
        <v>362</v>
      </c>
      <c r="AL99" s="5" t="s">
        <v>362</v>
      </c>
      <c r="AM99" s="5" t="s">
        <v>362</v>
      </c>
      <c r="AN99" s="5" t="s">
        <v>362</v>
      </c>
      <c r="AO99" s="5" t="s">
        <v>362</v>
      </c>
      <c r="AP99" s="5" t="s">
        <v>362</v>
      </c>
      <c r="AQ99" s="5" t="s">
        <v>362</v>
      </c>
      <c r="AR99" s="5" t="s">
        <v>362</v>
      </c>
      <c r="AS99" s="5" t="s">
        <v>362</v>
      </c>
      <c r="AT99" s="5" t="s">
        <v>362</v>
      </c>
      <c r="AU99" s="5" t="s">
        <v>362</v>
      </c>
      <c r="AV99" s="5" t="s">
        <v>362</v>
      </c>
      <c r="AW99" s="5" t="s">
        <v>362</v>
      </c>
      <c r="AX99" s="58">
        <v>100</v>
      </c>
      <c r="AY99" s="58">
        <v>100</v>
      </c>
      <c r="AZ99" s="4">
        <f t="shared" si="35"/>
        <v>1</v>
      </c>
      <c r="BA99" s="5">
        <v>10</v>
      </c>
      <c r="BB99" s="5" t="s">
        <v>362</v>
      </c>
      <c r="BC99" s="5" t="s">
        <v>362</v>
      </c>
      <c r="BD99" s="5" t="s">
        <v>362</v>
      </c>
      <c r="BE99" s="5" t="s">
        <v>362</v>
      </c>
      <c r="BF99" s="5" t="s">
        <v>362</v>
      </c>
      <c r="BG99" s="5" t="s">
        <v>362</v>
      </c>
      <c r="BH99" s="5" t="s">
        <v>362</v>
      </c>
      <c r="BI99" s="5" t="s">
        <v>362</v>
      </c>
      <c r="BJ99" s="44">
        <f t="shared" si="39"/>
        <v>1.0885153299924695</v>
      </c>
      <c r="BK99" s="45">
        <v>633</v>
      </c>
      <c r="BL99" s="35">
        <f t="shared" si="40"/>
        <v>689</v>
      </c>
      <c r="BM99" s="35">
        <f t="shared" si="41"/>
        <v>56</v>
      </c>
      <c r="BN99" s="35">
        <v>55.9</v>
      </c>
      <c r="BO99" s="35">
        <v>58.8</v>
      </c>
      <c r="BP99" s="35">
        <v>60.8</v>
      </c>
      <c r="BQ99" s="35">
        <v>64.7</v>
      </c>
      <c r="BR99" s="35">
        <v>66.5</v>
      </c>
      <c r="BS99" s="35"/>
      <c r="BT99" s="35">
        <v>71.8</v>
      </c>
      <c r="BU99" s="35">
        <v>50.4</v>
      </c>
      <c r="BV99" s="35">
        <v>54.5</v>
      </c>
      <c r="BW99" s="35">
        <v>79.5</v>
      </c>
      <c r="BX99" s="35">
        <v>52.8</v>
      </c>
      <c r="BY99" s="35">
        <v>69</v>
      </c>
      <c r="BZ99" s="35"/>
      <c r="CA99" s="35">
        <f t="shared" si="37"/>
        <v>4.3</v>
      </c>
      <c r="CB99" s="35"/>
      <c r="CC99" s="35">
        <f t="shared" si="48"/>
        <v>4.3</v>
      </c>
      <c r="CD99" s="35">
        <f t="shared" si="49"/>
        <v>0</v>
      </c>
      <c r="CE99" s="90"/>
      <c r="CF99" s="90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10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10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10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10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10"/>
      <c r="HY99" s="9"/>
      <c r="HZ99" s="9"/>
    </row>
    <row r="100" spans="1:234" s="2" customFormat="1" ht="17.149999999999999" customHeight="1">
      <c r="A100" s="14" t="s">
        <v>99</v>
      </c>
      <c r="B100" s="35">
        <v>0</v>
      </c>
      <c r="C100" s="35">
        <v>0</v>
      </c>
      <c r="D100" s="4">
        <f t="shared" si="38"/>
        <v>0</v>
      </c>
      <c r="E100" s="11">
        <v>0</v>
      </c>
      <c r="F100" s="5" t="s">
        <v>362</v>
      </c>
      <c r="G100" s="5" t="s">
        <v>362</v>
      </c>
      <c r="H100" s="5" t="s">
        <v>362</v>
      </c>
      <c r="I100" s="5" t="s">
        <v>362</v>
      </c>
      <c r="J100" s="5" t="s">
        <v>362</v>
      </c>
      <c r="K100" s="5" t="s">
        <v>362</v>
      </c>
      <c r="L100" s="5" t="s">
        <v>362</v>
      </c>
      <c r="M100" s="5" t="s">
        <v>362</v>
      </c>
      <c r="N100" s="35">
        <v>854.3</v>
      </c>
      <c r="O100" s="35">
        <v>609.9</v>
      </c>
      <c r="P100" s="4">
        <f t="shared" si="30"/>
        <v>0.71391782746107924</v>
      </c>
      <c r="Q100" s="11">
        <v>20</v>
      </c>
      <c r="R100" s="35">
        <v>244</v>
      </c>
      <c r="S100" s="35">
        <v>283.89999999999998</v>
      </c>
      <c r="T100" s="4">
        <f t="shared" si="31"/>
        <v>1.1635245901639344</v>
      </c>
      <c r="U100" s="11">
        <v>15</v>
      </c>
      <c r="V100" s="35">
        <v>18.100000000000001</v>
      </c>
      <c r="W100" s="35">
        <v>20.6</v>
      </c>
      <c r="X100" s="4">
        <f t="shared" si="32"/>
        <v>1.1381215469613259</v>
      </c>
      <c r="Y100" s="11">
        <v>35</v>
      </c>
      <c r="Z100" s="82">
        <v>15926</v>
      </c>
      <c r="AA100" s="82">
        <v>19062</v>
      </c>
      <c r="AB100" s="4">
        <f t="shared" si="33"/>
        <v>1.1969107120431999</v>
      </c>
      <c r="AC100" s="11">
        <v>5</v>
      </c>
      <c r="AD100" s="11">
        <v>145</v>
      </c>
      <c r="AE100" s="11">
        <v>145</v>
      </c>
      <c r="AF100" s="4">
        <f t="shared" si="34"/>
        <v>1</v>
      </c>
      <c r="AG100" s="11">
        <v>20</v>
      </c>
      <c r="AH100" s="5" t="s">
        <v>362</v>
      </c>
      <c r="AI100" s="5" t="s">
        <v>362</v>
      </c>
      <c r="AJ100" s="5" t="s">
        <v>362</v>
      </c>
      <c r="AK100" s="5" t="s">
        <v>362</v>
      </c>
      <c r="AL100" s="5" t="s">
        <v>362</v>
      </c>
      <c r="AM100" s="5" t="s">
        <v>362</v>
      </c>
      <c r="AN100" s="5" t="s">
        <v>362</v>
      </c>
      <c r="AO100" s="5" t="s">
        <v>362</v>
      </c>
      <c r="AP100" s="5" t="s">
        <v>362</v>
      </c>
      <c r="AQ100" s="5" t="s">
        <v>362</v>
      </c>
      <c r="AR100" s="5" t="s">
        <v>362</v>
      </c>
      <c r="AS100" s="5" t="s">
        <v>362</v>
      </c>
      <c r="AT100" s="5" t="s">
        <v>362</v>
      </c>
      <c r="AU100" s="5" t="s">
        <v>362</v>
      </c>
      <c r="AV100" s="5" t="s">
        <v>362</v>
      </c>
      <c r="AW100" s="5" t="s">
        <v>362</v>
      </c>
      <c r="AX100" s="58">
        <v>0</v>
      </c>
      <c r="AY100" s="58">
        <v>0</v>
      </c>
      <c r="AZ100" s="4">
        <f t="shared" si="35"/>
        <v>0</v>
      </c>
      <c r="BA100" s="5">
        <v>0</v>
      </c>
      <c r="BB100" s="5" t="s">
        <v>362</v>
      </c>
      <c r="BC100" s="5" t="s">
        <v>362</v>
      </c>
      <c r="BD100" s="5" t="s">
        <v>362</v>
      </c>
      <c r="BE100" s="5" t="s">
        <v>362</v>
      </c>
      <c r="BF100" s="5" t="s">
        <v>362</v>
      </c>
      <c r="BG100" s="5" t="s">
        <v>362</v>
      </c>
      <c r="BH100" s="5" t="s">
        <v>362</v>
      </c>
      <c r="BI100" s="5" t="s">
        <v>362</v>
      </c>
      <c r="BJ100" s="44">
        <f t="shared" si="39"/>
        <v>1.026842453742558</v>
      </c>
      <c r="BK100" s="45">
        <v>1299</v>
      </c>
      <c r="BL100" s="35">
        <f t="shared" si="40"/>
        <v>1333.9</v>
      </c>
      <c r="BM100" s="35">
        <f t="shared" si="41"/>
        <v>34.900000000000091</v>
      </c>
      <c r="BN100" s="35">
        <v>122.6</v>
      </c>
      <c r="BO100" s="35">
        <v>103.3</v>
      </c>
      <c r="BP100" s="35">
        <v>19</v>
      </c>
      <c r="BQ100" s="35">
        <v>104.4</v>
      </c>
      <c r="BR100" s="35">
        <v>139.5</v>
      </c>
      <c r="BS100" s="35"/>
      <c r="BT100" s="35">
        <v>75.599999999999994</v>
      </c>
      <c r="BU100" s="35">
        <v>117.5</v>
      </c>
      <c r="BV100" s="35">
        <v>101.6</v>
      </c>
      <c r="BW100" s="35">
        <v>102.7</v>
      </c>
      <c r="BX100" s="35">
        <v>151.79999999999998</v>
      </c>
      <c r="BY100" s="35">
        <v>139.6</v>
      </c>
      <c r="BZ100" s="35">
        <v>75.5</v>
      </c>
      <c r="CA100" s="35">
        <f t="shared" si="37"/>
        <v>80.8</v>
      </c>
      <c r="CB100" s="35"/>
      <c r="CC100" s="35">
        <f t="shared" si="48"/>
        <v>80.8</v>
      </c>
      <c r="CD100" s="35">
        <f t="shared" si="49"/>
        <v>0</v>
      </c>
      <c r="CE100" s="90"/>
      <c r="CF100" s="90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10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10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10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10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10"/>
      <c r="HY100" s="9"/>
      <c r="HZ100" s="9"/>
    </row>
    <row r="101" spans="1:234" s="2" customFormat="1" ht="17.149999999999999" customHeight="1">
      <c r="A101" s="46" t="s">
        <v>100</v>
      </c>
      <c r="B101" s="35">
        <v>0</v>
      </c>
      <c r="C101" s="35">
        <v>0</v>
      </c>
      <c r="D101" s="4">
        <f t="shared" si="38"/>
        <v>0</v>
      </c>
      <c r="E101" s="11">
        <v>0</v>
      </c>
      <c r="F101" s="5" t="s">
        <v>362</v>
      </c>
      <c r="G101" s="5" t="s">
        <v>362</v>
      </c>
      <c r="H101" s="5" t="s">
        <v>362</v>
      </c>
      <c r="I101" s="5" t="s">
        <v>362</v>
      </c>
      <c r="J101" s="5" t="s">
        <v>362</v>
      </c>
      <c r="K101" s="5" t="s">
        <v>362</v>
      </c>
      <c r="L101" s="5" t="s">
        <v>362</v>
      </c>
      <c r="M101" s="5" t="s">
        <v>362</v>
      </c>
      <c r="N101" s="35">
        <v>3293.7</v>
      </c>
      <c r="O101" s="35">
        <v>2626.9</v>
      </c>
      <c r="P101" s="4">
        <f t="shared" si="30"/>
        <v>0.79755290402890378</v>
      </c>
      <c r="Q101" s="11">
        <v>20</v>
      </c>
      <c r="R101" s="35">
        <v>1167.4000000000001</v>
      </c>
      <c r="S101" s="35">
        <v>1221.5999999999999</v>
      </c>
      <c r="T101" s="4">
        <f t="shared" si="31"/>
        <v>1.0464279595682713</v>
      </c>
      <c r="U101" s="11">
        <v>30</v>
      </c>
      <c r="V101" s="35">
        <v>60.6</v>
      </c>
      <c r="W101" s="35">
        <v>61.1</v>
      </c>
      <c r="X101" s="4">
        <f t="shared" si="32"/>
        <v>1.0082508250825082</v>
      </c>
      <c r="Y101" s="11">
        <v>20</v>
      </c>
      <c r="Z101" s="82">
        <v>14510</v>
      </c>
      <c r="AA101" s="82">
        <v>11753</v>
      </c>
      <c r="AB101" s="4">
        <f t="shared" si="33"/>
        <v>0.80999310820124049</v>
      </c>
      <c r="AC101" s="11">
        <v>5</v>
      </c>
      <c r="AD101" s="11">
        <v>441</v>
      </c>
      <c r="AE101" s="11">
        <v>441</v>
      </c>
      <c r="AF101" s="4">
        <f t="shared" si="34"/>
        <v>1</v>
      </c>
      <c r="AG101" s="11">
        <v>20</v>
      </c>
      <c r="AH101" s="5" t="s">
        <v>362</v>
      </c>
      <c r="AI101" s="5" t="s">
        <v>362</v>
      </c>
      <c r="AJ101" s="5" t="s">
        <v>362</v>
      </c>
      <c r="AK101" s="5" t="s">
        <v>362</v>
      </c>
      <c r="AL101" s="5" t="s">
        <v>362</v>
      </c>
      <c r="AM101" s="5" t="s">
        <v>362</v>
      </c>
      <c r="AN101" s="5" t="s">
        <v>362</v>
      </c>
      <c r="AO101" s="5" t="s">
        <v>362</v>
      </c>
      <c r="AP101" s="5" t="s">
        <v>362</v>
      </c>
      <c r="AQ101" s="5" t="s">
        <v>362</v>
      </c>
      <c r="AR101" s="5" t="s">
        <v>362</v>
      </c>
      <c r="AS101" s="5" t="s">
        <v>362</v>
      </c>
      <c r="AT101" s="5" t="s">
        <v>362</v>
      </c>
      <c r="AU101" s="5" t="s">
        <v>362</v>
      </c>
      <c r="AV101" s="5" t="s">
        <v>362</v>
      </c>
      <c r="AW101" s="5" t="s">
        <v>362</v>
      </c>
      <c r="AX101" s="58">
        <v>0</v>
      </c>
      <c r="AY101" s="58">
        <v>0</v>
      </c>
      <c r="AZ101" s="4">
        <f t="shared" si="35"/>
        <v>0</v>
      </c>
      <c r="BA101" s="5">
        <v>0</v>
      </c>
      <c r="BB101" s="5" t="s">
        <v>362</v>
      </c>
      <c r="BC101" s="5" t="s">
        <v>362</v>
      </c>
      <c r="BD101" s="5" t="s">
        <v>362</v>
      </c>
      <c r="BE101" s="5" t="s">
        <v>362</v>
      </c>
      <c r="BF101" s="5" t="s">
        <v>362</v>
      </c>
      <c r="BG101" s="5" t="s">
        <v>362</v>
      </c>
      <c r="BH101" s="5" t="s">
        <v>362</v>
      </c>
      <c r="BI101" s="5" t="s">
        <v>362</v>
      </c>
      <c r="BJ101" s="44">
        <f t="shared" si="39"/>
        <v>0.96377767273981652</v>
      </c>
      <c r="BK101" s="45">
        <v>81</v>
      </c>
      <c r="BL101" s="35">
        <f t="shared" si="40"/>
        <v>78.099999999999994</v>
      </c>
      <c r="BM101" s="35">
        <f t="shared" si="41"/>
        <v>-2.9000000000000057</v>
      </c>
      <c r="BN101" s="35">
        <v>8</v>
      </c>
      <c r="BO101" s="35">
        <v>7.4</v>
      </c>
      <c r="BP101" s="35">
        <v>4.5</v>
      </c>
      <c r="BQ101" s="35">
        <v>3.9999999999999991</v>
      </c>
      <c r="BR101" s="35">
        <v>2.8999999999999995</v>
      </c>
      <c r="BS101" s="35"/>
      <c r="BT101" s="35">
        <v>2.2000000000000002</v>
      </c>
      <c r="BU101" s="35">
        <v>4.2</v>
      </c>
      <c r="BV101" s="35">
        <v>5.5</v>
      </c>
      <c r="BW101" s="35">
        <v>0.7</v>
      </c>
      <c r="BX101" s="35">
        <v>5.5</v>
      </c>
      <c r="BY101" s="35">
        <v>8</v>
      </c>
      <c r="BZ101" s="35">
        <v>18.5</v>
      </c>
      <c r="CA101" s="35">
        <f t="shared" si="37"/>
        <v>6.7</v>
      </c>
      <c r="CB101" s="35"/>
      <c r="CC101" s="35">
        <f t="shared" si="48"/>
        <v>6.7</v>
      </c>
      <c r="CD101" s="35">
        <f t="shared" si="49"/>
        <v>0</v>
      </c>
      <c r="CE101" s="90"/>
      <c r="CF101" s="90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10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10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10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10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10"/>
      <c r="HY101" s="9"/>
      <c r="HZ101" s="9"/>
    </row>
    <row r="102" spans="1:234" s="2" customFormat="1" ht="17.149999999999999" customHeight="1">
      <c r="A102" s="14" t="s">
        <v>101</v>
      </c>
      <c r="B102" s="35">
        <v>0</v>
      </c>
      <c r="C102" s="35">
        <v>0</v>
      </c>
      <c r="D102" s="4">
        <f t="shared" si="38"/>
        <v>0</v>
      </c>
      <c r="E102" s="11">
        <v>0</v>
      </c>
      <c r="F102" s="5" t="s">
        <v>362</v>
      </c>
      <c r="G102" s="5" t="s">
        <v>362</v>
      </c>
      <c r="H102" s="5" t="s">
        <v>362</v>
      </c>
      <c r="I102" s="5" t="s">
        <v>362</v>
      </c>
      <c r="J102" s="5" t="s">
        <v>362</v>
      </c>
      <c r="K102" s="5" t="s">
        <v>362</v>
      </c>
      <c r="L102" s="5" t="s">
        <v>362</v>
      </c>
      <c r="M102" s="5" t="s">
        <v>362</v>
      </c>
      <c r="N102" s="35">
        <v>885.9</v>
      </c>
      <c r="O102" s="35">
        <v>774.1</v>
      </c>
      <c r="P102" s="4">
        <f t="shared" si="30"/>
        <v>0.87380065470143364</v>
      </c>
      <c r="Q102" s="11">
        <v>20</v>
      </c>
      <c r="R102" s="35">
        <v>216.3</v>
      </c>
      <c r="S102" s="35">
        <v>252.7</v>
      </c>
      <c r="T102" s="4">
        <f t="shared" si="31"/>
        <v>1.1682847896440127</v>
      </c>
      <c r="U102" s="11">
        <v>20</v>
      </c>
      <c r="V102" s="35">
        <v>22.8</v>
      </c>
      <c r="W102" s="35">
        <v>26.3</v>
      </c>
      <c r="X102" s="4">
        <f t="shared" si="32"/>
        <v>1.1535087719298245</v>
      </c>
      <c r="Y102" s="11">
        <v>30</v>
      </c>
      <c r="Z102" s="82">
        <v>8399</v>
      </c>
      <c r="AA102" s="82">
        <v>8197</v>
      </c>
      <c r="AB102" s="4">
        <f t="shared" si="33"/>
        <v>0.97594951779973804</v>
      </c>
      <c r="AC102" s="11">
        <v>5</v>
      </c>
      <c r="AD102" s="11">
        <v>201</v>
      </c>
      <c r="AE102" s="11">
        <v>201</v>
      </c>
      <c r="AF102" s="4">
        <f t="shared" si="34"/>
        <v>1</v>
      </c>
      <c r="AG102" s="11">
        <v>20</v>
      </c>
      <c r="AH102" s="5" t="s">
        <v>362</v>
      </c>
      <c r="AI102" s="5" t="s">
        <v>362</v>
      </c>
      <c r="AJ102" s="5" t="s">
        <v>362</v>
      </c>
      <c r="AK102" s="5" t="s">
        <v>362</v>
      </c>
      <c r="AL102" s="5" t="s">
        <v>362</v>
      </c>
      <c r="AM102" s="5" t="s">
        <v>362</v>
      </c>
      <c r="AN102" s="5" t="s">
        <v>362</v>
      </c>
      <c r="AO102" s="5" t="s">
        <v>362</v>
      </c>
      <c r="AP102" s="5" t="s">
        <v>362</v>
      </c>
      <c r="AQ102" s="5" t="s">
        <v>362</v>
      </c>
      <c r="AR102" s="5" t="s">
        <v>362</v>
      </c>
      <c r="AS102" s="5" t="s">
        <v>362</v>
      </c>
      <c r="AT102" s="5" t="s">
        <v>362</v>
      </c>
      <c r="AU102" s="5" t="s">
        <v>362</v>
      </c>
      <c r="AV102" s="5" t="s">
        <v>362</v>
      </c>
      <c r="AW102" s="5" t="s">
        <v>362</v>
      </c>
      <c r="AX102" s="58">
        <v>0</v>
      </c>
      <c r="AY102" s="58">
        <v>0</v>
      </c>
      <c r="AZ102" s="4">
        <f t="shared" si="35"/>
        <v>0</v>
      </c>
      <c r="BA102" s="5">
        <v>0</v>
      </c>
      <c r="BB102" s="5" t="s">
        <v>362</v>
      </c>
      <c r="BC102" s="5" t="s">
        <v>362</v>
      </c>
      <c r="BD102" s="5" t="s">
        <v>362</v>
      </c>
      <c r="BE102" s="5" t="s">
        <v>362</v>
      </c>
      <c r="BF102" s="5" t="s">
        <v>362</v>
      </c>
      <c r="BG102" s="5" t="s">
        <v>362</v>
      </c>
      <c r="BH102" s="5" t="s">
        <v>362</v>
      </c>
      <c r="BI102" s="5" t="s">
        <v>362</v>
      </c>
      <c r="BJ102" s="44">
        <f t="shared" si="39"/>
        <v>1.0560707329873933</v>
      </c>
      <c r="BK102" s="45">
        <v>842</v>
      </c>
      <c r="BL102" s="35">
        <f t="shared" si="40"/>
        <v>889.2</v>
      </c>
      <c r="BM102" s="35">
        <f t="shared" si="41"/>
        <v>47.200000000000045</v>
      </c>
      <c r="BN102" s="35">
        <v>91.7</v>
      </c>
      <c r="BO102" s="35">
        <v>66.7</v>
      </c>
      <c r="BP102" s="35">
        <v>84.8</v>
      </c>
      <c r="BQ102" s="35">
        <v>88.5</v>
      </c>
      <c r="BR102" s="35">
        <v>74</v>
      </c>
      <c r="BS102" s="35"/>
      <c r="BT102" s="35">
        <v>119.4</v>
      </c>
      <c r="BU102" s="35">
        <v>84</v>
      </c>
      <c r="BV102" s="35">
        <v>66.5</v>
      </c>
      <c r="BW102" s="35">
        <v>24.8</v>
      </c>
      <c r="BX102" s="35">
        <v>87.199999999999989</v>
      </c>
      <c r="BY102" s="35">
        <v>92.1</v>
      </c>
      <c r="BZ102" s="35"/>
      <c r="CA102" s="35">
        <f t="shared" si="37"/>
        <v>9.5</v>
      </c>
      <c r="CB102" s="35"/>
      <c r="CC102" s="35">
        <f t="shared" si="48"/>
        <v>9.5</v>
      </c>
      <c r="CD102" s="35">
        <f t="shared" si="49"/>
        <v>0</v>
      </c>
      <c r="CE102" s="90"/>
      <c r="CF102" s="90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10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10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10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10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10"/>
      <c r="HY102" s="9"/>
      <c r="HZ102" s="9"/>
    </row>
    <row r="103" spans="1:234" s="2" customFormat="1" ht="17.149999999999999" customHeight="1">
      <c r="A103" s="14" t="s">
        <v>102</v>
      </c>
      <c r="B103" s="35">
        <v>0</v>
      </c>
      <c r="C103" s="35">
        <v>0</v>
      </c>
      <c r="D103" s="4">
        <f t="shared" si="38"/>
        <v>0</v>
      </c>
      <c r="E103" s="11">
        <v>0</v>
      </c>
      <c r="F103" s="5" t="s">
        <v>362</v>
      </c>
      <c r="G103" s="5" t="s">
        <v>362</v>
      </c>
      <c r="H103" s="5" t="s">
        <v>362</v>
      </c>
      <c r="I103" s="5" t="s">
        <v>362</v>
      </c>
      <c r="J103" s="5" t="s">
        <v>362</v>
      </c>
      <c r="K103" s="5" t="s">
        <v>362</v>
      </c>
      <c r="L103" s="5" t="s">
        <v>362</v>
      </c>
      <c r="M103" s="5" t="s">
        <v>362</v>
      </c>
      <c r="N103" s="35">
        <v>936.1</v>
      </c>
      <c r="O103" s="35">
        <v>648.79999999999995</v>
      </c>
      <c r="P103" s="4">
        <f t="shared" si="30"/>
        <v>0.69308834526225827</v>
      </c>
      <c r="Q103" s="11">
        <v>20</v>
      </c>
      <c r="R103" s="35">
        <v>131.69999999999999</v>
      </c>
      <c r="S103" s="35">
        <v>153</v>
      </c>
      <c r="T103" s="4">
        <f t="shared" si="31"/>
        <v>1.161731207289294</v>
      </c>
      <c r="U103" s="11">
        <v>15</v>
      </c>
      <c r="V103" s="35">
        <v>14.3</v>
      </c>
      <c r="W103" s="35">
        <v>16.3</v>
      </c>
      <c r="X103" s="4">
        <f t="shared" si="32"/>
        <v>1.1398601398601398</v>
      </c>
      <c r="Y103" s="11">
        <v>35</v>
      </c>
      <c r="Z103" s="82">
        <v>20433</v>
      </c>
      <c r="AA103" s="82">
        <v>7630</v>
      </c>
      <c r="AB103" s="4">
        <f t="shared" si="33"/>
        <v>0.37341555327166837</v>
      </c>
      <c r="AC103" s="11">
        <v>5</v>
      </c>
      <c r="AD103" s="11">
        <v>117</v>
      </c>
      <c r="AE103" s="11">
        <v>117</v>
      </c>
      <c r="AF103" s="4">
        <f t="shared" si="34"/>
        <v>1</v>
      </c>
      <c r="AG103" s="11">
        <v>20</v>
      </c>
      <c r="AH103" s="5" t="s">
        <v>362</v>
      </c>
      <c r="AI103" s="5" t="s">
        <v>362</v>
      </c>
      <c r="AJ103" s="5" t="s">
        <v>362</v>
      </c>
      <c r="AK103" s="5" t="s">
        <v>362</v>
      </c>
      <c r="AL103" s="5" t="s">
        <v>362</v>
      </c>
      <c r="AM103" s="5" t="s">
        <v>362</v>
      </c>
      <c r="AN103" s="5" t="s">
        <v>362</v>
      </c>
      <c r="AO103" s="5" t="s">
        <v>362</v>
      </c>
      <c r="AP103" s="5" t="s">
        <v>362</v>
      </c>
      <c r="AQ103" s="5" t="s">
        <v>362</v>
      </c>
      <c r="AR103" s="5" t="s">
        <v>362</v>
      </c>
      <c r="AS103" s="5" t="s">
        <v>362</v>
      </c>
      <c r="AT103" s="5" t="s">
        <v>362</v>
      </c>
      <c r="AU103" s="5" t="s">
        <v>362</v>
      </c>
      <c r="AV103" s="5" t="s">
        <v>362</v>
      </c>
      <c r="AW103" s="5" t="s">
        <v>362</v>
      </c>
      <c r="AX103" s="58">
        <v>0</v>
      </c>
      <c r="AY103" s="58">
        <v>0</v>
      </c>
      <c r="AZ103" s="4">
        <f t="shared" si="35"/>
        <v>0</v>
      </c>
      <c r="BA103" s="5">
        <v>0</v>
      </c>
      <c r="BB103" s="5" t="s">
        <v>362</v>
      </c>
      <c r="BC103" s="5" t="s">
        <v>362</v>
      </c>
      <c r="BD103" s="5" t="s">
        <v>362</v>
      </c>
      <c r="BE103" s="5" t="s">
        <v>362</v>
      </c>
      <c r="BF103" s="5" t="s">
        <v>362</v>
      </c>
      <c r="BG103" s="5" t="s">
        <v>362</v>
      </c>
      <c r="BH103" s="5" t="s">
        <v>362</v>
      </c>
      <c r="BI103" s="5" t="s">
        <v>362</v>
      </c>
      <c r="BJ103" s="44">
        <f t="shared" si="39"/>
        <v>0.97947281764260852</v>
      </c>
      <c r="BK103" s="45">
        <v>542</v>
      </c>
      <c r="BL103" s="35">
        <f t="shared" si="40"/>
        <v>530.9</v>
      </c>
      <c r="BM103" s="35">
        <f t="shared" si="41"/>
        <v>-11.100000000000023</v>
      </c>
      <c r="BN103" s="35">
        <v>54.5</v>
      </c>
      <c r="BO103" s="35">
        <v>57.4</v>
      </c>
      <c r="BP103" s="35">
        <v>39.9</v>
      </c>
      <c r="BQ103" s="35">
        <v>53.2</v>
      </c>
      <c r="BR103" s="35">
        <v>45.5</v>
      </c>
      <c r="BS103" s="35"/>
      <c r="BT103" s="35">
        <v>53.7</v>
      </c>
      <c r="BU103" s="35">
        <v>37.400000000000006</v>
      </c>
      <c r="BV103" s="35">
        <v>40.5</v>
      </c>
      <c r="BW103" s="35">
        <v>48.7</v>
      </c>
      <c r="BX103" s="35">
        <v>33.900000000000006</v>
      </c>
      <c r="BY103" s="35">
        <v>52.1</v>
      </c>
      <c r="BZ103" s="35">
        <v>8.3000000000000007</v>
      </c>
      <c r="CA103" s="35">
        <f t="shared" si="37"/>
        <v>5.8</v>
      </c>
      <c r="CB103" s="35"/>
      <c r="CC103" s="35">
        <f t="shared" si="48"/>
        <v>5.8</v>
      </c>
      <c r="CD103" s="35">
        <f t="shared" si="49"/>
        <v>0</v>
      </c>
      <c r="CE103" s="90"/>
      <c r="CF103" s="90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10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10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10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10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10"/>
      <c r="HY103" s="9"/>
      <c r="HZ103" s="9"/>
    </row>
    <row r="104" spans="1:234" s="2" customFormat="1" ht="17.149999999999999" customHeight="1">
      <c r="A104" s="18" t="s">
        <v>103</v>
      </c>
      <c r="B104" s="60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35"/>
      <c r="CD104" s="35"/>
      <c r="CE104" s="90"/>
      <c r="CF104" s="90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10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10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10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10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10"/>
      <c r="HY104" s="9"/>
      <c r="HZ104" s="9"/>
    </row>
    <row r="105" spans="1:234" s="2" customFormat="1" ht="15.55" customHeight="1">
      <c r="A105" s="14" t="s">
        <v>104</v>
      </c>
      <c r="B105" s="35">
        <v>4086813</v>
      </c>
      <c r="C105" s="35">
        <v>5044424.4000000004</v>
      </c>
      <c r="D105" s="4">
        <f t="shared" si="38"/>
        <v>1.2034317400869576</v>
      </c>
      <c r="E105" s="11">
        <v>10</v>
      </c>
      <c r="F105" s="5" t="s">
        <v>362</v>
      </c>
      <c r="G105" s="5" t="s">
        <v>362</v>
      </c>
      <c r="H105" s="5" t="s">
        <v>362</v>
      </c>
      <c r="I105" s="5" t="s">
        <v>362</v>
      </c>
      <c r="J105" s="5" t="s">
        <v>362</v>
      </c>
      <c r="K105" s="5" t="s">
        <v>362</v>
      </c>
      <c r="L105" s="5" t="s">
        <v>362</v>
      </c>
      <c r="M105" s="5" t="s">
        <v>362</v>
      </c>
      <c r="N105" s="35">
        <v>29158.5</v>
      </c>
      <c r="O105" s="35">
        <v>30381</v>
      </c>
      <c r="P105" s="4">
        <f t="shared" si="30"/>
        <v>1.0419260250012861</v>
      </c>
      <c r="Q105" s="11">
        <v>20</v>
      </c>
      <c r="R105" s="35">
        <v>101</v>
      </c>
      <c r="S105" s="35">
        <v>162.19999999999999</v>
      </c>
      <c r="T105" s="4">
        <f t="shared" si="31"/>
        <v>1.2405940594059406</v>
      </c>
      <c r="U105" s="11">
        <v>30</v>
      </c>
      <c r="V105" s="35">
        <v>162</v>
      </c>
      <c r="W105" s="35">
        <v>362.5</v>
      </c>
      <c r="X105" s="4">
        <f t="shared" si="32"/>
        <v>1.3</v>
      </c>
      <c r="Y105" s="11">
        <v>20</v>
      </c>
      <c r="Z105" s="82">
        <v>113258</v>
      </c>
      <c r="AA105" s="82">
        <v>100448</v>
      </c>
      <c r="AB105" s="4">
        <f t="shared" si="33"/>
        <v>0.88689540694697067</v>
      </c>
      <c r="AC105" s="11">
        <v>10</v>
      </c>
      <c r="AD105" s="11">
        <v>80</v>
      </c>
      <c r="AE105" s="11">
        <v>80</v>
      </c>
      <c r="AF105" s="4">
        <f t="shared" si="34"/>
        <v>1</v>
      </c>
      <c r="AG105" s="11">
        <v>20</v>
      </c>
      <c r="AH105" s="5" t="s">
        <v>362</v>
      </c>
      <c r="AI105" s="5" t="s">
        <v>362</v>
      </c>
      <c r="AJ105" s="5" t="s">
        <v>362</v>
      </c>
      <c r="AK105" s="5" t="s">
        <v>362</v>
      </c>
      <c r="AL105" s="5" t="s">
        <v>362</v>
      </c>
      <c r="AM105" s="5" t="s">
        <v>362</v>
      </c>
      <c r="AN105" s="5" t="s">
        <v>362</v>
      </c>
      <c r="AO105" s="5" t="s">
        <v>362</v>
      </c>
      <c r="AP105" s="5" t="s">
        <v>362</v>
      </c>
      <c r="AQ105" s="5" t="s">
        <v>362</v>
      </c>
      <c r="AR105" s="5" t="s">
        <v>362</v>
      </c>
      <c r="AS105" s="5" t="s">
        <v>362</v>
      </c>
      <c r="AT105" s="5" t="s">
        <v>362</v>
      </c>
      <c r="AU105" s="5" t="s">
        <v>362</v>
      </c>
      <c r="AV105" s="5" t="s">
        <v>362</v>
      </c>
      <c r="AW105" s="5" t="s">
        <v>362</v>
      </c>
      <c r="AX105" s="58">
        <v>22.1</v>
      </c>
      <c r="AY105" s="58">
        <v>22.1</v>
      </c>
      <c r="AZ105" s="4">
        <f t="shared" si="35"/>
        <v>1</v>
      </c>
      <c r="BA105" s="5">
        <v>10</v>
      </c>
      <c r="BB105" s="5" t="s">
        <v>362</v>
      </c>
      <c r="BC105" s="5" t="s">
        <v>362</v>
      </c>
      <c r="BD105" s="5" t="s">
        <v>362</v>
      </c>
      <c r="BE105" s="5" t="s">
        <v>362</v>
      </c>
      <c r="BF105" s="5" t="s">
        <v>362</v>
      </c>
      <c r="BG105" s="5" t="s">
        <v>362</v>
      </c>
      <c r="BH105" s="5" t="s">
        <v>362</v>
      </c>
      <c r="BI105" s="5" t="s">
        <v>362</v>
      </c>
      <c r="BJ105" s="44">
        <f t="shared" si="39"/>
        <v>1.1246634479378601</v>
      </c>
      <c r="BK105" s="45">
        <v>1514</v>
      </c>
      <c r="BL105" s="35">
        <f t="shared" si="40"/>
        <v>1702.7</v>
      </c>
      <c r="BM105" s="35">
        <f t="shared" si="41"/>
        <v>188.70000000000005</v>
      </c>
      <c r="BN105" s="35">
        <v>175.5</v>
      </c>
      <c r="BO105" s="35">
        <v>156.1</v>
      </c>
      <c r="BP105" s="35">
        <v>131.69999999999999</v>
      </c>
      <c r="BQ105" s="35">
        <v>144.39999999999998</v>
      </c>
      <c r="BR105" s="35">
        <v>175.7</v>
      </c>
      <c r="BS105" s="35"/>
      <c r="BT105" s="35">
        <v>129.9</v>
      </c>
      <c r="BU105" s="35">
        <v>142</v>
      </c>
      <c r="BV105" s="35">
        <v>144.9</v>
      </c>
      <c r="BW105" s="35">
        <v>195.2</v>
      </c>
      <c r="BX105" s="35">
        <v>122.3</v>
      </c>
      <c r="BY105" s="35">
        <v>171.3</v>
      </c>
      <c r="BZ105" s="35">
        <v>32.799999999999997</v>
      </c>
      <c r="CA105" s="35">
        <f t="shared" si="37"/>
        <v>-19.100000000000001</v>
      </c>
      <c r="CB105" s="35"/>
      <c r="CC105" s="35">
        <f t="shared" ref="CC105:CC119" si="50">IF((IF(AND((CA105)&gt;0,CB105="+"),0,CA105))&gt;0,CA105,0)</f>
        <v>0</v>
      </c>
      <c r="CD105" s="35">
        <f t="shared" ref="CD105:CD119" si="51">IF((IF(AND((CA105)&gt;0,CB105="+"),0,CA105))&lt;0,CA105,0)</f>
        <v>-19.100000000000001</v>
      </c>
      <c r="CE105" s="90"/>
      <c r="CF105" s="90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10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10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10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10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10"/>
      <c r="HY105" s="9"/>
      <c r="HZ105" s="9"/>
    </row>
    <row r="106" spans="1:234" s="2" customFormat="1" ht="17.149999999999999" customHeight="1">
      <c r="A106" s="14" t="s">
        <v>105</v>
      </c>
      <c r="B106" s="35">
        <v>0</v>
      </c>
      <c r="C106" s="35">
        <v>5794.7</v>
      </c>
      <c r="D106" s="4">
        <f t="shared" si="38"/>
        <v>0</v>
      </c>
      <c r="E106" s="11">
        <v>0</v>
      </c>
      <c r="F106" s="5" t="s">
        <v>362</v>
      </c>
      <c r="G106" s="5" t="s">
        <v>362</v>
      </c>
      <c r="H106" s="5" t="s">
        <v>362</v>
      </c>
      <c r="I106" s="5" t="s">
        <v>362</v>
      </c>
      <c r="J106" s="5" t="s">
        <v>362</v>
      </c>
      <c r="K106" s="5" t="s">
        <v>362</v>
      </c>
      <c r="L106" s="5" t="s">
        <v>362</v>
      </c>
      <c r="M106" s="5" t="s">
        <v>362</v>
      </c>
      <c r="N106" s="35">
        <v>18029.8</v>
      </c>
      <c r="O106" s="35">
        <v>15909.8</v>
      </c>
      <c r="P106" s="4">
        <f t="shared" si="30"/>
        <v>0.88241688759720016</v>
      </c>
      <c r="Q106" s="11">
        <v>20</v>
      </c>
      <c r="R106" s="35">
        <v>755</v>
      </c>
      <c r="S106" s="35">
        <v>817.8</v>
      </c>
      <c r="T106" s="4">
        <f t="shared" si="31"/>
        <v>1.0831788079470197</v>
      </c>
      <c r="U106" s="11">
        <v>25</v>
      </c>
      <c r="V106" s="35">
        <v>456.2</v>
      </c>
      <c r="W106" s="35">
        <v>491</v>
      </c>
      <c r="X106" s="4">
        <f t="shared" si="32"/>
        <v>1.0762823323103903</v>
      </c>
      <c r="Y106" s="11">
        <v>25</v>
      </c>
      <c r="Z106" s="82">
        <v>382130</v>
      </c>
      <c r="AA106" s="82">
        <v>84567</v>
      </c>
      <c r="AB106" s="4">
        <f t="shared" si="33"/>
        <v>0.22130426818098553</v>
      </c>
      <c r="AC106" s="11">
        <v>10</v>
      </c>
      <c r="AD106" s="11">
        <v>927</v>
      </c>
      <c r="AE106" s="11">
        <v>1097</v>
      </c>
      <c r="AF106" s="4">
        <f t="shared" si="34"/>
        <v>1.1833872707659114</v>
      </c>
      <c r="AG106" s="11">
        <v>20</v>
      </c>
      <c r="AH106" s="5" t="s">
        <v>362</v>
      </c>
      <c r="AI106" s="5" t="s">
        <v>362</v>
      </c>
      <c r="AJ106" s="5" t="s">
        <v>362</v>
      </c>
      <c r="AK106" s="5" t="s">
        <v>362</v>
      </c>
      <c r="AL106" s="5" t="s">
        <v>362</v>
      </c>
      <c r="AM106" s="5" t="s">
        <v>362</v>
      </c>
      <c r="AN106" s="5" t="s">
        <v>362</v>
      </c>
      <c r="AO106" s="5" t="s">
        <v>362</v>
      </c>
      <c r="AP106" s="5" t="s">
        <v>362</v>
      </c>
      <c r="AQ106" s="5" t="s">
        <v>362</v>
      </c>
      <c r="AR106" s="5" t="s">
        <v>362</v>
      </c>
      <c r="AS106" s="5" t="s">
        <v>362</v>
      </c>
      <c r="AT106" s="5" t="s">
        <v>362</v>
      </c>
      <c r="AU106" s="5" t="s">
        <v>362</v>
      </c>
      <c r="AV106" s="5" t="s">
        <v>362</v>
      </c>
      <c r="AW106" s="5" t="s">
        <v>362</v>
      </c>
      <c r="AX106" s="58">
        <v>22</v>
      </c>
      <c r="AY106" s="58">
        <v>22.9</v>
      </c>
      <c r="AZ106" s="4">
        <f t="shared" si="35"/>
        <v>1.0409090909090908</v>
      </c>
      <c r="BA106" s="5">
        <v>10</v>
      </c>
      <c r="BB106" s="5" t="s">
        <v>362</v>
      </c>
      <c r="BC106" s="5" t="s">
        <v>362</v>
      </c>
      <c r="BD106" s="5" t="s">
        <v>362</v>
      </c>
      <c r="BE106" s="5" t="s">
        <v>362</v>
      </c>
      <c r="BF106" s="5" t="s">
        <v>362</v>
      </c>
      <c r="BG106" s="5" t="s">
        <v>362</v>
      </c>
      <c r="BH106" s="5" t="s">
        <v>362</v>
      </c>
      <c r="BI106" s="5" t="s">
        <v>362</v>
      </c>
      <c r="BJ106" s="44">
        <f t="shared" si="39"/>
        <v>0.98113404785998404</v>
      </c>
      <c r="BK106" s="45">
        <v>1297</v>
      </c>
      <c r="BL106" s="35">
        <f t="shared" si="40"/>
        <v>1272.5</v>
      </c>
      <c r="BM106" s="35">
        <f t="shared" si="41"/>
        <v>-24.5</v>
      </c>
      <c r="BN106" s="35">
        <v>133.69999999999999</v>
      </c>
      <c r="BO106" s="35">
        <v>133</v>
      </c>
      <c r="BP106" s="35">
        <v>132.6</v>
      </c>
      <c r="BQ106" s="35">
        <v>75.199999999999989</v>
      </c>
      <c r="BR106" s="35">
        <v>102.2</v>
      </c>
      <c r="BS106" s="35"/>
      <c r="BT106" s="35">
        <v>149</v>
      </c>
      <c r="BU106" s="35">
        <v>59.3</v>
      </c>
      <c r="BV106" s="35">
        <v>91.9</v>
      </c>
      <c r="BW106" s="35">
        <v>190</v>
      </c>
      <c r="BX106" s="35">
        <v>45.399999999999991</v>
      </c>
      <c r="BY106" s="35">
        <v>128.4</v>
      </c>
      <c r="BZ106" s="35"/>
      <c r="CA106" s="35">
        <f t="shared" si="37"/>
        <v>31.8</v>
      </c>
      <c r="CB106" s="35"/>
      <c r="CC106" s="35">
        <f t="shared" si="50"/>
        <v>31.8</v>
      </c>
      <c r="CD106" s="35">
        <f t="shared" si="51"/>
        <v>0</v>
      </c>
      <c r="CE106" s="90"/>
      <c r="CF106" s="90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10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10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10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10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10"/>
      <c r="HY106" s="9"/>
      <c r="HZ106" s="9"/>
    </row>
    <row r="107" spans="1:234" s="2" customFormat="1" ht="17.149999999999999" customHeight="1">
      <c r="A107" s="14" t="s">
        <v>106</v>
      </c>
      <c r="B107" s="35">
        <v>27712</v>
      </c>
      <c r="C107" s="35">
        <v>46634.2</v>
      </c>
      <c r="D107" s="4">
        <f t="shared" si="38"/>
        <v>1.2482816108545034</v>
      </c>
      <c r="E107" s="11">
        <v>10</v>
      </c>
      <c r="F107" s="5" t="s">
        <v>362</v>
      </c>
      <c r="G107" s="5" t="s">
        <v>362</v>
      </c>
      <c r="H107" s="5" t="s">
        <v>362</v>
      </c>
      <c r="I107" s="5" t="s">
        <v>362</v>
      </c>
      <c r="J107" s="5" t="s">
        <v>362</v>
      </c>
      <c r="K107" s="5" t="s">
        <v>362</v>
      </c>
      <c r="L107" s="5" t="s">
        <v>362</v>
      </c>
      <c r="M107" s="5" t="s">
        <v>362</v>
      </c>
      <c r="N107" s="35">
        <v>28039.4</v>
      </c>
      <c r="O107" s="35">
        <v>24659.9</v>
      </c>
      <c r="P107" s="4">
        <f t="shared" si="30"/>
        <v>0.87947316989664548</v>
      </c>
      <c r="Q107" s="11">
        <v>20</v>
      </c>
      <c r="R107" s="35">
        <v>17.5</v>
      </c>
      <c r="S107" s="35">
        <v>18.7</v>
      </c>
      <c r="T107" s="4">
        <f t="shared" si="31"/>
        <v>1.0685714285714285</v>
      </c>
      <c r="U107" s="11">
        <v>25</v>
      </c>
      <c r="V107" s="35">
        <v>60</v>
      </c>
      <c r="W107" s="35">
        <v>69.5</v>
      </c>
      <c r="X107" s="4">
        <f t="shared" si="32"/>
        <v>1.1583333333333334</v>
      </c>
      <c r="Y107" s="11">
        <v>25</v>
      </c>
      <c r="Z107" s="82">
        <v>184013</v>
      </c>
      <c r="AA107" s="82">
        <v>186667</v>
      </c>
      <c r="AB107" s="4">
        <f t="shared" si="33"/>
        <v>1.0144228940346607</v>
      </c>
      <c r="AC107" s="11">
        <v>10</v>
      </c>
      <c r="AD107" s="11">
        <v>404</v>
      </c>
      <c r="AE107" s="11">
        <v>295</v>
      </c>
      <c r="AF107" s="4">
        <f t="shared" si="34"/>
        <v>0.73019801980198018</v>
      </c>
      <c r="AG107" s="11">
        <v>20</v>
      </c>
      <c r="AH107" s="5" t="s">
        <v>362</v>
      </c>
      <c r="AI107" s="5" t="s">
        <v>362</v>
      </c>
      <c r="AJ107" s="5" t="s">
        <v>362</v>
      </c>
      <c r="AK107" s="5" t="s">
        <v>362</v>
      </c>
      <c r="AL107" s="5" t="s">
        <v>362</v>
      </c>
      <c r="AM107" s="5" t="s">
        <v>362</v>
      </c>
      <c r="AN107" s="5" t="s">
        <v>362</v>
      </c>
      <c r="AO107" s="5" t="s">
        <v>362</v>
      </c>
      <c r="AP107" s="5" t="s">
        <v>362</v>
      </c>
      <c r="AQ107" s="5" t="s">
        <v>362</v>
      </c>
      <c r="AR107" s="5" t="s">
        <v>362</v>
      </c>
      <c r="AS107" s="5" t="s">
        <v>362</v>
      </c>
      <c r="AT107" s="5" t="s">
        <v>362</v>
      </c>
      <c r="AU107" s="5" t="s">
        <v>362</v>
      </c>
      <c r="AV107" s="5" t="s">
        <v>362</v>
      </c>
      <c r="AW107" s="5" t="s">
        <v>362</v>
      </c>
      <c r="AX107" s="58">
        <v>33.299999999999997</v>
      </c>
      <c r="AY107" s="58">
        <v>33.299999999999997</v>
      </c>
      <c r="AZ107" s="4">
        <f t="shared" si="35"/>
        <v>1</v>
      </c>
      <c r="BA107" s="5">
        <v>10</v>
      </c>
      <c r="BB107" s="5" t="s">
        <v>362</v>
      </c>
      <c r="BC107" s="5" t="s">
        <v>362</v>
      </c>
      <c r="BD107" s="5" t="s">
        <v>362</v>
      </c>
      <c r="BE107" s="5" t="s">
        <v>362</v>
      </c>
      <c r="BF107" s="5" t="s">
        <v>362</v>
      </c>
      <c r="BG107" s="5" t="s">
        <v>362</v>
      </c>
      <c r="BH107" s="5" t="s">
        <v>362</v>
      </c>
      <c r="BI107" s="5" t="s">
        <v>362</v>
      </c>
      <c r="BJ107" s="44">
        <f t="shared" si="39"/>
        <v>1.0041090657540266</v>
      </c>
      <c r="BK107" s="45">
        <v>2238</v>
      </c>
      <c r="BL107" s="35">
        <f t="shared" si="40"/>
        <v>2247.1999999999998</v>
      </c>
      <c r="BM107" s="35">
        <f t="shared" si="41"/>
        <v>9.1999999999998181</v>
      </c>
      <c r="BN107" s="35">
        <v>233.4</v>
      </c>
      <c r="BO107" s="35">
        <v>213.7</v>
      </c>
      <c r="BP107" s="35">
        <v>117.3</v>
      </c>
      <c r="BQ107" s="35">
        <v>148.89999999999998</v>
      </c>
      <c r="BR107" s="35">
        <v>191</v>
      </c>
      <c r="BS107" s="35"/>
      <c r="BT107" s="35">
        <v>163.69999999999999</v>
      </c>
      <c r="BU107" s="35">
        <v>233</v>
      </c>
      <c r="BV107" s="35">
        <v>137.5</v>
      </c>
      <c r="BW107" s="35">
        <v>201.3</v>
      </c>
      <c r="BX107" s="35">
        <v>180.8</v>
      </c>
      <c r="BY107" s="35">
        <v>231.1</v>
      </c>
      <c r="BZ107" s="35">
        <v>215.3</v>
      </c>
      <c r="CA107" s="35">
        <f t="shared" si="37"/>
        <v>-19.8</v>
      </c>
      <c r="CB107" s="35"/>
      <c r="CC107" s="35">
        <f t="shared" si="50"/>
        <v>0</v>
      </c>
      <c r="CD107" s="35">
        <f t="shared" si="51"/>
        <v>-19.8</v>
      </c>
      <c r="CE107" s="90"/>
      <c r="CF107" s="90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10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10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10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10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10"/>
      <c r="HY107" s="9"/>
      <c r="HZ107" s="9"/>
    </row>
    <row r="108" spans="1:234" s="2" customFormat="1" ht="17.149999999999999" customHeight="1">
      <c r="A108" s="14" t="s">
        <v>107</v>
      </c>
      <c r="B108" s="35">
        <v>4344127</v>
      </c>
      <c r="C108" s="35">
        <v>3260003</v>
      </c>
      <c r="D108" s="4">
        <f t="shared" si="38"/>
        <v>0.75043915612964351</v>
      </c>
      <c r="E108" s="11">
        <v>10</v>
      </c>
      <c r="F108" s="5" t="s">
        <v>362</v>
      </c>
      <c r="G108" s="5" t="s">
        <v>362</v>
      </c>
      <c r="H108" s="5" t="s">
        <v>362</v>
      </c>
      <c r="I108" s="5" t="s">
        <v>362</v>
      </c>
      <c r="J108" s="5" t="s">
        <v>362</v>
      </c>
      <c r="K108" s="5" t="s">
        <v>362</v>
      </c>
      <c r="L108" s="5" t="s">
        <v>362</v>
      </c>
      <c r="M108" s="5" t="s">
        <v>362</v>
      </c>
      <c r="N108" s="35">
        <v>33205.300000000003</v>
      </c>
      <c r="O108" s="35">
        <v>31067</v>
      </c>
      <c r="P108" s="4">
        <f t="shared" si="30"/>
        <v>0.93560365363360665</v>
      </c>
      <c r="Q108" s="11">
        <v>20</v>
      </c>
      <c r="R108" s="35">
        <v>14</v>
      </c>
      <c r="S108" s="35">
        <v>14</v>
      </c>
      <c r="T108" s="4">
        <f t="shared" si="31"/>
        <v>1</v>
      </c>
      <c r="U108" s="11">
        <v>20</v>
      </c>
      <c r="V108" s="35">
        <v>24</v>
      </c>
      <c r="W108" s="35">
        <v>41.5</v>
      </c>
      <c r="X108" s="4">
        <f t="shared" si="32"/>
        <v>1.2529166666666667</v>
      </c>
      <c r="Y108" s="11">
        <v>30</v>
      </c>
      <c r="Z108" s="82">
        <v>722468</v>
      </c>
      <c r="AA108" s="82">
        <v>533858</v>
      </c>
      <c r="AB108" s="4">
        <f t="shared" si="33"/>
        <v>0.73893653421327998</v>
      </c>
      <c r="AC108" s="11">
        <v>10</v>
      </c>
      <c r="AD108" s="11">
        <v>52</v>
      </c>
      <c r="AE108" s="11">
        <v>64</v>
      </c>
      <c r="AF108" s="4">
        <f t="shared" si="34"/>
        <v>1.2030769230769232</v>
      </c>
      <c r="AG108" s="11">
        <v>20</v>
      </c>
      <c r="AH108" s="5" t="s">
        <v>362</v>
      </c>
      <c r="AI108" s="5" t="s">
        <v>362</v>
      </c>
      <c r="AJ108" s="5" t="s">
        <v>362</v>
      </c>
      <c r="AK108" s="5" t="s">
        <v>362</v>
      </c>
      <c r="AL108" s="5" t="s">
        <v>362</v>
      </c>
      <c r="AM108" s="5" t="s">
        <v>362</v>
      </c>
      <c r="AN108" s="5" t="s">
        <v>362</v>
      </c>
      <c r="AO108" s="5" t="s">
        <v>362</v>
      </c>
      <c r="AP108" s="5" t="s">
        <v>362</v>
      </c>
      <c r="AQ108" s="5" t="s">
        <v>362</v>
      </c>
      <c r="AR108" s="5" t="s">
        <v>362</v>
      </c>
      <c r="AS108" s="5" t="s">
        <v>362</v>
      </c>
      <c r="AT108" s="5" t="s">
        <v>362</v>
      </c>
      <c r="AU108" s="5" t="s">
        <v>362</v>
      </c>
      <c r="AV108" s="5" t="s">
        <v>362</v>
      </c>
      <c r="AW108" s="5" t="s">
        <v>362</v>
      </c>
      <c r="AX108" s="58">
        <v>50.5</v>
      </c>
      <c r="AY108" s="58">
        <v>50.6</v>
      </c>
      <c r="AZ108" s="4">
        <f t="shared" si="35"/>
        <v>1.001980198019802</v>
      </c>
      <c r="BA108" s="5">
        <v>10</v>
      </c>
      <c r="BB108" s="5" t="s">
        <v>362</v>
      </c>
      <c r="BC108" s="5" t="s">
        <v>362</v>
      </c>
      <c r="BD108" s="5" t="s">
        <v>362</v>
      </c>
      <c r="BE108" s="5" t="s">
        <v>362</v>
      </c>
      <c r="BF108" s="5" t="s">
        <v>362</v>
      </c>
      <c r="BG108" s="5" t="s">
        <v>362</v>
      </c>
      <c r="BH108" s="5" t="s">
        <v>362</v>
      </c>
      <c r="BI108" s="5" t="s">
        <v>362</v>
      </c>
      <c r="BJ108" s="44">
        <f t="shared" si="39"/>
        <v>1.0439555868153156</v>
      </c>
      <c r="BK108" s="45">
        <v>1455</v>
      </c>
      <c r="BL108" s="35">
        <f t="shared" si="40"/>
        <v>1519</v>
      </c>
      <c r="BM108" s="35">
        <f t="shared" si="41"/>
        <v>64</v>
      </c>
      <c r="BN108" s="35">
        <v>141.80000000000001</v>
      </c>
      <c r="BO108" s="35">
        <v>119.9</v>
      </c>
      <c r="BP108" s="35">
        <v>54.9</v>
      </c>
      <c r="BQ108" s="35">
        <v>84.5</v>
      </c>
      <c r="BR108" s="35">
        <v>152.30000000000001</v>
      </c>
      <c r="BS108" s="35"/>
      <c r="BT108" s="35">
        <v>219.7</v>
      </c>
      <c r="BU108" s="35">
        <v>120.69999999999999</v>
      </c>
      <c r="BV108" s="35">
        <v>146.6</v>
      </c>
      <c r="BW108" s="35">
        <v>137.9</v>
      </c>
      <c r="BX108" s="35">
        <v>96.499999999999986</v>
      </c>
      <c r="BY108" s="35">
        <v>147.69999999999999</v>
      </c>
      <c r="BZ108" s="35">
        <v>106</v>
      </c>
      <c r="CA108" s="35">
        <f t="shared" si="37"/>
        <v>-9.5</v>
      </c>
      <c r="CB108" s="35"/>
      <c r="CC108" s="35">
        <f t="shared" si="50"/>
        <v>0</v>
      </c>
      <c r="CD108" s="35">
        <f t="shared" si="51"/>
        <v>-9.5</v>
      </c>
      <c r="CE108" s="90"/>
      <c r="CF108" s="90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10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10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10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10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10"/>
      <c r="HY108" s="9"/>
      <c r="HZ108" s="9"/>
    </row>
    <row r="109" spans="1:234" s="2" customFormat="1" ht="17.149999999999999" customHeight="1">
      <c r="A109" s="14" t="s">
        <v>108</v>
      </c>
      <c r="B109" s="35">
        <v>37847</v>
      </c>
      <c r="C109" s="35">
        <v>67873.8</v>
      </c>
      <c r="D109" s="4">
        <f t="shared" si="38"/>
        <v>1.2593373318889212</v>
      </c>
      <c r="E109" s="11">
        <v>10</v>
      </c>
      <c r="F109" s="5" t="s">
        <v>362</v>
      </c>
      <c r="G109" s="5" t="s">
        <v>362</v>
      </c>
      <c r="H109" s="5" t="s">
        <v>362</v>
      </c>
      <c r="I109" s="5" t="s">
        <v>362</v>
      </c>
      <c r="J109" s="5" t="s">
        <v>362</v>
      </c>
      <c r="K109" s="5" t="s">
        <v>362</v>
      </c>
      <c r="L109" s="5" t="s">
        <v>362</v>
      </c>
      <c r="M109" s="5" t="s">
        <v>362</v>
      </c>
      <c r="N109" s="35">
        <v>60570.3</v>
      </c>
      <c r="O109" s="35">
        <v>49483.199999999997</v>
      </c>
      <c r="P109" s="4">
        <f t="shared" si="30"/>
        <v>0.81695484420582354</v>
      </c>
      <c r="Q109" s="11">
        <v>20</v>
      </c>
      <c r="R109" s="35">
        <v>1987</v>
      </c>
      <c r="S109" s="35">
        <v>2502.6999999999998</v>
      </c>
      <c r="T109" s="4">
        <f t="shared" si="31"/>
        <v>1.2059536990437845</v>
      </c>
      <c r="U109" s="11">
        <v>25</v>
      </c>
      <c r="V109" s="35">
        <v>2</v>
      </c>
      <c r="W109" s="35">
        <v>3.3</v>
      </c>
      <c r="X109" s="4">
        <f t="shared" si="32"/>
        <v>1.2449999999999999</v>
      </c>
      <c r="Y109" s="11">
        <v>25</v>
      </c>
      <c r="Z109" s="82">
        <v>155711</v>
      </c>
      <c r="AA109" s="82">
        <v>367450</v>
      </c>
      <c r="AB109" s="4">
        <f t="shared" si="33"/>
        <v>1.3</v>
      </c>
      <c r="AC109" s="11">
        <v>10</v>
      </c>
      <c r="AD109" s="11">
        <v>629</v>
      </c>
      <c r="AE109" s="11">
        <v>629</v>
      </c>
      <c r="AF109" s="4">
        <f t="shared" si="34"/>
        <v>1</v>
      </c>
      <c r="AG109" s="11">
        <v>20</v>
      </c>
      <c r="AH109" s="5" t="s">
        <v>362</v>
      </c>
      <c r="AI109" s="5" t="s">
        <v>362</v>
      </c>
      <c r="AJ109" s="5" t="s">
        <v>362</v>
      </c>
      <c r="AK109" s="5" t="s">
        <v>362</v>
      </c>
      <c r="AL109" s="5" t="s">
        <v>362</v>
      </c>
      <c r="AM109" s="5" t="s">
        <v>362</v>
      </c>
      <c r="AN109" s="5" t="s">
        <v>362</v>
      </c>
      <c r="AO109" s="5" t="s">
        <v>362</v>
      </c>
      <c r="AP109" s="5" t="s">
        <v>362</v>
      </c>
      <c r="AQ109" s="5" t="s">
        <v>362</v>
      </c>
      <c r="AR109" s="5" t="s">
        <v>362</v>
      </c>
      <c r="AS109" s="5" t="s">
        <v>362</v>
      </c>
      <c r="AT109" s="5" t="s">
        <v>362</v>
      </c>
      <c r="AU109" s="5" t="s">
        <v>362</v>
      </c>
      <c r="AV109" s="5" t="s">
        <v>362</v>
      </c>
      <c r="AW109" s="5" t="s">
        <v>362</v>
      </c>
      <c r="AX109" s="58">
        <v>16.399999999999999</v>
      </c>
      <c r="AY109" s="58">
        <v>98.2</v>
      </c>
      <c r="AZ109" s="4">
        <f t="shared" si="35"/>
        <v>1.3</v>
      </c>
      <c r="BA109" s="5">
        <v>10</v>
      </c>
      <c r="BB109" s="5" t="s">
        <v>362</v>
      </c>
      <c r="BC109" s="5" t="s">
        <v>362</v>
      </c>
      <c r="BD109" s="5" t="s">
        <v>362</v>
      </c>
      <c r="BE109" s="5" t="s">
        <v>362</v>
      </c>
      <c r="BF109" s="5" t="s">
        <v>362</v>
      </c>
      <c r="BG109" s="5" t="s">
        <v>362</v>
      </c>
      <c r="BH109" s="5" t="s">
        <v>362</v>
      </c>
      <c r="BI109" s="5" t="s">
        <v>362</v>
      </c>
      <c r="BJ109" s="44">
        <f t="shared" si="39"/>
        <v>1.135052605659169</v>
      </c>
      <c r="BK109" s="45">
        <v>1663</v>
      </c>
      <c r="BL109" s="35">
        <f t="shared" si="40"/>
        <v>1887.6</v>
      </c>
      <c r="BM109" s="35">
        <f t="shared" si="41"/>
        <v>224.59999999999991</v>
      </c>
      <c r="BN109" s="35">
        <v>157.6</v>
      </c>
      <c r="BO109" s="35">
        <v>140.80000000000001</v>
      </c>
      <c r="BP109" s="35">
        <v>126.9</v>
      </c>
      <c r="BQ109" s="35">
        <v>151.5</v>
      </c>
      <c r="BR109" s="35">
        <v>155.19999999999999</v>
      </c>
      <c r="BS109" s="35"/>
      <c r="BT109" s="35">
        <v>123.8</v>
      </c>
      <c r="BU109" s="35">
        <v>170.3</v>
      </c>
      <c r="BV109" s="35">
        <v>93.1</v>
      </c>
      <c r="BW109" s="35">
        <v>271.89999999999998</v>
      </c>
      <c r="BX109" s="35">
        <v>202.9</v>
      </c>
      <c r="BY109" s="35">
        <v>130</v>
      </c>
      <c r="BZ109" s="35">
        <v>58.8</v>
      </c>
      <c r="CA109" s="35">
        <f t="shared" si="37"/>
        <v>104.8</v>
      </c>
      <c r="CB109" s="35"/>
      <c r="CC109" s="35">
        <f t="shared" si="50"/>
        <v>104.8</v>
      </c>
      <c r="CD109" s="35">
        <f t="shared" si="51"/>
        <v>0</v>
      </c>
      <c r="CE109" s="90"/>
      <c r="CF109" s="90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10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10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10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10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10"/>
      <c r="HY109" s="9"/>
      <c r="HZ109" s="9"/>
    </row>
    <row r="110" spans="1:234" s="2" customFormat="1" ht="17.149999999999999" customHeight="1">
      <c r="A110" s="14" t="s">
        <v>109</v>
      </c>
      <c r="B110" s="35">
        <v>1007948</v>
      </c>
      <c r="C110" s="35">
        <v>1248756.8999999999</v>
      </c>
      <c r="D110" s="4">
        <f t="shared" si="38"/>
        <v>1.2038910042978408</v>
      </c>
      <c r="E110" s="11">
        <v>10</v>
      </c>
      <c r="F110" s="5" t="s">
        <v>362</v>
      </c>
      <c r="G110" s="5" t="s">
        <v>362</v>
      </c>
      <c r="H110" s="5" t="s">
        <v>362</v>
      </c>
      <c r="I110" s="5" t="s">
        <v>362</v>
      </c>
      <c r="J110" s="5" t="s">
        <v>362</v>
      </c>
      <c r="K110" s="5" t="s">
        <v>362</v>
      </c>
      <c r="L110" s="5" t="s">
        <v>362</v>
      </c>
      <c r="M110" s="5" t="s">
        <v>362</v>
      </c>
      <c r="N110" s="35">
        <v>18199.099999999999</v>
      </c>
      <c r="O110" s="35">
        <v>8008</v>
      </c>
      <c r="P110" s="4">
        <f t="shared" si="30"/>
        <v>0.44002175931776849</v>
      </c>
      <c r="Q110" s="11">
        <v>20</v>
      </c>
      <c r="R110" s="35">
        <v>14.5</v>
      </c>
      <c r="S110" s="35">
        <v>52.5</v>
      </c>
      <c r="T110" s="4">
        <f t="shared" si="31"/>
        <v>1.3</v>
      </c>
      <c r="U110" s="11">
        <v>30</v>
      </c>
      <c r="V110" s="35">
        <v>4.9000000000000004</v>
      </c>
      <c r="W110" s="35">
        <v>15.7</v>
      </c>
      <c r="X110" s="4">
        <f t="shared" si="32"/>
        <v>1.3</v>
      </c>
      <c r="Y110" s="11">
        <v>20</v>
      </c>
      <c r="Z110" s="82">
        <v>725298</v>
      </c>
      <c r="AA110" s="82">
        <v>967910</v>
      </c>
      <c r="AB110" s="4">
        <f t="shared" si="33"/>
        <v>1.2134499750447403</v>
      </c>
      <c r="AC110" s="11">
        <v>10</v>
      </c>
      <c r="AD110" s="11">
        <v>21</v>
      </c>
      <c r="AE110" s="11">
        <v>21</v>
      </c>
      <c r="AF110" s="4">
        <f t="shared" si="34"/>
        <v>1</v>
      </c>
      <c r="AG110" s="11">
        <v>20</v>
      </c>
      <c r="AH110" s="5" t="s">
        <v>362</v>
      </c>
      <c r="AI110" s="5" t="s">
        <v>362</v>
      </c>
      <c r="AJ110" s="5" t="s">
        <v>362</v>
      </c>
      <c r="AK110" s="5" t="s">
        <v>362</v>
      </c>
      <c r="AL110" s="5" t="s">
        <v>362</v>
      </c>
      <c r="AM110" s="5" t="s">
        <v>362</v>
      </c>
      <c r="AN110" s="5" t="s">
        <v>362</v>
      </c>
      <c r="AO110" s="5" t="s">
        <v>362</v>
      </c>
      <c r="AP110" s="5" t="s">
        <v>362</v>
      </c>
      <c r="AQ110" s="5" t="s">
        <v>362</v>
      </c>
      <c r="AR110" s="5" t="s">
        <v>362</v>
      </c>
      <c r="AS110" s="5" t="s">
        <v>362</v>
      </c>
      <c r="AT110" s="5" t="s">
        <v>362</v>
      </c>
      <c r="AU110" s="5" t="s">
        <v>362</v>
      </c>
      <c r="AV110" s="5" t="s">
        <v>362</v>
      </c>
      <c r="AW110" s="5" t="s">
        <v>362</v>
      </c>
      <c r="AX110" s="58">
        <v>83</v>
      </c>
      <c r="AY110" s="58">
        <v>87.5</v>
      </c>
      <c r="AZ110" s="4">
        <f t="shared" si="35"/>
        <v>1.0542168674698795</v>
      </c>
      <c r="BA110" s="5">
        <v>10</v>
      </c>
      <c r="BB110" s="5" t="s">
        <v>362</v>
      </c>
      <c r="BC110" s="5" t="s">
        <v>362</v>
      </c>
      <c r="BD110" s="5" t="s">
        <v>362</v>
      </c>
      <c r="BE110" s="5" t="s">
        <v>362</v>
      </c>
      <c r="BF110" s="5" t="s">
        <v>362</v>
      </c>
      <c r="BG110" s="5" t="s">
        <v>362</v>
      </c>
      <c r="BH110" s="5" t="s">
        <v>362</v>
      </c>
      <c r="BI110" s="5" t="s">
        <v>362</v>
      </c>
      <c r="BJ110" s="44">
        <f t="shared" si="39"/>
        <v>1.070966780454</v>
      </c>
      <c r="BK110" s="45">
        <v>1917</v>
      </c>
      <c r="BL110" s="35">
        <f t="shared" si="40"/>
        <v>2053</v>
      </c>
      <c r="BM110" s="35">
        <f t="shared" si="41"/>
        <v>136</v>
      </c>
      <c r="BN110" s="35">
        <v>153.5</v>
      </c>
      <c r="BO110" s="35">
        <v>156.9</v>
      </c>
      <c r="BP110" s="35">
        <v>84.4</v>
      </c>
      <c r="BQ110" s="35">
        <v>149.60000000000002</v>
      </c>
      <c r="BR110" s="35">
        <v>128.80000000000001</v>
      </c>
      <c r="BS110" s="35"/>
      <c r="BT110" s="35">
        <v>0</v>
      </c>
      <c r="BU110" s="35">
        <v>161.1</v>
      </c>
      <c r="BV110" s="35">
        <v>222</v>
      </c>
      <c r="BW110" s="35">
        <v>179.1</v>
      </c>
      <c r="BX110" s="35">
        <v>215.6</v>
      </c>
      <c r="BY110" s="35">
        <v>183</v>
      </c>
      <c r="BZ110" s="35">
        <v>339.79999999999995</v>
      </c>
      <c r="CA110" s="35">
        <f t="shared" si="37"/>
        <v>79.2</v>
      </c>
      <c r="CB110" s="73" t="s">
        <v>419</v>
      </c>
      <c r="CC110" s="35">
        <f t="shared" si="50"/>
        <v>0</v>
      </c>
      <c r="CD110" s="35">
        <f t="shared" si="51"/>
        <v>0</v>
      </c>
      <c r="CE110" s="90"/>
      <c r="CF110" s="90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10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10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10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10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10"/>
      <c r="HY110" s="9"/>
      <c r="HZ110" s="9"/>
    </row>
    <row r="111" spans="1:234" s="2" customFormat="1" ht="17.149999999999999" customHeight="1">
      <c r="A111" s="14" t="s">
        <v>110</v>
      </c>
      <c r="B111" s="35">
        <v>0</v>
      </c>
      <c r="C111" s="35">
        <v>2657</v>
      </c>
      <c r="D111" s="4">
        <f t="shared" si="38"/>
        <v>0</v>
      </c>
      <c r="E111" s="11">
        <v>0</v>
      </c>
      <c r="F111" s="5" t="s">
        <v>362</v>
      </c>
      <c r="G111" s="5" t="s">
        <v>362</v>
      </c>
      <c r="H111" s="5" t="s">
        <v>362</v>
      </c>
      <c r="I111" s="5" t="s">
        <v>362</v>
      </c>
      <c r="J111" s="5" t="s">
        <v>362</v>
      </c>
      <c r="K111" s="5" t="s">
        <v>362</v>
      </c>
      <c r="L111" s="5" t="s">
        <v>362</v>
      </c>
      <c r="M111" s="5" t="s">
        <v>362</v>
      </c>
      <c r="N111" s="35">
        <v>11124.1</v>
      </c>
      <c r="O111" s="35">
        <v>5337.1</v>
      </c>
      <c r="P111" s="4">
        <f t="shared" ref="P111:P174" si="52">IF(Q111=0,0,IF(N111=0,1,IF(O111&lt;0,0,IF(O111/N111&gt;1.2,IF((O111/N111-1.2)*0.1+1.2&gt;1.3,1.3,(O111/N111-1.2)*0.1+1.2),O111/N111))))</f>
        <v>0.47977813935509389</v>
      </c>
      <c r="Q111" s="11">
        <v>20</v>
      </c>
      <c r="R111" s="35">
        <v>436</v>
      </c>
      <c r="S111" s="35">
        <v>456.6</v>
      </c>
      <c r="T111" s="4">
        <f t="shared" ref="T111:T174" si="53">IF(U111=0,0,IF(R111=0,1,IF(S111&lt;0,0,IF(S111/R111&gt;1.2,IF((S111/R111-1.2)*0.1+1.2&gt;1.3,1.3,(S111/R111-1.2)*0.1+1.2),S111/R111))))</f>
        <v>1.0472477064220185</v>
      </c>
      <c r="U111" s="11">
        <v>20</v>
      </c>
      <c r="V111" s="35">
        <v>197</v>
      </c>
      <c r="W111" s="35">
        <v>238.2</v>
      </c>
      <c r="X111" s="4">
        <f t="shared" ref="X111:X174" si="54">IF(Y111=0,0,IF(V111=0,1,IF(W111&lt;0,0,IF(W111/V111&gt;1.2,IF((W111/V111-1.2)*0.1+1.2&gt;1.3,1.3,(W111/V111-1.2)*0.1+1.2),W111/V111))))</f>
        <v>1.2009137055837562</v>
      </c>
      <c r="Y111" s="11">
        <v>30</v>
      </c>
      <c r="Z111" s="82">
        <v>2108581</v>
      </c>
      <c r="AA111" s="82">
        <v>1928909</v>
      </c>
      <c r="AB111" s="4">
        <f t="shared" ref="AB111:AB174" si="55">IF(AC111=0,0,IF(Z111=0,1,IF(AA111&lt;0,0,IF(AA111/Z111&gt;1.2,IF((AA111/Z111-1.2)*0.1+1.2&gt;1.3,1.3,(AA111/Z111-1.2)*0.1+1.2),AA111/Z111))))</f>
        <v>0.9147900886899768</v>
      </c>
      <c r="AC111" s="11">
        <v>10</v>
      </c>
      <c r="AD111" s="11">
        <v>1150</v>
      </c>
      <c r="AE111" s="11">
        <v>663</v>
      </c>
      <c r="AF111" s="4">
        <f t="shared" ref="AF111:AF174" si="56">IF(AG111=0,0,IF(AD111=0,1,IF(AE111&lt;0,0,IF(AE111/AD111&gt;1.2,IF((AE111/AD111-1.2)*0.1+1.2&gt;1.3,1.3,(AE111/AD111-1.2)*0.1+1.2),AE111/AD111))))</f>
        <v>0.57652173913043481</v>
      </c>
      <c r="AG111" s="11">
        <v>20</v>
      </c>
      <c r="AH111" s="5" t="s">
        <v>362</v>
      </c>
      <c r="AI111" s="5" t="s">
        <v>362</v>
      </c>
      <c r="AJ111" s="5" t="s">
        <v>362</v>
      </c>
      <c r="AK111" s="5" t="s">
        <v>362</v>
      </c>
      <c r="AL111" s="5" t="s">
        <v>362</v>
      </c>
      <c r="AM111" s="5" t="s">
        <v>362</v>
      </c>
      <c r="AN111" s="5" t="s">
        <v>362</v>
      </c>
      <c r="AO111" s="5" t="s">
        <v>362</v>
      </c>
      <c r="AP111" s="5" t="s">
        <v>362</v>
      </c>
      <c r="AQ111" s="5" t="s">
        <v>362</v>
      </c>
      <c r="AR111" s="5" t="s">
        <v>362</v>
      </c>
      <c r="AS111" s="5" t="s">
        <v>362</v>
      </c>
      <c r="AT111" s="5" t="s">
        <v>362</v>
      </c>
      <c r="AU111" s="5" t="s">
        <v>362</v>
      </c>
      <c r="AV111" s="5" t="s">
        <v>362</v>
      </c>
      <c r="AW111" s="5" t="s">
        <v>362</v>
      </c>
      <c r="AX111" s="58">
        <v>100</v>
      </c>
      <c r="AY111" s="58">
        <v>100</v>
      </c>
      <c r="AZ111" s="4">
        <f t="shared" ref="AZ111:AZ174" si="57">IF(BA111=0,0,IF(AX111=0,1,IF(AY111&lt;0,0,IF(AY111/AX111&gt;1.2,IF((AY111/AX111-1.2)*0.1+1.2&gt;1.3,1.3,(AY111/AX111-1.2)*0.1+1.2),AY111/AX111))))</f>
        <v>1</v>
      </c>
      <c r="BA111" s="5">
        <v>10</v>
      </c>
      <c r="BB111" s="5" t="s">
        <v>362</v>
      </c>
      <c r="BC111" s="5" t="s">
        <v>362</v>
      </c>
      <c r="BD111" s="5" t="s">
        <v>362</v>
      </c>
      <c r="BE111" s="5" t="s">
        <v>362</v>
      </c>
      <c r="BF111" s="5" t="s">
        <v>362</v>
      </c>
      <c r="BG111" s="5" t="s">
        <v>362</v>
      </c>
      <c r="BH111" s="5" t="s">
        <v>362</v>
      </c>
      <c r="BI111" s="5" t="s">
        <v>362</v>
      </c>
      <c r="BJ111" s="44">
        <f t="shared" si="39"/>
        <v>0.88405694320512174</v>
      </c>
      <c r="BK111" s="45">
        <v>2699</v>
      </c>
      <c r="BL111" s="35">
        <f t="shared" si="40"/>
        <v>2386.1</v>
      </c>
      <c r="BM111" s="35">
        <f t="shared" si="41"/>
        <v>-312.90000000000009</v>
      </c>
      <c r="BN111" s="35">
        <v>242.2</v>
      </c>
      <c r="BO111" s="35">
        <v>201.6</v>
      </c>
      <c r="BP111" s="35">
        <v>53.5</v>
      </c>
      <c r="BQ111" s="35">
        <v>215</v>
      </c>
      <c r="BR111" s="35">
        <v>234.4</v>
      </c>
      <c r="BS111" s="35"/>
      <c r="BT111" s="35">
        <v>261.8</v>
      </c>
      <c r="BU111" s="35">
        <v>226.8</v>
      </c>
      <c r="BV111" s="35">
        <v>211.3</v>
      </c>
      <c r="BW111" s="35">
        <v>134.69999999999999</v>
      </c>
      <c r="BX111" s="35">
        <v>279.8</v>
      </c>
      <c r="BY111" s="35">
        <v>290.2</v>
      </c>
      <c r="BZ111" s="35">
        <v>99.8</v>
      </c>
      <c r="CA111" s="35">
        <f t="shared" ref="CA111:CA174" si="58">ROUND(BL111-SUM(BN111:BZ111),1)</f>
        <v>-65</v>
      </c>
      <c r="CB111" s="35"/>
      <c r="CC111" s="35">
        <f t="shared" si="50"/>
        <v>0</v>
      </c>
      <c r="CD111" s="35">
        <f t="shared" si="51"/>
        <v>-65</v>
      </c>
      <c r="CE111" s="90"/>
      <c r="CF111" s="90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10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10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10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10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10"/>
      <c r="HY111" s="9"/>
      <c r="HZ111" s="9"/>
    </row>
    <row r="112" spans="1:234" s="2" customFormat="1" ht="17.149999999999999" customHeight="1">
      <c r="A112" s="14" t="s">
        <v>111</v>
      </c>
      <c r="B112" s="35">
        <v>67846</v>
      </c>
      <c r="C112" s="35">
        <v>78387</v>
      </c>
      <c r="D112" s="4">
        <f t="shared" ref="D112:D175" si="59">IF(E112=0,0,IF(B112=0,1,IF(C112&lt;0,0,IF(C112/B112&gt;1.2,IF((C112/B112-1.2)*0.1+1.2&gt;1.3,1.3,(C112/B112-1.2)*0.1+1.2),C112/B112))))</f>
        <v>1.1553665654570646</v>
      </c>
      <c r="E112" s="11">
        <v>10</v>
      </c>
      <c r="F112" s="5" t="s">
        <v>362</v>
      </c>
      <c r="G112" s="5" t="s">
        <v>362</v>
      </c>
      <c r="H112" s="5" t="s">
        <v>362</v>
      </c>
      <c r="I112" s="5" t="s">
        <v>362</v>
      </c>
      <c r="J112" s="5" t="s">
        <v>362</v>
      </c>
      <c r="K112" s="5" t="s">
        <v>362</v>
      </c>
      <c r="L112" s="5" t="s">
        <v>362</v>
      </c>
      <c r="M112" s="5" t="s">
        <v>362</v>
      </c>
      <c r="N112" s="35">
        <v>24180.799999999999</v>
      </c>
      <c r="O112" s="35">
        <v>25308.7</v>
      </c>
      <c r="P112" s="4">
        <f t="shared" si="52"/>
        <v>1.0466444451796468</v>
      </c>
      <c r="Q112" s="11">
        <v>20</v>
      </c>
      <c r="R112" s="35">
        <v>665</v>
      </c>
      <c r="S112" s="35">
        <v>838.9</v>
      </c>
      <c r="T112" s="4">
        <f t="shared" si="53"/>
        <v>1.2061503759398495</v>
      </c>
      <c r="U112" s="11">
        <v>25</v>
      </c>
      <c r="V112" s="35">
        <v>942.8</v>
      </c>
      <c r="W112" s="35">
        <v>1066.7</v>
      </c>
      <c r="X112" s="4">
        <f t="shared" si="54"/>
        <v>1.1314170555791261</v>
      </c>
      <c r="Y112" s="11">
        <v>25</v>
      </c>
      <c r="Z112" s="82">
        <v>52407</v>
      </c>
      <c r="AA112" s="82">
        <v>60363</v>
      </c>
      <c r="AB112" s="4">
        <f t="shared" si="55"/>
        <v>1.1518117808689678</v>
      </c>
      <c r="AC112" s="11">
        <v>10</v>
      </c>
      <c r="AD112" s="11">
        <v>390</v>
      </c>
      <c r="AE112" s="11">
        <v>412</v>
      </c>
      <c r="AF112" s="4">
        <f t="shared" si="56"/>
        <v>1.0564102564102564</v>
      </c>
      <c r="AG112" s="11">
        <v>20</v>
      </c>
      <c r="AH112" s="5" t="s">
        <v>362</v>
      </c>
      <c r="AI112" s="5" t="s">
        <v>362</v>
      </c>
      <c r="AJ112" s="5" t="s">
        <v>362</v>
      </c>
      <c r="AK112" s="5" t="s">
        <v>362</v>
      </c>
      <c r="AL112" s="5" t="s">
        <v>362</v>
      </c>
      <c r="AM112" s="5" t="s">
        <v>362</v>
      </c>
      <c r="AN112" s="5" t="s">
        <v>362</v>
      </c>
      <c r="AO112" s="5" t="s">
        <v>362</v>
      </c>
      <c r="AP112" s="5" t="s">
        <v>362</v>
      </c>
      <c r="AQ112" s="5" t="s">
        <v>362</v>
      </c>
      <c r="AR112" s="5" t="s">
        <v>362</v>
      </c>
      <c r="AS112" s="5" t="s">
        <v>362</v>
      </c>
      <c r="AT112" s="5" t="s">
        <v>362</v>
      </c>
      <c r="AU112" s="5" t="s">
        <v>362</v>
      </c>
      <c r="AV112" s="5" t="s">
        <v>362</v>
      </c>
      <c r="AW112" s="5" t="s">
        <v>362</v>
      </c>
      <c r="AX112" s="58">
        <v>14.3</v>
      </c>
      <c r="AY112" s="58">
        <v>14.3</v>
      </c>
      <c r="AZ112" s="4">
        <f t="shared" si="57"/>
        <v>1</v>
      </c>
      <c r="BA112" s="5">
        <v>10</v>
      </c>
      <c r="BB112" s="5" t="s">
        <v>362</v>
      </c>
      <c r="BC112" s="5" t="s">
        <v>362</v>
      </c>
      <c r="BD112" s="5" t="s">
        <v>362</v>
      </c>
      <c r="BE112" s="5" t="s">
        <v>362</v>
      </c>
      <c r="BF112" s="5" t="s">
        <v>362</v>
      </c>
      <c r="BG112" s="5" t="s">
        <v>362</v>
      </c>
      <c r="BH112" s="5" t="s">
        <v>362</v>
      </c>
      <c r="BI112" s="5" t="s">
        <v>362</v>
      </c>
      <c r="BJ112" s="44">
        <f t="shared" ref="BJ112:BJ175" si="60">(D112*E112+P112*Q112+T112*U112+X112*Y112+AB112*AC112+AF112*AG112+AZ112*BA112)/(E112+Q112+U112+Y112+AC112+AG112+BA112)</f>
        <v>1.1131005273586065</v>
      </c>
      <c r="BK112" s="45">
        <v>1839</v>
      </c>
      <c r="BL112" s="35">
        <f t="shared" ref="BL112:BL175" si="61">ROUND(BJ112*BK112,1)</f>
        <v>2047</v>
      </c>
      <c r="BM112" s="35">
        <f t="shared" ref="BM112:BM175" si="62">BL112-BK112</f>
        <v>208</v>
      </c>
      <c r="BN112" s="35">
        <v>166.1</v>
      </c>
      <c r="BO112" s="35">
        <v>196.7</v>
      </c>
      <c r="BP112" s="35">
        <v>179.4</v>
      </c>
      <c r="BQ112" s="35">
        <v>180.7</v>
      </c>
      <c r="BR112" s="35">
        <v>160.5</v>
      </c>
      <c r="BS112" s="35"/>
      <c r="BT112" s="35">
        <v>213.6</v>
      </c>
      <c r="BU112" s="35">
        <v>166.79999999999998</v>
      </c>
      <c r="BV112" s="35">
        <v>165.4</v>
      </c>
      <c r="BW112" s="35">
        <v>280.7</v>
      </c>
      <c r="BX112" s="35">
        <v>174.70000000000002</v>
      </c>
      <c r="BY112" s="35">
        <v>197.9</v>
      </c>
      <c r="BZ112" s="35">
        <v>16.600000000000001</v>
      </c>
      <c r="CA112" s="35">
        <f t="shared" si="58"/>
        <v>-52.1</v>
      </c>
      <c r="CB112" s="35"/>
      <c r="CC112" s="35">
        <f t="shared" si="50"/>
        <v>0</v>
      </c>
      <c r="CD112" s="35">
        <f t="shared" si="51"/>
        <v>-52.1</v>
      </c>
      <c r="CE112" s="90"/>
      <c r="CF112" s="90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10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10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10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10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10"/>
      <c r="HY112" s="9"/>
      <c r="HZ112" s="9"/>
    </row>
    <row r="113" spans="1:234" s="2" customFormat="1" ht="17.149999999999999" customHeight="1">
      <c r="A113" s="14" t="s">
        <v>112</v>
      </c>
      <c r="B113" s="35">
        <v>17181</v>
      </c>
      <c r="C113" s="35">
        <v>27130.1</v>
      </c>
      <c r="D113" s="4">
        <f t="shared" si="59"/>
        <v>1.2379075723182584</v>
      </c>
      <c r="E113" s="11">
        <v>10</v>
      </c>
      <c r="F113" s="5" t="s">
        <v>362</v>
      </c>
      <c r="G113" s="5" t="s">
        <v>362</v>
      </c>
      <c r="H113" s="5" t="s">
        <v>362</v>
      </c>
      <c r="I113" s="5" t="s">
        <v>362</v>
      </c>
      <c r="J113" s="5" t="s">
        <v>362</v>
      </c>
      <c r="K113" s="5" t="s">
        <v>362</v>
      </c>
      <c r="L113" s="5" t="s">
        <v>362</v>
      </c>
      <c r="M113" s="5" t="s">
        <v>362</v>
      </c>
      <c r="N113" s="35">
        <v>16235.8</v>
      </c>
      <c r="O113" s="35">
        <v>10874.2</v>
      </c>
      <c r="P113" s="4">
        <f t="shared" si="52"/>
        <v>0.66976681161384111</v>
      </c>
      <c r="Q113" s="11">
        <v>20</v>
      </c>
      <c r="R113" s="35">
        <v>52</v>
      </c>
      <c r="S113" s="35">
        <v>53.7</v>
      </c>
      <c r="T113" s="4">
        <f t="shared" si="53"/>
        <v>1.0326923076923078</v>
      </c>
      <c r="U113" s="11">
        <v>20</v>
      </c>
      <c r="V113" s="35">
        <v>49</v>
      </c>
      <c r="W113" s="35">
        <v>88.8</v>
      </c>
      <c r="X113" s="4">
        <f t="shared" si="54"/>
        <v>1.2612244897959184</v>
      </c>
      <c r="Y113" s="11">
        <v>30</v>
      </c>
      <c r="Z113" s="82">
        <v>41086</v>
      </c>
      <c r="AA113" s="82">
        <v>73827</v>
      </c>
      <c r="AB113" s="4">
        <f t="shared" si="55"/>
        <v>1.2596889451394635</v>
      </c>
      <c r="AC113" s="11">
        <v>10</v>
      </c>
      <c r="AD113" s="11">
        <v>179</v>
      </c>
      <c r="AE113" s="11">
        <v>176</v>
      </c>
      <c r="AF113" s="4">
        <f t="shared" si="56"/>
        <v>0.98324022346368711</v>
      </c>
      <c r="AG113" s="11">
        <v>20</v>
      </c>
      <c r="AH113" s="5" t="s">
        <v>362</v>
      </c>
      <c r="AI113" s="5" t="s">
        <v>362</v>
      </c>
      <c r="AJ113" s="5" t="s">
        <v>362</v>
      </c>
      <c r="AK113" s="5" t="s">
        <v>362</v>
      </c>
      <c r="AL113" s="5" t="s">
        <v>362</v>
      </c>
      <c r="AM113" s="5" t="s">
        <v>362</v>
      </c>
      <c r="AN113" s="5" t="s">
        <v>362</v>
      </c>
      <c r="AO113" s="5" t="s">
        <v>362</v>
      </c>
      <c r="AP113" s="5" t="s">
        <v>362</v>
      </c>
      <c r="AQ113" s="5" t="s">
        <v>362</v>
      </c>
      <c r="AR113" s="5" t="s">
        <v>362</v>
      </c>
      <c r="AS113" s="5" t="s">
        <v>362</v>
      </c>
      <c r="AT113" s="5" t="s">
        <v>362</v>
      </c>
      <c r="AU113" s="5" t="s">
        <v>362</v>
      </c>
      <c r="AV113" s="5" t="s">
        <v>362</v>
      </c>
      <c r="AW113" s="5" t="s">
        <v>362</v>
      </c>
      <c r="AX113" s="58">
        <v>18.2</v>
      </c>
      <c r="AY113" s="58">
        <v>18.2</v>
      </c>
      <c r="AZ113" s="4">
        <f t="shared" si="57"/>
        <v>1</v>
      </c>
      <c r="BA113" s="5">
        <v>10</v>
      </c>
      <c r="BB113" s="5" t="s">
        <v>362</v>
      </c>
      <c r="BC113" s="5" t="s">
        <v>362</v>
      </c>
      <c r="BD113" s="5" t="s">
        <v>362</v>
      </c>
      <c r="BE113" s="5" t="s">
        <v>362</v>
      </c>
      <c r="BF113" s="5" t="s">
        <v>362</v>
      </c>
      <c r="BG113" s="5" t="s">
        <v>362</v>
      </c>
      <c r="BH113" s="5" t="s">
        <v>362</v>
      </c>
      <c r="BI113" s="5" t="s">
        <v>362</v>
      </c>
      <c r="BJ113" s="44">
        <f t="shared" si="60"/>
        <v>1.0543890560320957</v>
      </c>
      <c r="BK113" s="45">
        <v>3886</v>
      </c>
      <c r="BL113" s="35">
        <f t="shared" si="61"/>
        <v>4097.3999999999996</v>
      </c>
      <c r="BM113" s="35">
        <f t="shared" si="62"/>
        <v>211.39999999999964</v>
      </c>
      <c r="BN113" s="35">
        <v>438.3</v>
      </c>
      <c r="BO113" s="35">
        <v>333.3</v>
      </c>
      <c r="BP113" s="35">
        <v>291.8</v>
      </c>
      <c r="BQ113" s="35">
        <v>303.2</v>
      </c>
      <c r="BR113" s="35">
        <v>353.3</v>
      </c>
      <c r="BS113" s="35"/>
      <c r="BT113" s="35">
        <v>310.5</v>
      </c>
      <c r="BU113" s="35">
        <v>399.59999999999997</v>
      </c>
      <c r="BV113" s="35">
        <v>360.7</v>
      </c>
      <c r="BW113" s="35">
        <v>355.2</v>
      </c>
      <c r="BX113" s="35">
        <v>493.7</v>
      </c>
      <c r="BY113" s="35">
        <v>433.5</v>
      </c>
      <c r="BZ113" s="35"/>
      <c r="CA113" s="35">
        <f t="shared" si="58"/>
        <v>24.3</v>
      </c>
      <c r="CB113" s="35"/>
      <c r="CC113" s="35">
        <f t="shared" si="50"/>
        <v>24.3</v>
      </c>
      <c r="CD113" s="35">
        <f t="shared" si="51"/>
        <v>0</v>
      </c>
      <c r="CE113" s="90"/>
      <c r="CF113" s="90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10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10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10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10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10"/>
      <c r="HY113" s="9"/>
      <c r="HZ113" s="9"/>
    </row>
    <row r="114" spans="1:234" s="2" customFormat="1" ht="17.149999999999999" customHeight="1">
      <c r="A114" s="14" t="s">
        <v>113</v>
      </c>
      <c r="B114" s="35">
        <v>18723</v>
      </c>
      <c r="C114" s="35">
        <v>29921.4</v>
      </c>
      <c r="D114" s="4">
        <f t="shared" si="59"/>
        <v>1.2398109277359397</v>
      </c>
      <c r="E114" s="11">
        <v>10</v>
      </c>
      <c r="F114" s="5" t="s">
        <v>362</v>
      </c>
      <c r="G114" s="5" t="s">
        <v>362</v>
      </c>
      <c r="H114" s="5" t="s">
        <v>362</v>
      </c>
      <c r="I114" s="5" t="s">
        <v>362</v>
      </c>
      <c r="J114" s="5" t="s">
        <v>362</v>
      </c>
      <c r="K114" s="5" t="s">
        <v>362</v>
      </c>
      <c r="L114" s="5" t="s">
        <v>362</v>
      </c>
      <c r="M114" s="5" t="s">
        <v>362</v>
      </c>
      <c r="N114" s="35">
        <v>29993.599999999999</v>
      </c>
      <c r="O114" s="35">
        <v>24364.6</v>
      </c>
      <c r="P114" s="4">
        <f t="shared" si="52"/>
        <v>0.81232662968099856</v>
      </c>
      <c r="Q114" s="11">
        <v>20</v>
      </c>
      <c r="R114" s="35">
        <v>0</v>
      </c>
      <c r="S114" s="35">
        <v>0</v>
      </c>
      <c r="T114" s="4">
        <f t="shared" si="53"/>
        <v>0</v>
      </c>
      <c r="U114" s="11">
        <v>0</v>
      </c>
      <c r="V114" s="35">
        <v>0</v>
      </c>
      <c r="W114" s="35">
        <v>0</v>
      </c>
      <c r="X114" s="4">
        <f t="shared" si="54"/>
        <v>0</v>
      </c>
      <c r="Y114" s="11">
        <v>0</v>
      </c>
      <c r="Z114" s="82">
        <v>42501</v>
      </c>
      <c r="AA114" s="82">
        <v>73569</v>
      </c>
      <c r="AB114" s="4">
        <f t="shared" si="55"/>
        <v>1.2530994564833768</v>
      </c>
      <c r="AC114" s="11">
        <v>10</v>
      </c>
      <c r="AD114" s="11">
        <v>0</v>
      </c>
      <c r="AE114" s="11">
        <v>0</v>
      </c>
      <c r="AF114" s="4">
        <f t="shared" si="56"/>
        <v>0</v>
      </c>
      <c r="AG114" s="11">
        <v>0</v>
      </c>
      <c r="AH114" s="5" t="s">
        <v>362</v>
      </c>
      <c r="AI114" s="5" t="s">
        <v>362</v>
      </c>
      <c r="AJ114" s="5" t="s">
        <v>362</v>
      </c>
      <c r="AK114" s="5" t="s">
        <v>362</v>
      </c>
      <c r="AL114" s="5" t="s">
        <v>362</v>
      </c>
      <c r="AM114" s="5" t="s">
        <v>362</v>
      </c>
      <c r="AN114" s="5" t="s">
        <v>362</v>
      </c>
      <c r="AO114" s="5" t="s">
        <v>362</v>
      </c>
      <c r="AP114" s="5" t="s">
        <v>362</v>
      </c>
      <c r="AQ114" s="5" t="s">
        <v>362</v>
      </c>
      <c r="AR114" s="5" t="s">
        <v>362</v>
      </c>
      <c r="AS114" s="5" t="s">
        <v>362</v>
      </c>
      <c r="AT114" s="5" t="s">
        <v>362</v>
      </c>
      <c r="AU114" s="5" t="s">
        <v>362</v>
      </c>
      <c r="AV114" s="5" t="s">
        <v>362</v>
      </c>
      <c r="AW114" s="5" t="s">
        <v>362</v>
      </c>
      <c r="AX114" s="58">
        <v>12.5</v>
      </c>
      <c r="AY114" s="58">
        <v>12.8</v>
      </c>
      <c r="AZ114" s="4">
        <f t="shared" si="57"/>
        <v>0</v>
      </c>
      <c r="BA114" s="5">
        <v>0</v>
      </c>
      <c r="BB114" s="5" t="s">
        <v>362</v>
      </c>
      <c r="BC114" s="5" t="s">
        <v>362</v>
      </c>
      <c r="BD114" s="5" t="s">
        <v>362</v>
      </c>
      <c r="BE114" s="5" t="s">
        <v>362</v>
      </c>
      <c r="BF114" s="5" t="s">
        <v>362</v>
      </c>
      <c r="BG114" s="5" t="s">
        <v>362</v>
      </c>
      <c r="BH114" s="5" t="s">
        <v>362</v>
      </c>
      <c r="BI114" s="5" t="s">
        <v>362</v>
      </c>
      <c r="BJ114" s="44">
        <f t="shared" si="60"/>
        <v>1.0293909108953285</v>
      </c>
      <c r="BK114" s="45">
        <v>0</v>
      </c>
      <c r="BL114" s="35">
        <f t="shared" si="61"/>
        <v>0</v>
      </c>
      <c r="BM114" s="35">
        <f t="shared" si="62"/>
        <v>0</v>
      </c>
      <c r="BN114" s="35">
        <v>0</v>
      </c>
      <c r="BO114" s="35">
        <v>0</v>
      </c>
      <c r="BP114" s="35">
        <v>0</v>
      </c>
      <c r="BQ114" s="35">
        <v>0</v>
      </c>
      <c r="BR114" s="35">
        <v>0</v>
      </c>
      <c r="BS114" s="35"/>
      <c r="BT114" s="35">
        <v>0</v>
      </c>
      <c r="BU114" s="35">
        <v>0</v>
      </c>
      <c r="BV114" s="35">
        <v>0</v>
      </c>
      <c r="BW114" s="35">
        <v>0</v>
      </c>
      <c r="BX114" s="35">
        <v>0</v>
      </c>
      <c r="BY114" s="35">
        <v>0</v>
      </c>
      <c r="BZ114" s="35"/>
      <c r="CA114" s="35">
        <f t="shared" si="58"/>
        <v>0</v>
      </c>
      <c r="CB114" s="35"/>
      <c r="CC114" s="35">
        <f t="shared" si="50"/>
        <v>0</v>
      </c>
      <c r="CD114" s="35">
        <f t="shared" si="51"/>
        <v>0</v>
      </c>
      <c r="CE114" s="90"/>
      <c r="CF114" s="90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10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10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10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10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10"/>
      <c r="HY114" s="9"/>
      <c r="HZ114" s="9"/>
    </row>
    <row r="115" spans="1:234" s="2" customFormat="1" ht="17.149999999999999" customHeight="1">
      <c r="A115" s="14" t="s">
        <v>114</v>
      </c>
      <c r="B115" s="35">
        <v>9771213</v>
      </c>
      <c r="C115" s="35">
        <v>10622028</v>
      </c>
      <c r="D115" s="4">
        <f t="shared" si="59"/>
        <v>1.0870736314928351</v>
      </c>
      <c r="E115" s="11">
        <v>10</v>
      </c>
      <c r="F115" s="5" t="s">
        <v>362</v>
      </c>
      <c r="G115" s="5" t="s">
        <v>362</v>
      </c>
      <c r="H115" s="5" t="s">
        <v>362</v>
      </c>
      <c r="I115" s="5" t="s">
        <v>362</v>
      </c>
      <c r="J115" s="5" t="s">
        <v>362</v>
      </c>
      <c r="K115" s="5" t="s">
        <v>362</v>
      </c>
      <c r="L115" s="5" t="s">
        <v>362</v>
      </c>
      <c r="M115" s="5" t="s">
        <v>362</v>
      </c>
      <c r="N115" s="35">
        <v>133406.9</v>
      </c>
      <c r="O115" s="35">
        <v>113885.9</v>
      </c>
      <c r="P115" s="4">
        <f t="shared" si="52"/>
        <v>0.85367323579215171</v>
      </c>
      <c r="Q115" s="11">
        <v>20</v>
      </c>
      <c r="R115" s="35">
        <v>104</v>
      </c>
      <c r="S115" s="35">
        <v>109.3</v>
      </c>
      <c r="T115" s="4">
        <f t="shared" si="53"/>
        <v>1.0509615384615385</v>
      </c>
      <c r="U115" s="11">
        <v>30</v>
      </c>
      <c r="V115" s="35">
        <v>15</v>
      </c>
      <c r="W115" s="35">
        <v>15.6</v>
      </c>
      <c r="X115" s="4">
        <f t="shared" si="54"/>
        <v>1.04</v>
      </c>
      <c r="Y115" s="11">
        <v>20</v>
      </c>
      <c r="Z115" s="82">
        <v>2349153</v>
      </c>
      <c r="AA115" s="82">
        <v>2018014</v>
      </c>
      <c r="AB115" s="4">
        <f t="shared" si="55"/>
        <v>0.85903898128389256</v>
      </c>
      <c r="AC115" s="11">
        <v>10</v>
      </c>
      <c r="AD115" s="11">
        <v>75</v>
      </c>
      <c r="AE115" s="11">
        <v>79</v>
      </c>
      <c r="AF115" s="4">
        <f t="shared" si="56"/>
        <v>1.0533333333333332</v>
      </c>
      <c r="AG115" s="11">
        <v>20</v>
      </c>
      <c r="AH115" s="5" t="s">
        <v>362</v>
      </c>
      <c r="AI115" s="5" t="s">
        <v>362</v>
      </c>
      <c r="AJ115" s="5" t="s">
        <v>362</v>
      </c>
      <c r="AK115" s="5" t="s">
        <v>362</v>
      </c>
      <c r="AL115" s="5" t="s">
        <v>362</v>
      </c>
      <c r="AM115" s="5" t="s">
        <v>362</v>
      </c>
      <c r="AN115" s="5" t="s">
        <v>362</v>
      </c>
      <c r="AO115" s="5" t="s">
        <v>362</v>
      </c>
      <c r="AP115" s="5" t="s">
        <v>362</v>
      </c>
      <c r="AQ115" s="5" t="s">
        <v>362</v>
      </c>
      <c r="AR115" s="5" t="s">
        <v>362</v>
      </c>
      <c r="AS115" s="5" t="s">
        <v>362</v>
      </c>
      <c r="AT115" s="5" t="s">
        <v>362</v>
      </c>
      <c r="AU115" s="5" t="s">
        <v>362</v>
      </c>
      <c r="AV115" s="5" t="s">
        <v>362</v>
      </c>
      <c r="AW115" s="5" t="s">
        <v>362</v>
      </c>
      <c r="AX115" s="58">
        <v>31</v>
      </c>
      <c r="AY115" s="58">
        <v>46.6</v>
      </c>
      <c r="AZ115" s="4">
        <f t="shared" si="57"/>
        <v>1.2303225806451612</v>
      </c>
      <c r="BA115" s="5">
        <v>10</v>
      </c>
      <c r="BB115" s="5" t="s">
        <v>362</v>
      </c>
      <c r="BC115" s="5" t="s">
        <v>362</v>
      </c>
      <c r="BD115" s="5" t="s">
        <v>362</v>
      </c>
      <c r="BE115" s="5" t="s">
        <v>362</v>
      </c>
      <c r="BF115" s="5" t="s">
        <v>362</v>
      </c>
      <c r="BG115" s="5" t="s">
        <v>362</v>
      </c>
      <c r="BH115" s="5" t="s">
        <v>362</v>
      </c>
      <c r="BI115" s="5" t="s">
        <v>362</v>
      </c>
      <c r="BJ115" s="44">
        <f t="shared" si="60"/>
        <v>1.0186110789214562</v>
      </c>
      <c r="BK115" s="45">
        <v>2683</v>
      </c>
      <c r="BL115" s="35">
        <f t="shared" si="61"/>
        <v>2732.9</v>
      </c>
      <c r="BM115" s="35">
        <f t="shared" si="62"/>
        <v>49.900000000000091</v>
      </c>
      <c r="BN115" s="35">
        <v>268.89999999999998</v>
      </c>
      <c r="BO115" s="35">
        <v>270.8</v>
      </c>
      <c r="BP115" s="35">
        <v>228.9</v>
      </c>
      <c r="BQ115" s="35">
        <v>239.7</v>
      </c>
      <c r="BR115" s="35">
        <v>262.2</v>
      </c>
      <c r="BS115" s="35"/>
      <c r="BT115" s="35">
        <v>278.2</v>
      </c>
      <c r="BU115" s="35">
        <v>183.6</v>
      </c>
      <c r="BV115" s="35">
        <v>263.60000000000002</v>
      </c>
      <c r="BW115" s="35">
        <v>274.2</v>
      </c>
      <c r="BX115" s="35">
        <v>204.3</v>
      </c>
      <c r="BY115" s="35">
        <v>187.5</v>
      </c>
      <c r="BZ115" s="35"/>
      <c r="CA115" s="35">
        <f t="shared" si="58"/>
        <v>71</v>
      </c>
      <c r="CB115" s="35"/>
      <c r="CC115" s="35">
        <f t="shared" si="50"/>
        <v>71</v>
      </c>
      <c r="CD115" s="35">
        <f t="shared" si="51"/>
        <v>0</v>
      </c>
      <c r="CE115" s="90"/>
      <c r="CF115" s="90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10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10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10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10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10"/>
      <c r="HY115" s="9"/>
      <c r="HZ115" s="9"/>
    </row>
    <row r="116" spans="1:234" s="2" customFormat="1" ht="16.7" customHeight="1">
      <c r="A116" s="14" t="s">
        <v>115</v>
      </c>
      <c r="B116" s="35">
        <v>78974</v>
      </c>
      <c r="C116" s="35">
        <v>67353</v>
      </c>
      <c r="D116" s="4">
        <f t="shared" si="59"/>
        <v>0.85285030516372473</v>
      </c>
      <c r="E116" s="11">
        <v>10</v>
      </c>
      <c r="F116" s="5" t="s">
        <v>362</v>
      </c>
      <c r="G116" s="5" t="s">
        <v>362</v>
      </c>
      <c r="H116" s="5" t="s">
        <v>362</v>
      </c>
      <c r="I116" s="5" t="s">
        <v>362</v>
      </c>
      <c r="J116" s="5" t="s">
        <v>362</v>
      </c>
      <c r="K116" s="5" t="s">
        <v>362</v>
      </c>
      <c r="L116" s="5" t="s">
        <v>362</v>
      </c>
      <c r="M116" s="5" t="s">
        <v>362</v>
      </c>
      <c r="N116" s="35">
        <v>5524.7</v>
      </c>
      <c r="O116" s="35">
        <v>4967.2</v>
      </c>
      <c r="P116" s="4">
        <f t="shared" si="52"/>
        <v>0.89908954332361934</v>
      </c>
      <c r="Q116" s="11">
        <v>20</v>
      </c>
      <c r="R116" s="35">
        <v>47</v>
      </c>
      <c r="S116" s="35">
        <v>50.5</v>
      </c>
      <c r="T116" s="4">
        <f t="shared" si="53"/>
        <v>1.074468085106383</v>
      </c>
      <c r="U116" s="11">
        <v>25</v>
      </c>
      <c r="V116" s="35">
        <v>4.0999999999999996</v>
      </c>
      <c r="W116" s="35">
        <v>17.100000000000001</v>
      </c>
      <c r="X116" s="4">
        <f t="shared" si="54"/>
        <v>1.3</v>
      </c>
      <c r="Y116" s="11">
        <v>25</v>
      </c>
      <c r="Z116" s="82">
        <v>14198</v>
      </c>
      <c r="AA116" s="82">
        <v>21662</v>
      </c>
      <c r="AB116" s="4">
        <f t="shared" si="55"/>
        <v>1.2325707846175518</v>
      </c>
      <c r="AC116" s="11">
        <v>10</v>
      </c>
      <c r="AD116" s="11">
        <v>90</v>
      </c>
      <c r="AE116" s="11">
        <v>95</v>
      </c>
      <c r="AF116" s="4">
        <f t="shared" si="56"/>
        <v>1.0555555555555556</v>
      </c>
      <c r="AG116" s="11">
        <v>20</v>
      </c>
      <c r="AH116" s="5" t="s">
        <v>362</v>
      </c>
      <c r="AI116" s="5" t="s">
        <v>362</v>
      </c>
      <c r="AJ116" s="5" t="s">
        <v>362</v>
      </c>
      <c r="AK116" s="5" t="s">
        <v>362</v>
      </c>
      <c r="AL116" s="5" t="s">
        <v>362</v>
      </c>
      <c r="AM116" s="5" t="s">
        <v>362</v>
      </c>
      <c r="AN116" s="5" t="s">
        <v>362</v>
      </c>
      <c r="AO116" s="5" t="s">
        <v>362</v>
      </c>
      <c r="AP116" s="5" t="s">
        <v>362</v>
      </c>
      <c r="AQ116" s="5" t="s">
        <v>362</v>
      </c>
      <c r="AR116" s="5" t="s">
        <v>362</v>
      </c>
      <c r="AS116" s="5" t="s">
        <v>362</v>
      </c>
      <c r="AT116" s="5" t="s">
        <v>362</v>
      </c>
      <c r="AU116" s="5" t="s">
        <v>362</v>
      </c>
      <c r="AV116" s="5" t="s">
        <v>362</v>
      </c>
      <c r="AW116" s="5" t="s">
        <v>362</v>
      </c>
      <c r="AX116" s="58">
        <v>25</v>
      </c>
      <c r="AY116" s="58">
        <v>25</v>
      </c>
      <c r="AZ116" s="4">
        <f t="shared" si="57"/>
        <v>0</v>
      </c>
      <c r="BA116" s="5">
        <v>0</v>
      </c>
      <c r="BB116" s="5" t="s">
        <v>362</v>
      </c>
      <c r="BC116" s="5" t="s">
        <v>362</v>
      </c>
      <c r="BD116" s="5" t="s">
        <v>362</v>
      </c>
      <c r="BE116" s="5" t="s">
        <v>362</v>
      </c>
      <c r="BF116" s="5" t="s">
        <v>362</v>
      </c>
      <c r="BG116" s="5" t="s">
        <v>362</v>
      </c>
      <c r="BH116" s="5" t="s">
        <v>362</v>
      </c>
      <c r="BI116" s="5" t="s">
        <v>362</v>
      </c>
      <c r="BJ116" s="44">
        <f t="shared" si="60"/>
        <v>1.0846255909368714</v>
      </c>
      <c r="BK116" s="45">
        <v>2132</v>
      </c>
      <c r="BL116" s="35">
        <f t="shared" si="61"/>
        <v>2312.4</v>
      </c>
      <c r="BM116" s="35">
        <f t="shared" si="62"/>
        <v>180.40000000000009</v>
      </c>
      <c r="BN116" s="35">
        <v>137.80000000000001</v>
      </c>
      <c r="BO116" s="35">
        <v>69.7</v>
      </c>
      <c r="BP116" s="35">
        <v>243</v>
      </c>
      <c r="BQ116" s="35">
        <v>100.6</v>
      </c>
      <c r="BR116" s="35">
        <v>97.799999999999983</v>
      </c>
      <c r="BS116" s="35"/>
      <c r="BT116" s="35">
        <v>186.4</v>
      </c>
      <c r="BU116" s="35">
        <v>235.3</v>
      </c>
      <c r="BV116" s="35">
        <v>171.5</v>
      </c>
      <c r="BW116" s="35">
        <v>229.3</v>
      </c>
      <c r="BX116" s="35">
        <v>259.7</v>
      </c>
      <c r="BY116" s="35">
        <v>237.1</v>
      </c>
      <c r="BZ116" s="35">
        <v>344.70000000000005</v>
      </c>
      <c r="CA116" s="35">
        <f t="shared" si="58"/>
        <v>-0.5</v>
      </c>
      <c r="CB116" s="35"/>
      <c r="CC116" s="35">
        <f t="shared" si="50"/>
        <v>0</v>
      </c>
      <c r="CD116" s="35">
        <f t="shared" si="51"/>
        <v>-0.5</v>
      </c>
      <c r="CE116" s="90"/>
      <c r="CF116" s="90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10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10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10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10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10"/>
      <c r="HY116" s="9"/>
      <c r="HZ116" s="9"/>
    </row>
    <row r="117" spans="1:234" s="2" customFormat="1" ht="17.149999999999999" customHeight="1">
      <c r="A117" s="14" t="s">
        <v>116</v>
      </c>
      <c r="B117" s="35">
        <v>42756</v>
      </c>
      <c r="C117" s="35">
        <v>41503</v>
      </c>
      <c r="D117" s="4">
        <f t="shared" si="59"/>
        <v>0.97069417157825799</v>
      </c>
      <c r="E117" s="11">
        <v>10</v>
      </c>
      <c r="F117" s="5" t="s">
        <v>362</v>
      </c>
      <c r="G117" s="5" t="s">
        <v>362</v>
      </c>
      <c r="H117" s="5" t="s">
        <v>362</v>
      </c>
      <c r="I117" s="5" t="s">
        <v>362</v>
      </c>
      <c r="J117" s="5" t="s">
        <v>362</v>
      </c>
      <c r="K117" s="5" t="s">
        <v>362</v>
      </c>
      <c r="L117" s="5" t="s">
        <v>362</v>
      </c>
      <c r="M117" s="5" t="s">
        <v>362</v>
      </c>
      <c r="N117" s="35">
        <v>4530.8</v>
      </c>
      <c r="O117" s="35">
        <v>2555.4</v>
      </c>
      <c r="P117" s="4">
        <f t="shared" si="52"/>
        <v>0.56400635649333453</v>
      </c>
      <c r="Q117" s="11">
        <v>20</v>
      </c>
      <c r="R117" s="35">
        <v>63</v>
      </c>
      <c r="S117" s="35">
        <v>64.900000000000006</v>
      </c>
      <c r="T117" s="4">
        <f t="shared" si="53"/>
        <v>1.0301587301587303</v>
      </c>
      <c r="U117" s="11">
        <v>30</v>
      </c>
      <c r="V117" s="35">
        <v>7</v>
      </c>
      <c r="W117" s="35">
        <v>7.5</v>
      </c>
      <c r="X117" s="4">
        <f t="shared" si="54"/>
        <v>1.0714285714285714</v>
      </c>
      <c r="Y117" s="11">
        <v>20</v>
      </c>
      <c r="Z117" s="82">
        <v>32595</v>
      </c>
      <c r="AA117" s="82">
        <v>29141</v>
      </c>
      <c r="AB117" s="4">
        <f t="shared" si="55"/>
        <v>0.89403282712072407</v>
      </c>
      <c r="AC117" s="11">
        <v>10</v>
      </c>
      <c r="AD117" s="11">
        <v>327</v>
      </c>
      <c r="AE117" s="11">
        <v>413</v>
      </c>
      <c r="AF117" s="4">
        <f t="shared" si="56"/>
        <v>1.2062996941896025</v>
      </c>
      <c r="AG117" s="11">
        <v>20</v>
      </c>
      <c r="AH117" s="5" t="s">
        <v>362</v>
      </c>
      <c r="AI117" s="5" t="s">
        <v>362</v>
      </c>
      <c r="AJ117" s="5" t="s">
        <v>362</v>
      </c>
      <c r="AK117" s="5" t="s">
        <v>362</v>
      </c>
      <c r="AL117" s="5" t="s">
        <v>362</v>
      </c>
      <c r="AM117" s="5" t="s">
        <v>362</v>
      </c>
      <c r="AN117" s="5" t="s">
        <v>362</v>
      </c>
      <c r="AO117" s="5" t="s">
        <v>362</v>
      </c>
      <c r="AP117" s="5" t="s">
        <v>362</v>
      </c>
      <c r="AQ117" s="5" t="s">
        <v>362</v>
      </c>
      <c r="AR117" s="5" t="s">
        <v>362</v>
      </c>
      <c r="AS117" s="5" t="s">
        <v>362</v>
      </c>
      <c r="AT117" s="5" t="s">
        <v>362</v>
      </c>
      <c r="AU117" s="5" t="s">
        <v>362</v>
      </c>
      <c r="AV117" s="5" t="s">
        <v>362</v>
      </c>
      <c r="AW117" s="5" t="s">
        <v>362</v>
      </c>
      <c r="AX117" s="58">
        <v>0</v>
      </c>
      <c r="AY117" s="58">
        <v>0</v>
      </c>
      <c r="AZ117" s="4">
        <f t="shared" si="57"/>
        <v>0</v>
      </c>
      <c r="BA117" s="5">
        <v>0</v>
      </c>
      <c r="BB117" s="5" t="s">
        <v>362</v>
      </c>
      <c r="BC117" s="5" t="s">
        <v>362</v>
      </c>
      <c r="BD117" s="5" t="s">
        <v>362</v>
      </c>
      <c r="BE117" s="5" t="s">
        <v>362</v>
      </c>
      <c r="BF117" s="5" t="s">
        <v>362</v>
      </c>
      <c r="BG117" s="5" t="s">
        <v>362</v>
      </c>
      <c r="BH117" s="5" t="s">
        <v>362</v>
      </c>
      <c r="BI117" s="5" t="s">
        <v>362</v>
      </c>
      <c r="BJ117" s="44">
        <f t="shared" si="60"/>
        <v>0.96715203939983529</v>
      </c>
      <c r="BK117" s="45">
        <v>2258</v>
      </c>
      <c r="BL117" s="35">
        <f t="shared" si="61"/>
        <v>2183.8000000000002</v>
      </c>
      <c r="BM117" s="35">
        <f t="shared" si="62"/>
        <v>-74.199999999999818</v>
      </c>
      <c r="BN117" s="35">
        <v>164.9</v>
      </c>
      <c r="BO117" s="35">
        <v>200.2</v>
      </c>
      <c r="BP117" s="35">
        <v>216.4</v>
      </c>
      <c r="BQ117" s="35">
        <v>166.7</v>
      </c>
      <c r="BR117" s="35">
        <v>140.4</v>
      </c>
      <c r="BS117" s="35"/>
      <c r="BT117" s="35">
        <v>243</v>
      </c>
      <c r="BU117" s="35">
        <v>174.70000000000002</v>
      </c>
      <c r="BV117" s="35">
        <v>181.2</v>
      </c>
      <c r="BW117" s="35">
        <v>236.4</v>
      </c>
      <c r="BX117" s="35">
        <v>233.5</v>
      </c>
      <c r="BY117" s="35">
        <v>194.4</v>
      </c>
      <c r="BZ117" s="35"/>
      <c r="CA117" s="35">
        <f t="shared" si="58"/>
        <v>32</v>
      </c>
      <c r="CB117" s="35"/>
      <c r="CC117" s="35">
        <f t="shared" si="50"/>
        <v>32</v>
      </c>
      <c r="CD117" s="35">
        <f t="shared" si="51"/>
        <v>0</v>
      </c>
      <c r="CE117" s="90"/>
      <c r="CF117" s="90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10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10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10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10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10"/>
      <c r="HY117" s="9"/>
      <c r="HZ117" s="9"/>
    </row>
    <row r="118" spans="1:234" s="2" customFormat="1" ht="17.149999999999999" customHeight="1">
      <c r="A118" s="14" t="s">
        <v>117</v>
      </c>
      <c r="B118" s="35">
        <v>0</v>
      </c>
      <c r="C118" s="35">
        <v>0</v>
      </c>
      <c r="D118" s="4">
        <f t="shared" si="59"/>
        <v>0</v>
      </c>
      <c r="E118" s="11">
        <v>0</v>
      </c>
      <c r="F118" s="5" t="s">
        <v>362</v>
      </c>
      <c r="G118" s="5" t="s">
        <v>362</v>
      </c>
      <c r="H118" s="5" t="s">
        <v>362</v>
      </c>
      <c r="I118" s="5" t="s">
        <v>362</v>
      </c>
      <c r="J118" s="5" t="s">
        <v>362</v>
      </c>
      <c r="K118" s="5" t="s">
        <v>362</v>
      </c>
      <c r="L118" s="5" t="s">
        <v>362</v>
      </c>
      <c r="M118" s="5" t="s">
        <v>362</v>
      </c>
      <c r="N118" s="35">
        <v>10327.5</v>
      </c>
      <c r="O118" s="35">
        <v>8291.2000000000007</v>
      </c>
      <c r="P118" s="4">
        <f t="shared" si="52"/>
        <v>0.80282740256596474</v>
      </c>
      <c r="Q118" s="11">
        <v>20</v>
      </c>
      <c r="R118" s="35">
        <v>28</v>
      </c>
      <c r="S118" s="35">
        <v>31</v>
      </c>
      <c r="T118" s="4">
        <f t="shared" si="53"/>
        <v>1.1071428571428572</v>
      </c>
      <c r="U118" s="11">
        <v>30</v>
      </c>
      <c r="V118" s="35">
        <v>90</v>
      </c>
      <c r="W118" s="35">
        <v>93.9</v>
      </c>
      <c r="X118" s="4">
        <f t="shared" si="54"/>
        <v>1.0433333333333334</v>
      </c>
      <c r="Y118" s="11">
        <v>20</v>
      </c>
      <c r="Z118" s="82">
        <v>106181</v>
      </c>
      <c r="AA118" s="82">
        <v>132717</v>
      </c>
      <c r="AB118" s="4">
        <f t="shared" si="55"/>
        <v>1.2049912884602707</v>
      </c>
      <c r="AC118" s="11">
        <v>10</v>
      </c>
      <c r="AD118" s="11">
        <v>160</v>
      </c>
      <c r="AE118" s="11">
        <v>212</v>
      </c>
      <c r="AF118" s="4">
        <f t="shared" si="56"/>
        <v>1.2124999999999999</v>
      </c>
      <c r="AG118" s="11">
        <v>20</v>
      </c>
      <c r="AH118" s="5" t="s">
        <v>362</v>
      </c>
      <c r="AI118" s="5" t="s">
        <v>362</v>
      </c>
      <c r="AJ118" s="5" t="s">
        <v>362</v>
      </c>
      <c r="AK118" s="5" t="s">
        <v>362</v>
      </c>
      <c r="AL118" s="5" t="s">
        <v>362</v>
      </c>
      <c r="AM118" s="5" t="s">
        <v>362</v>
      </c>
      <c r="AN118" s="5" t="s">
        <v>362</v>
      </c>
      <c r="AO118" s="5" t="s">
        <v>362</v>
      </c>
      <c r="AP118" s="5" t="s">
        <v>362</v>
      </c>
      <c r="AQ118" s="5" t="s">
        <v>362</v>
      </c>
      <c r="AR118" s="5" t="s">
        <v>362</v>
      </c>
      <c r="AS118" s="5" t="s">
        <v>362</v>
      </c>
      <c r="AT118" s="5" t="s">
        <v>362</v>
      </c>
      <c r="AU118" s="5" t="s">
        <v>362</v>
      </c>
      <c r="AV118" s="5" t="s">
        <v>362</v>
      </c>
      <c r="AW118" s="5" t="s">
        <v>362</v>
      </c>
      <c r="AX118" s="58">
        <v>27.8</v>
      </c>
      <c r="AY118" s="58">
        <v>30.4</v>
      </c>
      <c r="AZ118" s="4">
        <f t="shared" si="57"/>
        <v>1.093525179856115</v>
      </c>
      <c r="BA118" s="5">
        <v>10</v>
      </c>
      <c r="BB118" s="5" t="s">
        <v>362</v>
      </c>
      <c r="BC118" s="5" t="s">
        <v>362</v>
      </c>
      <c r="BD118" s="5" t="s">
        <v>362</v>
      </c>
      <c r="BE118" s="5" t="s">
        <v>362</v>
      </c>
      <c r="BF118" s="5" t="s">
        <v>362</v>
      </c>
      <c r="BG118" s="5" t="s">
        <v>362</v>
      </c>
      <c r="BH118" s="5" t="s">
        <v>362</v>
      </c>
      <c r="BI118" s="5" t="s">
        <v>362</v>
      </c>
      <c r="BJ118" s="44">
        <f t="shared" si="60"/>
        <v>1.0670242283221412</v>
      </c>
      <c r="BK118" s="45">
        <v>1475</v>
      </c>
      <c r="BL118" s="35">
        <f t="shared" si="61"/>
        <v>1573.9</v>
      </c>
      <c r="BM118" s="35">
        <f t="shared" si="62"/>
        <v>98.900000000000091</v>
      </c>
      <c r="BN118" s="35">
        <v>134.5</v>
      </c>
      <c r="BO118" s="35">
        <v>102.7</v>
      </c>
      <c r="BP118" s="35">
        <v>47</v>
      </c>
      <c r="BQ118" s="35">
        <v>36.099999999999994</v>
      </c>
      <c r="BR118" s="35">
        <v>143.1</v>
      </c>
      <c r="BS118" s="35"/>
      <c r="BT118" s="35">
        <v>114.6</v>
      </c>
      <c r="BU118" s="35">
        <v>135.30000000000001</v>
      </c>
      <c r="BV118" s="35">
        <v>106</v>
      </c>
      <c r="BW118" s="35">
        <v>116.4</v>
      </c>
      <c r="BX118" s="35">
        <v>196.39999999999998</v>
      </c>
      <c r="BY118" s="35">
        <v>160.4</v>
      </c>
      <c r="BZ118" s="35">
        <v>145.4</v>
      </c>
      <c r="CA118" s="35">
        <f t="shared" si="58"/>
        <v>136</v>
      </c>
      <c r="CB118" s="35"/>
      <c r="CC118" s="35">
        <f t="shared" si="50"/>
        <v>136</v>
      </c>
      <c r="CD118" s="35">
        <f t="shared" si="51"/>
        <v>0</v>
      </c>
      <c r="CE118" s="90"/>
      <c r="CF118" s="90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10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10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10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10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10"/>
      <c r="HY118" s="9"/>
      <c r="HZ118" s="9"/>
    </row>
    <row r="119" spans="1:234" s="2" customFormat="1" ht="17.149999999999999" customHeight="1">
      <c r="A119" s="14" t="s">
        <v>118</v>
      </c>
      <c r="B119" s="35">
        <v>3647670</v>
      </c>
      <c r="C119" s="35">
        <v>3481470.3</v>
      </c>
      <c r="D119" s="4">
        <f t="shared" si="59"/>
        <v>0.95443675003495376</v>
      </c>
      <c r="E119" s="11">
        <v>10</v>
      </c>
      <c r="F119" s="5" t="s">
        <v>362</v>
      </c>
      <c r="G119" s="5" t="s">
        <v>362</v>
      </c>
      <c r="H119" s="5" t="s">
        <v>362</v>
      </c>
      <c r="I119" s="5" t="s">
        <v>362</v>
      </c>
      <c r="J119" s="5" t="s">
        <v>362</v>
      </c>
      <c r="K119" s="5" t="s">
        <v>362</v>
      </c>
      <c r="L119" s="5" t="s">
        <v>362</v>
      </c>
      <c r="M119" s="5" t="s">
        <v>362</v>
      </c>
      <c r="N119" s="35">
        <v>32479.3</v>
      </c>
      <c r="O119" s="35">
        <v>21464.3</v>
      </c>
      <c r="P119" s="4">
        <f t="shared" si="52"/>
        <v>0.66086091756903631</v>
      </c>
      <c r="Q119" s="11">
        <v>20</v>
      </c>
      <c r="R119" s="35">
        <v>485</v>
      </c>
      <c r="S119" s="35">
        <v>515.1</v>
      </c>
      <c r="T119" s="4">
        <f t="shared" si="53"/>
        <v>1.0620618556701031</v>
      </c>
      <c r="U119" s="11">
        <v>5</v>
      </c>
      <c r="V119" s="35">
        <v>86</v>
      </c>
      <c r="W119" s="35">
        <v>77</v>
      </c>
      <c r="X119" s="4">
        <f t="shared" si="54"/>
        <v>0.89534883720930236</v>
      </c>
      <c r="Y119" s="11">
        <v>45</v>
      </c>
      <c r="Z119" s="82">
        <v>46039</v>
      </c>
      <c r="AA119" s="82">
        <v>78744</v>
      </c>
      <c r="AB119" s="4">
        <f t="shared" si="55"/>
        <v>1.2510375985577444</v>
      </c>
      <c r="AC119" s="11">
        <v>10</v>
      </c>
      <c r="AD119" s="11">
        <v>310</v>
      </c>
      <c r="AE119" s="11">
        <v>380</v>
      </c>
      <c r="AF119" s="4">
        <f t="shared" si="56"/>
        <v>1.2025806451612904</v>
      </c>
      <c r="AG119" s="11">
        <v>20</v>
      </c>
      <c r="AH119" s="5" t="s">
        <v>362</v>
      </c>
      <c r="AI119" s="5" t="s">
        <v>362</v>
      </c>
      <c r="AJ119" s="5" t="s">
        <v>362</v>
      </c>
      <c r="AK119" s="5" t="s">
        <v>362</v>
      </c>
      <c r="AL119" s="5" t="s">
        <v>362</v>
      </c>
      <c r="AM119" s="5" t="s">
        <v>362</v>
      </c>
      <c r="AN119" s="5" t="s">
        <v>362</v>
      </c>
      <c r="AO119" s="5" t="s">
        <v>362</v>
      </c>
      <c r="AP119" s="5" t="s">
        <v>362</v>
      </c>
      <c r="AQ119" s="5" t="s">
        <v>362</v>
      </c>
      <c r="AR119" s="5" t="s">
        <v>362</v>
      </c>
      <c r="AS119" s="5" t="s">
        <v>362</v>
      </c>
      <c r="AT119" s="5" t="s">
        <v>362</v>
      </c>
      <c r="AU119" s="5" t="s">
        <v>362</v>
      </c>
      <c r="AV119" s="5" t="s">
        <v>362</v>
      </c>
      <c r="AW119" s="5" t="s">
        <v>362</v>
      </c>
      <c r="AX119" s="58">
        <v>33.5</v>
      </c>
      <c r="AY119" s="58">
        <v>36.1</v>
      </c>
      <c r="AZ119" s="4">
        <f t="shared" si="57"/>
        <v>1.0776119402985076</v>
      </c>
      <c r="BA119" s="5">
        <v>10</v>
      </c>
      <c r="BB119" s="5" t="s">
        <v>362</v>
      </c>
      <c r="BC119" s="5" t="s">
        <v>362</v>
      </c>
      <c r="BD119" s="5" t="s">
        <v>362</v>
      </c>
      <c r="BE119" s="5" t="s">
        <v>362</v>
      </c>
      <c r="BF119" s="5" t="s">
        <v>362</v>
      </c>
      <c r="BG119" s="5" t="s">
        <v>362</v>
      </c>
      <c r="BH119" s="5" t="s">
        <v>362</v>
      </c>
      <c r="BI119" s="5" t="s">
        <v>362</v>
      </c>
      <c r="BJ119" s="44">
        <f t="shared" si="60"/>
        <v>0.96417250913573083</v>
      </c>
      <c r="BK119" s="45">
        <v>2422</v>
      </c>
      <c r="BL119" s="35">
        <f t="shared" si="61"/>
        <v>2335.1999999999998</v>
      </c>
      <c r="BM119" s="35">
        <f t="shared" si="62"/>
        <v>-86.800000000000182</v>
      </c>
      <c r="BN119" s="35">
        <v>191.4</v>
      </c>
      <c r="BO119" s="35">
        <v>170.8</v>
      </c>
      <c r="BP119" s="35">
        <v>168.7</v>
      </c>
      <c r="BQ119" s="35">
        <v>130.4</v>
      </c>
      <c r="BR119" s="35">
        <v>151.9</v>
      </c>
      <c r="BS119" s="35"/>
      <c r="BT119" s="35">
        <v>245.7</v>
      </c>
      <c r="BU119" s="35">
        <v>256.2</v>
      </c>
      <c r="BV119" s="35">
        <v>235.7</v>
      </c>
      <c r="BW119" s="35">
        <v>261.60000000000002</v>
      </c>
      <c r="BX119" s="35">
        <v>244.89999999999998</v>
      </c>
      <c r="BY119" s="35">
        <v>189.1</v>
      </c>
      <c r="BZ119" s="35"/>
      <c r="CA119" s="35">
        <f t="shared" si="58"/>
        <v>88.8</v>
      </c>
      <c r="CB119" s="35"/>
      <c r="CC119" s="35">
        <f t="shared" si="50"/>
        <v>88.8</v>
      </c>
      <c r="CD119" s="35">
        <f t="shared" si="51"/>
        <v>0</v>
      </c>
      <c r="CE119" s="90"/>
      <c r="CF119" s="90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10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10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10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10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10"/>
      <c r="HY119" s="9"/>
      <c r="HZ119" s="9"/>
    </row>
    <row r="120" spans="1:234" s="2" customFormat="1" ht="17.149999999999999" customHeight="1">
      <c r="A120" s="18" t="s">
        <v>119</v>
      </c>
      <c r="B120" s="60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35"/>
      <c r="CD120" s="35"/>
      <c r="CE120" s="90"/>
      <c r="CF120" s="90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10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10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10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10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10"/>
      <c r="HY120" s="9"/>
      <c r="HZ120" s="9"/>
    </row>
    <row r="121" spans="1:234" s="2" customFormat="1" ht="17.149999999999999" customHeight="1">
      <c r="A121" s="14" t="s">
        <v>120</v>
      </c>
      <c r="B121" s="35">
        <v>2883</v>
      </c>
      <c r="C121" s="35">
        <v>2459.5</v>
      </c>
      <c r="D121" s="4">
        <f t="shared" si="59"/>
        <v>0.85310440513354147</v>
      </c>
      <c r="E121" s="11">
        <v>10</v>
      </c>
      <c r="F121" s="5" t="s">
        <v>362</v>
      </c>
      <c r="G121" s="5" t="s">
        <v>362</v>
      </c>
      <c r="H121" s="5" t="s">
        <v>362</v>
      </c>
      <c r="I121" s="5" t="s">
        <v>362</v>
      </c>
      <c r="J121" s="5" t="s">
        <v>362</v>
      </c>
      <c r="K121" s="5" t="s">
        <v>362</v>
      </c>
      <c r="L121" s="5" t="s">
        <v>362</v>
      </c>
      <c r="M121" s="5" t="s">
        <v>362</v>
      </c>
      <c r="N121" s="35">
        <v>1127.7</v>
      </c>
      <c r="O121" s="35">
        <v>791.5</v>
      </c>
      <c r="P121" s="4">
        <f t="shared" si="52"/>
        <v>0.70187106499955654</v>
      </c>
      <c r="Q121" s="11">
        <v>20</v>
      </c>
      <c r="R121" s="35">
        <v>62</v>
      </c>
      <c r="S121" s="35">
        <v>78.599999999999994</v>
      </c>
      <c r="T121" s="4">
        <f t="shared" si="53"/>
        <v>1.2067741935483871</v>
      </c>
      <c r="U121" s="11">
        <v>25</v>
      </c>
      <c r="V121" s="35">
        <v>27</v>
      </c>
      <c r="W121" s="35">
        <v>28</v>
      </c>
      <c r="X121" s="4">
        <f t="shared" si="54"/>
        <v>1.037037037037037</v>
      </c>
      <c r="Y121" s="11">
        <v>25</v>
      </c>
      <c r="Z121" s="82">
        <v>18858</v>
      </c>
      <c r="AA121" s="82">
        <v>14153</v>
      </c>
      <c r="AB121" s="4">
        <f t="shared" si="55"/>
        <v>0.75050376498037963</v>
      </c>
      <c r="AC121" s="11">
        <v>5</v>
      </c>
      <c r="AD121" s="11">
        <v>280</v>
      </c>
      <c r="AE121" s="11">
        <v>104</v>
      </c>
      <c r="AF121" s="4">
        <f t="shared" si="56"/>
        <v>0.37142857142857144</v>
      </c>
      <c r="AG121" s="11">
        <v>20</v>
      </c>
      <c r="AH121" s="5" t="s">
        <v>362</v>
      </c>
      <c r="AI121" s="5" t="s">
        <v>362</v>
      </c>
      <c r="AJ121" s="5" t="s">
        <v>362</v>
      </c>
      <c r="AK121" s="5" t="s">
        <v>362</v>
      </c>
      <c r="AL121" s="5" t="s">
        <v>362</v>
      </c>
      <c r="AM121" s="5" t="s">
        <v>362</v>
      </c>
      <c r="AN121" s="5" t="s">
        <v>362</v>
      </c>
      <c r="AO121" s="5" t="s">
        <v>362</v>
      </c>
      <c r="AP121" s="5" t="s">
        <v>362</v>
      </c>
      <c r="AQ121" s="5" t="s">
        <v>362</v>
      </c>
      <c r="AR121" s="5" t="s">
        <v>362</v>
      </c>
      <c r="AS121" s="5" t="s">
        <v>362</v>
      </c>
      <c r="AT121" s="5" t="s">
        <v>362</v>
      </c>
      <c r="AU121" s="5" t="s">
        <v>362</v>
      </c>
      <c r="AV121" s="5" t="s">
        <v>362</v>
      </c>
      <c r="AW121" s="5" t="s">
        <v>362</v>
      </c>
      <c r="AX121" s="58">
        <v>75</v>
      </c>
      <c r="AY121" s="58">
        <v>66.7</v>
      </c>
      <c r="AZ121" s="4">
        <f t="shared" si="57"/>
        <v>0.88933333333333342</v>
      </c>
      <c r="BA121" s="5">
        <v>10</v>
      </c>
      <c r="BB121" s="5" t="s">
        <v>362</v>
      </c>
      <c r="BC121" s="5" t="s">
        <v>362</v>
      </c>
      <c r="BD121" s="5" t="s">
        <v>362</v>
      </c>
      <c r="BE121" s="5" t="s">
        <v>362</v>
      </c>
      <c r="BF121" s="5" t="s">
        <v>362</v>
      </c>
      <c r="BG121" s="5" t="s">
        <v>362</v>
      </c>
      <c r="BH121" s="5" t="s">
        <v>362</v>
      </c>
      <c r="BI121" s="5" t="s">
        <v>362</v>
      </c>
      <c r="BJ121" s="44">
        <f t="shared" si="60"/>
        <v>0.85859278002407657</v>
      </c>
      <c r="BK121" s="45">
        <v>699</v>
      </c>
      <c r="BL121" s="35">
        <f t="shared" si="61"/>
        <v>600.20000000000005</v>
      </c>
      <c r="BM121" s="35">
        <f t="shared" si="62"/>
        <v>-98.799999999999955</v>
      </c>
      <c r="BN121" s="35">
        <v>52.1</v>
      </c>
      <c r="BO121" s="35">
        <v>57.7</v>
      </c>
      <c r="BP121" s="35">
        <v>85.7</v>
      </c>
      <c r="BQ121" s="35">
        <v>52.6</v>
      </c>
      <c r="BR121" s="35">
        <v>60.7</v>
      </c>
      <c r="BS121" s="35"/>
      <c r="BT121" s="35">
        <v>60.8</v>
      </c>
      <c r="BU121" s="35">
        <v>44.9</v>
      </c>
      <c r="BV121" s="35">
        <v>51.5</v>
      </c>
      <c r="BW121" s="35">
        <v>0</v>
      </c>
      <c r="BX121" s="35">
        <v>60.4</v>
      </c>
      <c r="BY121" s="35">
        <v>74.099999999999994</v>
      </c>
      <c r="BZ121" s="35"/>
      <c r="CA121" s="35">
        <f t="shared" si="58"/>
        <v>-0.3</v>
      </c>
      <c r="CB121" s="35"/>
      <c r="CC121" s="35">
        <f t="shared" ref="CC121:CC127" si="63">IF((IF(AND((CA121)&gt;0,CB121="+"),0,CA121))&gt;0,CA121,0)</f>
        <v>0</v>
      </c>
      <c r="CD121" s="35">
        <f t="shared" ref="CD121:CD127" si="64">IF((IF(AND((CA121)&gt;0,CB121="+"),0,CA121))&lt;0,CA121,0)</f>
        <v>-0.3</v>
      </c>
      <c r="CE121" s="90"/>
      <c r="CF121" s="90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10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10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10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10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10"/>
      <c r="HY121" s="9"/>
      <c r="HZ121" s="9"/>
    </row>
    <row r="122" spans="1:234" s="2" customFormat="1" ht="17.149999999999999" customHeight="1">
      <c r="A122" s="14" t="s">
        <v>121</v>
      </c>
      <c r="B122" s="35">
        <v>149935</v>
      </c>
      <c r="C122" s="35">
        <v>201572.8</v>
      </c>
      <c r="D122" s="4">
        <f t="shared" si="59"/>
        <v>1.2144401240537566</v>
      </c>
      <c r="E122" s="11">
        <v>10</v>
      </c>
      <c r="F122" s="5" t="s">
        <v>362</v>
      </c>
      <c r="G122" s="5" t="s">
        <v>362</v>
      </c>
      <c r="H122" s="5" t="s">
        <v>362</v>
      </c>
      <c r="I122" s="5" t="s">
        <v>362</v>
      </c>
      <c r="J122" s="5" t="s">
        <v>362</v>
      </c>
      <c r="K122" s="5" t="s">
        <v>362</v>
      </c>
      <c r="L122" s="5" t="s">
        <v>362</v>
      </c>
      <c r="M122" s="5" t="s">
        <v>362</v>
      </c>
      <c r="N122" s="35">
        <v>8044.9</v>
      </c>
      <c r="O122" s="35">
        <v>6334.6</v>
      </c>
      <c r="P122" s="4">
        <f t="shared" si="52"/>
        <v>0.78740568558962831</v>
      </c>
      <c r="Q122" s="11">
        <v>20</v>
      </c>
      <c r="R122" s="35">
        <v>26</v>
      </c>
      <c r="S122" s="35">
        <v>58.2</v>
      </c>
      <c r="T122" s="4">
        <f t="shared" si="53"/>
        <v>1.3</v>
      </c>
      <c r="U122" s="11">
        <v>30</v>
      </c>
      <c r="V122" s="35">
        <v>29</v>
      </c>
      <c r="W122" s="35">
        <v>31.6</v>
      </c>
      <c r="X122" s="4">
        <f t="shared" si="54"/>
        <v>1.0896551724137931</v>
      </c>
      <c r="Y122" s="11">
        <v>20</v>
      </c>
      <c r="Z122" s="82">
        <v>280046</v>
      </c>
      <c r="AA122" s="82">
        <v>239041</v>
      </c>
      <c r="AB122" s="4">
        <f t="shared" si="55"/>
        <v>0.85357762653278391</v>
      </c>
      <c r="AC122" s="11">
        <v>5</v>
      </c>
      <c r="AD122" s="11">
        <v>136</v>
      </c>
      <c r="AE122" s="11">
        <v>172</v>
      </c>
      <c r="AF122" s="4">
        <f t="shared" si="56"/>
        <v>1.2064705882352942</v>
      </c>
      <c r="AG122" s="11">
        <v>20</v>
      </c>
      <c r="AH122" s="5" t="s">
        <v>362</v>
      </c>
      <c r="AI122" s="5" t="s">
        <v>362</v>
      </c>
      <c r="AJ122" s="5" t="s">
        <v>362</v>
      </c>
      <c r="AK122" s="5" t="s">
        <v>362</v>
      </c>
      <c r="AL122" s="5" t="s">
        <v>362</v>
      </c>
      <c r="AM122" s="5" t="s">
        <v>362</v>
      </c>
      <c r="AN122" s="5" t="s">
        <v>362</v>
      </c>
      <c r="AO122" s="5" t="s">
        <v>362</v>
      </c>
      <c r="AP122" s="5" t="s">
        <v>362</v>
      </c>
      <c r="AQ122" s="5" t="s">
        <v>362</v>
      </c>
      <c r="AR122" s="5" t="s">
        <v>362</v>
      </c>
      <c r="AS122" s="5" t="s">
        <v>362</v>
      </c>
      <c r="AT122" s="5" t="s">
        <v>362</v>
      </c>
      <c r="AU122" s="5" t="s">
        <v>362</v>
      </c>
      <c r="AV122" s="5" t="s">
        <v>362</v>
      </c>
      <c r="AW122" s="5" t="s">
        <v>362</v>
      </c>
      <c r="AX122" s="58">
        <v>77.2</v>
      </c>
      <c r="AY122" s="58">
        <v>68.2</v>
      </c>
      <c r="AZ122" s="4">
        <f t="shared" si="57"/>
        <v>0.88341968911917101</v>
      </c>
      <c r="BA122" s="5">
        <v>10</v>
      </c>
      <c r="BB122" s="5" t="s">
        <v>362</v>
      </c>
      <c r="BC122" s="5" t="s">
        <v>362</v>
      </c>
      <c r="BD122" s="5" t="s">
        <v>362</v>
      </c>
      <c r="BE122" s="5" t="s">
        <v>362</v>
      </c>
      <c r="BF122" s="5" t="s">
        <v>362</v>
      </c>
      <c r="BG122" s="5" t="s">
        <v>362</v>
      </c>
      <c r="BH122" s="5" t="s">
        <v>362</v>
      </c>
      <c r="BI122" s="5" t="s">
        <v>362</v>
      </c>
      <c r="BJ122" s="44">
        <f t="shared" si="60"/>
        <v>1.0949314364275435</v>
      </c>
      <c r="BK122" s="45">
        <v>761</v>
      </c>
      <c r="BL122" s="35">
        <f t="shared" si="61"/>
        <v>833.2</v>
      </c>
      <c r="BM122" s="35">
        <f t="shared" si="62"/>
        <v>72.200000000000045</v>
      </c>
      <c r="BN122" s="35">
        <v>63.8</v>
      </c>
      <c r="BO122" s="35">
        <v>71.5</v>
      </c>
      <c r="BP122" s="35">
        <v>70.5</v>
      </c>
      <c r="BQ122" s="35">
        <v>72</v>
      </c>
      <c r="BR122" s="35">
        <v>69.400000000000006</v>
      </c>
      <c r="BS122" s="35"/>
      <c r="BT122" s="35">
        <v>84.6</v>
      </c>
      <c r="BU122" s="35">
        <v>70.300000000000011</v>
      </c>
      <c r="BV122" s="35">
        <v>72.2</v>
      </c>
      <c r="BW122" s="35">
        <v>78.099999999999994</v>
      </c>
      <c r="BX122" s="35">
        <v>71.3</v>
      </c>
      <c r="BY122" s="35">
        <v>84.4</v>
      </c>
      <c r="BZ122" s="35"/>
      <c r="CA122" s="35">
        <f t="shared" si="58"/>
        <v>25.1</v>
      </c>
      <c r="CB122" s="35"/>
      <c r="CC122" s="35">
        <f t="shared" si="63"/>
        <v>25.1</v>
      </c>
      <c r="CD122" s="35">
        <f t="shared" si="64"/>
        <v>0</v>
      </c>
      <c r="CE122" s="90"/>
      <c r="CF122" s="90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10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10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10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10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10"/>
      <c r="HY122" s="9"/>
      <c r="HZ122" s="9"/>
    </row>
    <row r="123" spans="1:234" s="2" customFormat="1" ht="17.149999999999999" customHeight="1">
      <c r="A123" s="14" t="s">
        <v>122</v>
      </c>
      <c r="B123" s="35">
        <v>716</v>
      </c>
      <c r="C123" s="35">
        <v>559.4</v>
      </c>
      <c r="D123" s="4">
        <f t="shared" si="59"/>
        <v>0.78128491620111729</v>
      </c>
      <c r="E123" s="11">
        <v>10</v>
      </c>
      <c r="F123" s="5" t="s">
        <v>362</v>
      </c>
      <c r="G123" s="5" t="s">
        <v>362</v>
      </c>
      <c r="H123" s="5" t="s">
        <v>362</v>
      </c>
      <c r="I123" s="5" t="s">
        <v>362</v>
      </c>
      <c r="J123" s="5" t="s">
        <v>362</v>
      </c>
      <c r="K123" s="5" t="s">
        <v>362</v>
      </c>
      <c r="L123" s="5" t="s">
        <v>362</v>
      </c>
      <c r="M123" s="5" t="s">
        <v>362</v>
      </c>
      <c r="N123" s="35">
        <v>946.3</v>
      </c>
      <c r="O123" s="35">
        <v>919.1</v>
      </c>
      <c r="P123" s="4">
        <f t="shared" si="52"/>
        <v>0.97125647257740677</v>
      </c>
      <c r="Q123" s="11">
        <v>20</v>
      </c>
      <c r="R123" s="35">
        <v>235</v>
      </c>
      <c r="S123" s="35">
        <v>257.39999999999998</v>
      </c>
      <c r="T123" s="4">
        <f t="shared" si="53"/>
        <v>1.0953191489361702</v>
      </c>
      <c r="U123" s="11">
        <v>15</v>
      </c>
      <c r="V123" s="35">
        <v>28</v>
      </c>
      <c r="W123" s="35">
        <v>33.200000000000003</v>
      </c>
      <c r="X123" s="4">
        <f t="shared" si="54"/>
        <v>1.1857142857142857</v>
      </c>
      <c r="Y123" s="11">
        <v>35</v>
      </c>
      <c r="Z123" s="82">
        <v>28759</v>
      </c>
      <c r="AA123" s="82">
        <v>21884</v>
      </c>
      <c r="AB123" s="4">
        <f t="shared" si="55"/>
        <v>0.76094440001390873</v>
      </c>
      <c r="AC123" s="11">
        <v>5</v>
      </c>
      <c r="AD123" s="11">
        <v>98</v>
      </c>
      <c r="AE123" s="11">
        <v>131</v>
      </c>
      <c r="AF123" s="4">
        <f t="shared" si="56"/>
        <v>1.2136734693877551</v>
      </c>
      <c r="AG123" s="11">
        <v>20</v>
      </c>
      <c r="AH123" s="5" t="s">
        <v>362</v>
      </c>
      <c r="AI123" s="5" t="s">
        <v>362</v>
      </c>
      <c r="AJ123" s="5" t="s">
        <v>362</v>
      </c>
      <c r="AK123" s="5" t="s">
        <v>362</v>
      </c>
      <c r="AL123" s="5" t="s">
        <v>362</v>
      </c>
      <c r="AM123" s="5" t="s">
        <v>362</v>
      </c>
      <c r="AN123" s="5" t="s">
        <v>362</v>
      </c>
      <c r="AO123" s="5" t="s">
        <v>362</v>
      </c>
      <c r="AP123" s="5" t="s">
        <v>362</v>
      </c>
      <c r="AQ123" s="5" t="s">
        <v>362</v>
      </c>
      <c r="AR123" s="5" t="s">
        <v>362</v>
      </c>
      <c r="AS123" s="5" t="s">
        <v>362</v>
      </c>
      <c r="AT123" s="5" t="s">
        <v>362</v>
      </c>
      <c r="AU123" s="5" t="s">
        <v>362</v>
      </c>
      <c r="AV123" s="5" t="s">
        <v>362</v>
      </c>
      <c r="AW123" s="5" t="s">
        <v>362</v>
      </c>
      <c r="AX123" s="58">
        <v>0</v>
      </c>
      <c r="AY123" s="58">
        <v>0</v>
      </c>
      <c r="AZ123" s="4">
        <f t="shared" si="57"/>
        <v>0</v>
      </c>
      <c r="BA123" s="5">
        <v>0</v>
      </c>
      <c r="BB123" s="5" t="s">
        <v>362</v>
      </c>
      <c r="BC123" s="5" t="s">
        <v>362</v>
      </c>
      <c r="BD123" s="5" t="s">
        <v>362</v>
      </c>
      <c r="BE123" s="5" t="s">
        <v>362</v>
      </c>
      <c r="BF123" s="5" t="s">
        <v>362</v>
      </c>
      <c r="BG123" s="5" t="s">
        <v>362</v>
      </c>
      <c r="BH123" s="5" t="s">
        <v>362</v>
      </c>
      <c r="BI123" s="5" t="s">
        <v>362</v>
      </c>
      <c r="BJ123" s="44">
        <f t="shared" si="60"/>
        <v>1.0785329260516809</v>
      </c>
      <c r="BK123" s="45">
        <v>859</v>
      </c>
      <c r="BL123" s="35">
        <f t="shared" si="61"/>
        <v>926.5</v>
      </c>
      <c r="BM123" s="35">
        <f t="shared" si="62"/>
        <v>67.5</v>
      </c>
      <c r="BN123" s="35">
        <v>62.6</v>
      </c>
      <c r="BO123" s="35">
        <v>81.2</v>
      </c>
      <c r="BP123" s="35">
        <v>88.8</v>
      </c>
      <c r="BQ123" s="35">
        <v>71.3</v>
      </c>
      <c r="BR123" s="35">
        <v>61.7</v>
      </c>
      <c r="BS123" s="35"/>
      <c r="BT123" s="35">
        <v>83.5</v>
      </c>
      <c r="BU123" s="35">
        <v>62.5</v>
      </c>
      <c r="BV123" s="35">
        <v>66.400000000000006</v>
      </c>
      <c r="BW123" s="35">
        <v>91.3</v>
      </c>
      <c r="BX123" s="35">
        <v>81.2</v>
      </c>
      <c r="BY123" s="35">
        <v>87.5</v>
      </c>
      <c r="BZ123" s="35"/>
      <c r="CA123" s="35">
        <f t="shared" si="58"/>
        <v>88.5</v>
      </c>
      <c r="CB123" s="35"/>
      <c r="CC123" s="35">
        <f t="shared" si="63"/>
        <v>88.5</v>
      </c>
      <c r="CD123" s="35">
        <f t="shared" si="64"/>
        <v>0</v>
      </c>
      <c r="CE123" s="90"/>
      <c r="CF123" s="90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10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10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10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10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10"/>
      <c r="HY123" s="9"/>
      <c r="HZ123" s="9"/>
    </row>
    <row r="124" spans="1:234" s="2" customFormat="1" ht="17.149999999999999" customHeight="1">
      <c r="A124" s="14" t="s">
        <v>123</v>
      </c>
      <c r="B124" s="35">
        <v>2767</v>
      </c>
      <c r="C124" s="35">
        <v>2491.6999999999998</v>
      </c>
      <c r="D124" s="4">
        <f t="shared" si="59"/>
        <v>0.9005059631369714</v>
      </c>
      <c r="E124" s="11">
        <v>10</v>
      </c>
      <c r="F124" s="5" t="s">
        <v>362</v>
      </c>
      <c r="G124" s="5" t="s">
        <v>362</v>
      </c>
      <c r="H124" s="5" t="s">
        <v>362</v>
      </c>
      <c r="I124" s="5" t="s">
        <v>362</v>
      </c>
      <c r="J124" s="5" t="s">
        <v>362</v>
      </c>
      <c r="K124" s="5" t="s">
        <v>362</v>
      </c>
      <c r="L124" s="5" t="s">
        <v>362</v>
      </c>
      <c r="M124" s="5" t="s">
        <v>362</v>
      </c>
      <c r="N124" s="35">
        <v>1866.6</v>
      </c>
      <c r="O124" s="35">
        <v>1093</v>
      </c>
      <c r="P124" s="4">
        <f t="shared" si="52"/>
        <v>0.58555662702239364</v>
      </c>
      <c r="Q124" s="11">
        <v>20</v>
      </c>
      <c r="R124" s="35">
        <v>855</v>
      </c>
      <c r="S124" s="35">
        <v>968.9</v>
      </c>
      <c r="T124" s="4">
        <f t="shared" si="53"/>
        <v>1.1332163742690058</v>
      </c>
      <c r="U124" s="11">
        <v>30</v>
      </c>
      <c r="V124" s="35">
        <v>18</v>
      </c>
      <c r="W124" s="35">
        <v>20.3</v>
      </c>
      <c r="X124" s="4">
        <f t="shared" si="54"/>
        <v>1.1277777777777778</v>
      </c>
      <c r="Y124" s="11">
        <v>20</v>
      </c>
      <c r="Z124" s="82">
        <v>40074</v>
      </c>
      <c r="AA124" s="82">
        <v>37324</v>
      </c>
      <c r="AB124" s="4">
        <f t="shared" si="55"/>
        <v>0.93137695263762044</v>
      </c>
      <c r="AC124" s="11">
        <v>5</v>
      </c>
      <c r="AD124" s="11">
        <v>310</v>
      </c>
      <c r="AE124" s="11">
        <v>362</v>
      </c>
      <c r="AF124" s="4">
        <f t="shared" si="56"/>
        <v>1.167741935483871</v>
      </c>
      <c r="AG124" s="11">
        <v>20</v>
      </c>
      <c r="AH124" s="5" t="s">
        <v>362</v>
      </c>
      <c r="AI124" s="5" t="s">
        <v>362</v>
      </c>
      <c r="AJ124" s="5" t="s">
        <v>362</v>
      </c>
      <c r="AK124" s="5" t="s">
        <v>362</v>
      </c>
      <c r="AL124" s="5" t="s">
        <v>362</v>
      </c>
      <c r="AM124" s="5" t="s">
        <v>362</v>
      </c>
      <c r="AN124" s="5" t="s">
        <v>362</v>
      </c>
      <c r="AO124" s="5" t="s">
        <v>362</v>
      </c>
      <c r="AP124" s="5" t="s">
        <v>362</v>
      </c>
      <c r="AQ124" s="5" t="s">
        <v>362</v>
      </c>
      <c r="AR124" s="5" t="s">
        <v>362</v>
      </c>
      <c r="AS124" s="5" t="s">
        <v>362</v>
      </c>
      <c r="AT124" s="5" t="s">
        <v>362</v>
      </c>
      <c r="AU124" s="5" t="s">
        <v>362</v>
      </c>
      <c r="AV124" s="5" t="s">
        <v>362</v>
      </c>
      <c r="AW124" s="5" t="s">
        <v>362</v>
      </c>
      <c r="AX124" s="58">
        <v>80</v>
      </c>
      <c r="AY124" s="58">
        <v>71.400000000000006</v>
      </c>
      <c r="AZ124" s="4">
        <f t="shared" si="57"/>
        <v>0.89250000000000007</v>
      </c>
      <c r="BA124" s="5">
        <v>10</v>
      </c>
      <c r="BB124" s="5" t="s">
        <v>362</v>
      </c>
      <c r="BC124" s="5" t="s">
        <v>362</v>
      </c>
      <c r="BD124" s="5" t="s">
        <v>362</v>
      </c>
      <c r="BE124" s="5" t="s">
        <v>362</v>
      </c>
      <c r="BF124" s="5" t="s">
        <v>362</v>
      </c>
      <c r="BG124" s="5" t="s">
        <v>362</v>
      </c>
      <c r="BH124" s="5" t="s">
        <v>362</v>
      </c>
      <c r="BI124" s="5" t="s">
        <v>362</v>
      </c>
      <c r="BJ124" s="44">
        <f t="shared" si="60"/>
        <v>0.99308662981138129</v>
      </c>
      <c r="BK124" s="45">
        <v>888</v>
      </c>
      <c r="BL124" s="35">
        <f t="shared" si="61"/>
        <v>881.9</v>
      </c>
      <c r="BM124" s="35">
        <f t="shared" si="62"/>
        <v>-6.1000000000000227</v>
      </c>
      <c r="BN124" s="35">
        <v>85.2</v>
      </c>
      <c r="BO124" s="35">
        <v>66.900000000000006</v>
      </c>
      <c r="BP124" s="35">
        <v>73.5</v>
      </c>
      <c r="BQ124" s="35">
        <v>80.600000000000009</v>
      </c>
      <c r="BR124" s="35">
        <v>61.3</v>
      </c>
      <c r="BS124" s="35"/>
      <c r="BT124" s="35">
        <v>75.099999999999994</v>
      </c>
      <c r="BU124" s="35">
        <v>75.3</v>
      </c>
      <c r="BV124" s="35">
        <v>67.5</v>
      </c>
      <c r="BW124" s="35">
        <v>80.400000000000006</v>
      </c>
      <c r="BX124" s="35">
        <v>87.100000000000009</v>
      </c>
      <c r="BY124" s="35">
        <v>94.1</v>
      </c>
      <c r="BZ124" s="35"/>
      <c r="CA124" s="35">
        <f t="shared" si="58"/>
        <v>34.9</v>
      </c>
      <c r="CB124" s="35"/>
      <c r="CC124" s="35">
        <f t="shared" si="63"/>
        <v>34.9</v>
      </c>
      <c r="CD124" s="35">
        <f t="shared" si="64"/>
        <v>0</v>
      </c>
      <c r="CE124" s="90"/>
      <c r="CF124" s="90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10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10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10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10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10"/>
      <c r="HY124" s="9"/>
      <c r="HZ124" s="9"/>
    </row>
    <row r="125" spans="1:234" s="2" customFormat="1" ht="17.149999999999999" customHeight="1">
      <c r="A125" s="14" t="s">
        <v>124</v>
      </c>
      <c r="B125" s="35">
        <v>2531</v>
      </c>
      <c r="C125" s="35">
        <v>4406.5</v>
      </c>
      <c r="D125" s="4">
        <f t="shared" si="59"/>
        <v>1.2541011457921769</v>
      </c>
      <c r="E125" s="11">
        <v>10</v>
      </c>
      <c r="F125" s="5" t="s">
        <v>362</v>
      </c>
      <c r="G125" s="5" t="s">
        <v>362</v>
      </c>
      <c r="H125" s="5" t="s">
        <v>362</v>
      </c>
      <c r="I125" s="5" t="s">
        <v>362</v>
      </c>
      <c r="J125" s="5" t="s">
        <v>362</v>
      </c>
      <c r="K125" s="5" t="s">
        <v>362</v>
      </c>
      <c r="L125" s="5" t="s">
        <v>362</v>
      </c>
      <c r="M125" s="5" t="s">
        <v>362</v>
      </c>
      <c r="N125" s="35">
        <v>2202.5</v>
      </c>
      <c r="O125" s="35">
        <v>1755.2</v>
      </c>
      <c r="P125" s="4">
        <f t="shared" si="52"/>
        <v>0.79691259931895575</v>
      </c>
      <c r="Q125" s="11">
        <v>20</v>
      </c>
      <c r="R125" s="35">
        <v>123</v>
      </c>
      <c r="S125" s="35">
        <v>149.5</v>
      </c>
      <c r="T125" s="4">
        <f t="shared" si="53"/>
        <v>1.2015447154471544</v>
      </c>
      <c r="U125" s="11">
        <v>30</v>
      </c>
      <c r="V125" s="35">
        <v>29</v>
      </c>
      <c r="W125" s="35">
        <v>33.299999999999997</v>
      </c>
      <c r="X125" s="4">
        <f t="shared" si="54"/>
        <v>1.1482758620689655</v>
      </c>
      <c r="Y125" s="11">
        <v>20</v>
      </c>
      <c r="Z125" s="82">
        <v>37717</v>
      </c>
      <c r="AA125" s="82">
        <v>19117</v>
      </c>
      <c r="AB125" s="4">
        <f t="shared" si="55"/>
        <v>0.5068536734098682</v>
      </c>
      <c r="AC125" s="11">
        <v>5</v>
      </c>
      <c r="AD125" s="11">
        <v>171</v>
      </c>
      <c r="AE125" s="11">
        <v>199</v>
      </c>
      <c r="AF125" s="4">
        <f t="shared" si="56"/>
        <v>1.1637426900584795</v>
      </c>
      <c r="AG125" s="11">
        <v>20</v>
      </c>
      <c r="AH125" s="5" t="s">
        <v>362</v>
      </c>
      <c r="AI125" s="5" t="s">
        <v>362</v>
      </c>
      <c r="AJ125" s="5" t="s">
        <v>362</v>
      </c>
      <c r="AK125" s="5" t="s">
        <v>362</v>
      </c>
      <c r="AL125" s="5" t="s">
        <v>362</v>
      </c>
      <c r="AM125" s="5" t="s">
        <v>362</v>
      </c>
      <c r="AN125" s="5" t="s">
        <v>362</v>
      </c>
      <c r="AO125" s="5" t="s">
        <v>362</v>
      </c>
      <c r="AP125" s="5" t="s">
        <v>362</v>
      </c>
      <c r="AQ125" s="5" t="s">
        <v>362</v>
      </c>
      <c r="AR125" s="5" t="s">
        <v>362</v>
      </c>
      <c r="AS125" s="5" t="s">
        <v>362</v>
      </c>
      <c r="AT125" s="5" t="s">
        <v>362</v>
      </c>
      <c r="AU125" s="5" t="s">
        <v>362</v>
      </c>
      <c r="AV125" s="5" t="s">
        <v>362</v>
      </c>
      <c r="AW125" s="5" t="s">
        <v>362</v>
      </c>
      <c r="AX125" s="58">
        <v>100</v>
      </c>
      <c r="AY125" s="58">
        <v>50</v>
      </c>
      <c r="AZ125" s="4">
        <f t="shared" si="57"/>
        <v>0.5</v>
      </c>
      <c r="BA125" s="5">
        <v>10</v>
      </c>
      <c r="BB125" s="5" t="s">
        <v>362</v>
      </c>
      <c r="BC125" s="5" t="s">
        <v>362</v>
      </c>
      <c r="BD125" s="5" t="s">
        <v>362</v>
      </c>
      <c r="BE125" s="5" t="s">
        <v>362</v>
      </c>
      <c r="BF125" s="5" t="s">
        <v>362</v>
      </c>
      <c r="BG125" s="5" t="s">
        <v>362</v>
      </c>
      <c r="BH125" s="5" t="s">
        <v>362</v>
      </c>
      <c r="BI125" s="5" t="s">
        <v>362</v>
      </c>
      <c r="BJ125" s="44">
        <f t="shared" si="60"/>
        <v>1.0286977766722933</v>
      </c>
      <c r="BK125" s="45">
        <v>636</v>
      </c>
      <c r="BL125" s="35">
        <f t="shared" si="61"/>
        <v>654.29999999999995</v>
      </c>
      <c r="BM125" s="35">
        <f t="shared" si="62"/>
        <v>18.299999999999955</v>
      </c>
      <c r="BN125" s="35">
        <v>57.7</v>
      </c>
      <c r="BO125" s="35">
        <v>53.1</v>
      </c>
      <c r="BP125" s="35">
        <v>64</v>
      </c>
      <c r="BQ125" s="35">
        <v>61.400000000000006</v>
      </c>
      <c r="BR125" s="35">
        <v>44.3</v>
      </c>
      <c r="BS125" s="35"/>
      <c r="BT125" s="35">
        <v>67.599999999999994</v>
      </c>
      <c r="BU125" s="35">
        <v>47.4</v>
      </c>
      <c r="BV125" s="35">
        <v>50.2</v>
      </c>
      <c r="BW125" s="35">
        <v>67.2</v>
      </c>
      <c r="BX125" s="35">
        <v>55.7</v>
      </c>
      <c r="BY125" s="35">
        <v>72.5</v>
      </c>
      <c r="BZ125" s="35"/>
      <c r="CA125" s="35">
        <f t="shared" si="58"/>
        <v>13.2</v>
      </c>
      <c r="CB125" s="73" t="s">
        <v>419</v>
      </c>
      <c r="CC125" s="35">
        <f t="shared" si="63"/>
        <v>0</v>
      </c>
      <c r="CD125" s="35">
        <f t="shared" si="64"/>
        <v>0</v>
      </c>
      <c r="CE125" s="90"/>
      <c r="CF125" s="90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10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10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10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10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10"/>
      <c r="HY125" s="9"/>
      <c r="HZ125" s="9"/>
    </row>
    <row r="126" spans="1:234" s="2" customFormat="1" ht="17.149999999999999" customHeight="1">
      <c r="A126" s="14" t="s">
        <v>125</v>
      </c>
      <c r="B126" s="35">
        <v>1210</v>
      </c>
      <c r="C126" s="35">
        <v>1074.8</v>
      </c>
      <c r="D126" s="4">
        <f t="shared" si="59"/>
        <v>0.88826446280991733</v>
      </c>
      <c r="E126" s="11">
        <v>10</v>
      </c>
      <c r="F126" s="5" t="s">
        <v>362</v>
      </c>
      <c r="G126" s="5" t="s">
        <v>362</v>
      </c>
      <c r="H126" s="5" t="s">
        <v>362</v>
      </c>
      <c r="I126" s="5" t="s">
        <v>362</v>
      </c>
      <c r="J126" s="5" t="s">
        <v>362</v>
      </c>
      <c r="K126" s="5" t="s">
        <v>362</v>
      </c>
      <c r="L126" s="5" t="s">
        <v>362</v>
      </c>
      <c r="M126" s="5" t="s">
        <v>362</v>
      </c>
      <c r="N126" s="35">
        <v>1048.5999999999999</v>
      </c>
      <c r="O126" s="35">
        <v>811.3</v>
      </c>
      <c r="P126" s="4">
        <f t="shared" si="52"/>
        <v>0.77369826435247002</v>
      </c>
      <c r="Q126" s="11">
        <v>20</v>
      </c>
      <c r="R126" s="35">
        <v>249</v>
      </c>
      <c r="S126" s="35">
        <v>266.3</v>
      </c>
      <c r="T126" s="4">
        <f t="shared" si="53"/>
        <v>1.0694779116465865</v>
      </c>
      <c r="U126" s="11">
        <v>30</v>
      </c>
      <c r="V126" s="35">
        <v>19</v>
      </c>
      <c r="W126" s="35">
        <v>21.2</v>
      </c>
      <c r="X126" s="4">
        <f t="shared" si="54"/>
        <v>1.1157894736842104</v>
      </c>
      <c r="Y126" s="11">
        <v>20</v>
      </c>
      <c r="Z126" s="82">
        <v>19330</v>
      </c>
      <c r="AA126" s="82">
        <v>16611</v>
      </c>
      <c r="AB126" s="4">
        <f t="shared" si="55"/>
        <v>0.85933781686497668</v>
      </c>
      <c r="AC126" s="11">
        <v>5</v>
      </c>
      <c r="AD126" s="11">
        <v>315</v>
      </c>
      <c r="AE126" s="11">
        <v>315</v>
      </c>
      <c r="AF126" s="4">
        <f t="shared" si="56"/>
        <v>1</v>
      </c>
      <c r="AG126" s="11">
        <v>20</v>
      </c>
      <c r="AH126" s="5" t="s">
        <v>362</v>
      </c>
      <c r="AI126" s="5" t="s">
        <v>362</v>
      </c>
      <c r="AJ126" s="5" t="s">
        <v>362</v>
      </c>
      <c r="AK126" s="5" t="s">
        <v>362</v>
      </c>
      <c r="AL126" s="5" t="s">
        <v>362</v>
      </c>
      <c r="AM126" s="5" t="s">
        <v>362</v>
      </c>
      <c r="AN126" s="5" t="s">
        <v>362</v>
      </c>
      <c r="AO126" s="5" t="s">
        <v>362</v>
      </c>
      <c r="AP126" s="5" t="s">
        <v>362</v>
      </c>
      <c r="AQ126" s="5" t="s">
        <v>362</v>
      </c>
      <c r="AR126" s="5" t="s">
        <v>362</v>
      </c>
      <c r="AS126" s="5" t="s">
        <v>362</v>
      </c>
      <c r="AT126" s="5" t="s">
        <v>362</v>
      </c>
      <c r="AU126" s="5" t="s">
        <v>362</v>
      </c>
      <c r="AV126" s="5" t="s">
        <v>362</v>
      </c>
      <c r="AW126" s="5" t="s">
        <v>362</v>
      </c>
      <c r="AX126" s="58">
        <v>0</v>
      </c>
      <c r="AY126" s="58">
        <v>0</v>
      </c>
      <c r="AZ126" s="4">
        <f t="shared" si="57"/>
        <v>0</v>
      </c>
      <c r="BA126" s="5">
        <v>0</v>
      </c>
      <c r="BB126" s="5" t="s">
        <v>362</v>
      </c>
      <c r="BC126" s="5" t="s">
        <v>362</v>
      </c>
      <c r="BD126" s="5" t="s">
        <v>362</v>
      </c>
      <c r="BE126" s="5" t="s">
        <v>362</v>
      </c>
      <c r="BF126" s="5" t="s">
        <v>362</v>
      </c>
      <c r="BG126" s="5" t="s">
        <v>362</v>
      </c>
      <c r="BH126" s="5" t="s">
        <v>362</v>
      </c>
      <c r="BI126" s="5" t="s">
        <v>362</v>
      </c>
      <c r="BJ126" s="44">
        <f t="shared" si="60"/>
        <v>0.98146119831005008</v>
      </c>
      <c r="BK126" s="45">
        <v>965</v>
      </c>
      <c r="BL126" s="35">
        <f t="shared" si="61"/>
        <v>947.1</v>
      </c>
      <c r="BM126" s="35">
        <f t="shared" si="62"/>
        <v>-17.899999999999977</v>
      </c>
      <c r="BN126" s="35">
        <v>97.6</v>
      </c>
      <c r="BO126" s="35">
        <v>79.5</v>
      </c>
      <c r="BP126" s="35">
        <v>79.3</v>
      </c>
      <c r="BQ126" s="35">
        <v>93.6</v>
      </c>
      <c r="BR126" s="35">
        <v>63.2</v>
      </c>
      <c r="BS126" s="35"/>
      <c r="BT126" s="35">
        <v>86.8</v>
      </c>
      <c r="BU126" s="35">
        <v>89.8</v>
      </c>
      <c r="BV126" s="35">
        <v>77.7</v>
      </c>
      <c r="BW126" s="35">
        <v>78.8</v>
      </c>
      <c r="BX126" s="35">
        <v>92.1</v>
      </c>
      <c r="BY126" s="35">
        <v>95.5</v>
      </c>
      <c r="BZ126" s="35"/>
      <c r="CA126" s="35">
        <f t="shared" si="58"/>
        <v>13.2</v>
      </c>
      <c r="CB126" s="35"/>
      <c r="CC126" s="35">
        <f t="shared" si="63"/>
        <v>13.2</v>
      </c>
      <c r="CD126" s="35">
        <f t="shared" si="64"/>
        <v>0</v>
      </c>
      <c r="CE126" s="90"/>
      <c r="CF126" s="90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10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10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10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10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10"/>
      <c r="HY126" s="9"/>
      <c r="HZ126" s="9"/>
    </row>
    <row r="127" spans="1:234" s="2" customFormat="1" ht="17.149999999999999" customHeight="1">
      <c r="A127" s="14" t="s">
        <v>126</v>
      </c>
      <c r="B127" s="35">
        <v>1549</v>
      </c>
      <c r="C127" s="35">
        <v>1493.1</v>
      </c>
      <c r="D127" s="4">
        <f t="shared" si="59"/>
        <v>0.96391220142027112</v>
      </c>
      <c r="E127" s="11">
        <v>10</v>
      </c>
      <c r="F127" s="5" t="s">
        <v>362</v>
      </c>
      <c r="G127" s="5" t="s">
        <v>362</v>
      </c>
      <c r="H127" s="5" t="s">
        <v>362</v>
      </c>
      <c r="I127" s="5" t="s">
        <v>362</v>
      </c>
      <c r="J127" s="5" t="s">
        <v>362</v>
      </c>
      <c r="K127" s="5" t="s">
        <v>362</v>
      </c>
      <c r="L127" s="5" t="s">
        <v>362</v>
      </c>
      <c r="M127" s="5" t="s">
        <v>362</v>
      </c>
      <c r="N127" s="35">
        <v>1765.4</v>
      </c>
      <c r="O127" s="35">
        <v>1386.8</v>
      </c>
      <c r="P127" s="4">
        <f t="shared" si="52"/>
        <v>0.78554435255466182</v>
      </c>
      <c r="Q127" s="11">
        <v>20</v>
      </c>
      <c r="R127" s="35">
        <v>150</v>
      </c>
      <c r="S127" s="35">
        <v>196.4</v>
      </c>
      <c r="T127" s="4">
        <f t="shared" si="53"/>
        <v>1.2109333333333332</v>
      </c>
      <c r="U127" s="11">
        <v>35</v>
      </c>
      <c r="V127" s="35">
        <v>30</v>
      </c>
      <c r="W127" s="35">
        <v>32.4</v>
      </c>
      <c r="X127" s="4">
        <f t="shared" si="54"/>
        <v>1.0799999999999998</v>
      </c>
      <c r="Y127" s="11">
        <v>15</v>
      </c>
      <c r="Z127" s="82">
        <v>46674</v>
      </c>
      <c r="AA127" s="82">
        <v>34556</v>
      </c>
      <c r="AB127" s="4">
        <f t="shared" si="55"/>
        <v>0.74036937052748852</v>
      </c>
      <c r="AC127" s="11">
        <v>5</v>
      </c>
      <c r="AD127" s="11">
        <v>187</v>
      </c>
      <c r="AE127" s="11">
        <v>183</v>
      </c>
      <c r="AF127" s="4">
        <f t="shared" si="56"/>
        <v>0.97860962566844922</v>
      </c>
      <c r="AG127" s="11">
        <v>20</v>
      </c>
      <c r="AH127" s="5" t="s">
        <v>362</v>
      </c>
      <c r="AI127" s="5" t="s">
        <v>362</v>
      </c>
      <c r="AJ127" s="5" t="s">
        <v>362</v>
      </c>
      <c r="AK127" s="5" t="s">
        <v>362</v>
      </c>
      <c r="AL127" s="5" t="s">
        <v>362</v>
      </c>
      <c r="AM127" s="5" t="s">
        <v>362</v>
      </c>
      <c r="AN127" s="5" t="s">
        <v>362</v>
      </c>
      <c r="AO127" s="5" t="s">
        <v>362</v>
      </c>
      <c r="AP127" s="5" t="s">
        <v>362</v>
      </c>
      <c r="AQ127" s="5" t="s">
        <v>362</v>
      </c>
      <c r="AR127" s="5" t="s">
        <v>362</v>
      </c>
      <c r="AS127" s="5" t="s">
        <v>362</v>
      </c>
      <c r="AT127" s="5" t="s">
        <v>362</v>
      </c>
      <c r="AU127" s="5" t="s">
        <v>362</v>
      </c>
      <c r="AV127" s="5" t="s">
        <v>362</v>
      </c>
      <c r="AW127" s="5" t="s">
        <v>362</v>
      </c>
      <c r="AX127" s="58">
        <v>0</v>
      </c>
      <c r="AY127" s="58">
        <v>0</v>
      </c>
      <c r="AZ127" s="4">
        <f t="shared" si="57"/>
        <v>0</v>
      </c>
      <c r="BA127" s="5">
        <v>0</v>
      </c>
      <c r="BB127" s="5" t="s">
        <v>362</v>
      </c>
      <c r="BC127" s="5" t="s">
        <v>362</v>
      </c>
      <c r="BD127" s="5" t="s">
        <v>362</v>
      </c>
      <c r="BE127" s="5" t="s">
        <v>362</v>
      </c>
      <c r="BF127" s="5" t="s">
        <v>362</v>
      </c>
      <c r="BG127" s="5" t="s">
        <v>362</v>
      </c>
      <c r="BH127" s="5" t="s">
        <v>362</v>
      </c>
      <c r="BI127" s="5" t="s">
        <v>362</v>
      </c>
      <c r="BJ127" s="44">
        <f t="shared" si="60"/>
        <v>1.0210163342663718</v>
      </c>
      <c r="BK127" s="45">
        <v>690</v>
      </c>
      <c r="BL127" s="35">
        <f t="shared" si="61"/>
        <v>704.5</v>
      </c>
      <c r="BM127" s="35">
        <f t="shared" si="62"/>
        <v>14.5</v>
      </c>
      <c r="BN127" s="35">
        <v>66.099999999999994</v>
      </c>
      <c r="BO127" s="35">
        <v>59.9</v>
      </c>
      <c r="BP127" s="35">
        <v>67.900000000000006</v>
      </c>
      <c r="BQ127" s="35">
        <v>69</v>
      </c>
      <c r="BR127" s="35">
        <v>67.7</v>
      </c>
      <c r="BS127" s="35"/>
      <c r="BT127" s="35">
        <v>39.299999999999997</v>
      </c>
      <c r="BU127" s="35">
        <v>54.4</v>
      </c>
      <c r="BV127" s="35">
        <v>60.5</v>
      </c>
      <c r="BW127" s="35">
        <v>0</v>
      </c>
      <c r="BX127" s="35">
        <v>107.7</v>
      </c>
      <c r="BY127" s="35">
        <v>57.5</v>
      </c>
      <c r="BZ127" s="35"/>
      <c r="CA127" s="35">
        <f t="shared" si="58"/>
        <v>54.5</v>
      </c>
      <c r="CB127" s="73"/>
      <c r="CC127" s="35">
        <f t="shared" si="63"/>
        <v>54.5</v>
      </c>
      <c r="CD127" s="35">
        <f t="shared" si="64"/>
        <v>0</v>
      </c>
      <c r="CE127" s="90"/>
      <c r="CF127" s="90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10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10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10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10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10"/>
      <c r="HY127" s="9"/>
      <c r="HZ127" s="9"/>
    </row>
    <row r="128" spans="1:234" s="2" customFormat="1" ht="17.149999999999999" customHeight="1">
      <c r="A128" s="18" t="s">
        <v>127</v>
      </c>
      <c r="B128" s="60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35"/>
      <c r="CD128" s="35"/>
      <c r="CE128" s="90"/>
      <c r="CF128" s="90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10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10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10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10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10"/>
      <c r="HY128" s="9"/>
      <c r="HZ128" s="9"/>
    </row>
    <row r="129" spans="1:234" s="2" customFormat="1" ht="17.149999999999999" customHeight="1">
      <c r="A129" s="14" t="s">
        <v>128</v>
      </c>
      <c r="B129" s="35">
        <v>22768</v>
      </c>
      <c r="C129" s="35">
        <v>23572</v>
      </c>
      <c r="D129" s="4">
        <f t="shared" si="59"/>
        <v>1.0353127196064653</v>
      </c>
      <c r="E129" s="11">
        <v>10</v>
      </c>
      <c r="F129" s="5" t="s">
        <v>362</v>
      </c>
      <c r="G129" s="5" t="s">
        <v>362</v>
      </c>
      <c r="H129" s="5" t="s">
        <v>362</v>
      </c>
      <c r="I129" s="5" t="s">
        <v>362</v>
      </c>
      <c r="J129" s="5" t="s">
        <v>362</v>
      </c>
      <c r="K129" s="5" t="s">
        <v>362</v>
      </c>
      <c r="L129" s="5" t="s">
        <v>362</v>
      </c>
      <c r="M129" s="5" t="s">
        <v>362</v>
      </c>
      <c r="N129" s="35">
        <v>3161.9</v>
      </c>
      <c r="O129" s="35">
        <v>2954.3</v>
      </c>
      <c r="P129" s="4">
        <f t="shared" si="52"/>
        <v>0.93434327461336542</v>
      </c>
      <c r="Q129" s="11">
        <v>20</v>
      </c>
      <c r="R129" s="35">
        <v>2996</v>
      </c>
      <c r="S129" s="35">
        <v>3133.8</v>
      </c>
      <c r="T129" s="4">
        <f t="shared" si="53"/>
        <v>1.0459946595460614</v>
      </c>
      <c r="U129" s="11">
        <v>30</v>
      </c>
      <c r="V129" s="35">
        <v>166</v>
      </c>
      <c r="W129" s="35">
        <v>84.2</v>
      </c>
      <c r="X129" s="4">
        <f t="shared" si="54"/>
        <v>0.5072289156626506</v>
      </c>
      <c r="Y129" s="11">
        <v>20</v>
      </c>
      <c r="Z129" s="82">
        <v>37787</v>
      </c>
      <c r="AA129" s="82">
        <v>37508</v>
      </c>
      <c r="AB129" s="4">
        <f t="shared" si="55"/>
        <v>0.99261650832296822</v>
      </c>
      <c r="AC129" s="11">
        <v>5</v>
      </c>
      <c r="AD129" s="11">
        <v>977</v>
      </c>
      <c r="AE129" s="11">
        <v>977</v>
      </c>
      <c r="AF129" s="4">
        <f t="shared" si="56"/>
        <v>1</v>
      </c>
      <c r="AG129" s="11">
        <v>20</v>
      </c>
      <c r="AH129" s="5" t="s">
        <v>362</v>
      </c>
      <c r="AI129" s="5" t="s">
        <v>362</v>
      </c>
      <c r="AJ129" s="5" t="s">
        <v>362</v>
      </c>
      <c r="AK129" s="5" t="s">
        <v>362</v>
      </c>
      <c r="AL129" s="5" t="s">
        <v>362</v>
      </c>
      <c r="AM129" s="5" t="s">
        <v>362</v>
      </c>
      <c r="AN129" s="5" t="s">
        <v>362</v>
      </c>
      <c r="AO129" s="5" t="s">
        <v>362</v>
      </c>
      <c r="AP129" s="5" t="s">
        <v>362</v>
      </c>
      <c r="AQ129" s="5" t="s">
        <v>362</v>
      </c>
      <c r="AR129" s="5" t="s">
        <v>362</v>
      </c>
      <c r="AS129" s="5" t="s">
        <v>362</v>
      </c>
      <c r="AT129" s="5" t="s">
        <v>362</v>
      </c>
      <c r="AU129" s="5" t="s">
        <v>362</v>
      </c>
      <c r="AV129" s="5" t="s">
        <v>362</v>
      </c>
      <c r="AW129" s="5" t="s">
        <v>362</v>
      </c>
      <c r="AX129" s="58">
        <v>0</v>
      </c>
      <c r="AY129" s="58">
        <v>0</v>
      </c>
      <c r="AZ129" s="4">
        <f t="shared" si="57"/>
        <v>0</v>
      </c>
      <c r="BA129" s="5">
        <v>0</v>
      </c>
      <c r="BB129" s="5" t="s">
        <v>362</v>
      </c>
      <c r="BC129" s="5" t="s">
        <v>362</v>
      </c>
      <c r="BD129" s="5" t="s">
        <v>362</v>
      </c>
      <c r="BE129" s="5" t="s">
        <v>362</v>
      </c>
      <c r="BF129" s="5" t="s">
        <v>362</v>
      </c>
      <c r="BG129" s="5" t="s">
        <v>362</v>
      </c>
      <c r="BH129" s="5" t="s">
        <v>362</v>
      </c>
      <c r="BI129" s="5" t="s">
        <v>362</v>
      </c>
      <c r="BJ129" s="44">
        <f t="shared" si="60"/>
        <v>0.90978565075792062</v>
      </c>
      <c r="BK129" s="45">
        <v>780</v>
      </c>
      <c r="BL129" s="35">
        <f t="shared" si="61"/>
        <v>709.6</v>
      </c>
      <c r="BM129" s="35">
        <f t="shared" si="62"/>
        <v>-70.399999999999977</v>
      </c>
      <c r="BN129" s="35">
        <v>47.5</v>
      </c>
      <c r="BO129" s="35">
        <v>62.5</v>
      </c>
      <c r="BP129" s="35">
        <v>36.200000000000003</v>
      </c>
      <c r="BQ129" s="35">
        <v>71</v>
      </c>
      <c r="BR129" s="35">
        <v>53.4</v>
      </c>
      <c r="BS129" s="35"/>
      <c r="BT129" s="35">
        <v>68.7</v>
      </c>
      <c r="BU129" s="35">
        <v>53.2</v>
      </c>
      <c r="BV129" s="35">
        <v>44.3</v>
      </c>
      <c r="BW129" s="35">
        <v>64.099999999999994</v>
      </c>
      <c r="BX129" s="35">
        <v>73.8</v>
      </c>
      <c r="BY129" s="35">
        <v>72.7</v>
      </c>
      <c r="BZ129" s="35">
        <v>23.3</v>
      </c>
      <c r="CA129" s="35">
        <f t="shared" si="58"/>
        <v>38.9</v>
      </c>
      <c r="CB129" s="35"/>
      <c r="CC129" s="35">
        <f t="shared" ref="CC129:CC136" si="65">IF((IF(AND((CA129)&gt;0,CB129="+"),0,CA129))&gt;0,CA129,0)</f>
        <v>38.9</v>
      </c>
      <c r="CD129" s="35">
        <f t="shared" ref="CD129:CD136" si="66">IF((IF(AND((CA129)&gt;0,CB129="+"),0,CA129))&lt;0,CA129,0)</f>
        <v>0</v>
      </c>
      <c r="CE129" s="90"/>
      <c r="CF129" s="90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10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10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10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10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10"/>
      <c r="HY129" s="9"/>
      <c r="HZ129" s="9"/>
    </row>
    <row r="130" spans="1:234" s="2" customFormat="1" ht="17.149999999999999" customHeight="1">
      <c r="A130" s="14" t="s">
        <v>129</v>
      </c>
      <c r="B130" s="35">
        <v>0</v>
      </c>
      <c r="C130" s="35">
        <v>0</v>
      </c>
      <c r="D130" s="4">
        <f t="shared" si="59"/>
        <v>0</v>
      </c>
      <c r="E130" s="11">
        <v>0</v>
      </c>
      <c r="F130" s="5" t="s">
        <v>362</v>
      </c>
      <c r="G130" s="5" t="s">
        <v>362</v>
      </c>
      <c r="H130" s="5" t="s">
        <v>362</v>
      </c>
      <c r="I130" s="5" t="s">
        <v>362</v>
      </c>
      <c r="J130" s="5" t="s">
        <v>362</v>
      </c>
      <c r="K130" s="5" t="s">
        <v>362</v>
      </c>
      <c r="L130" s="5" t="s">
        <v>362</v>
      </c>
      <c r="M130" s="5" t="s">
        <v>362</v>
      </c>
      <c r="N130" s="35">
        <v>1647</v>
      </c>
      <c r="O130" s="35">
        <v>1193.0999999999999</v>
      </c>
      <c r="P130" s="4">
        <f t="shared" si="52"/>
        <v>0.72440801457194892</v>
      </c>
      <c r="Q130" s="11">
        <v>20</v>
      </c>
      <c r="R130" s="35">
        <v>1514</v>
      </c>
      <c r="S130" s="35">
        <v>1433.7</v>
      </c>
      <c r="T130" s="4">
        <f t="shared" si="53"/>
        <v>0.94696169088507265</v>
      </c>
      <c r="U130" s="11">
        <v>40</v>
      </c>
      <c r="V130" s="35">
        <v>58</v>
      </c>
      <c r="W130" s="35">
        <v>58.3</v>
      </c>
      <c r="X130" s="4">
        <f t="shared" si="54"/>
        <v>1.0051724137931033</v>
      </c>
      <c r="Y130" s="11">
        <v>10</v>
      </c>
      <c r="Z130" s="82">
        <v>26483</v>
      </c>
      <c r="AA130" s="82">
        <v>12803</v>
      </c>
      <c r="AB130" s="4">
        <f t="shared" si="55"/>
        <v>0.48344220820903977</v>
      </c>
      <c r="AC130" s="11">
        <v>5</v>
      </c>
      <c r="AD130" s="11">
        <v>494</v>
      </c>
      <c r="AE130" s="11">
        <v>503</v>
      </c>
      <c r="AF130" s="4">
        <f t="shared" si="56"/>
        <v>1.0182186234817814</v>
      </c>
      <c r="AG130" s="11">
        <v>20</v>
      </c>
      <c r="AH130" s="5" t="s">
        <v>362</v>
      </c>
      <c r="AI130" s="5" t="s">
        <v>362</v>
      </c>
      <c r="AJ130" s="5" t="s">
        <v>362</v>
      </c>
      <c r="AK130" s="5" t="s">
        <v>362</v>
      </c>
      <c r="AL130" s="5" t="s">
        <v>362</v>
      </c>
      <c r="AM130" s="5" t="s">
        <v>362</v>
      </c>
      <c r="AN130" s="5" t="s">
        <v>362</v>
      </c>
      <c r="AO130" s="5" t="s">
        <v>362</v>
      </c>
      <c r="AP130" s="5" t="s">
        <v>362</v>
      </c>
      <c r="AQ130" s="5" t="s">
        <v>362</v>
      </c>
      <c r="AR130" s="5" t="s">
        <v>362</v>
      </c>
      <c r="AS130" s="5" t="s">
        <v>362</v>
      </c>
      <c r="AT130" s="5" t="s">
        <v>362</v>
      </c>
      <c r="AU130" s="5" t="s">
        <v>362</v>
      </c>
      <c r="AV130" s="5" t="s">
        <v>362</v>
      </c>
      <c r="AW130" s="5" t="s">
        <v>362</v>
      </c>
      <c r="AX130" s="58">
        <v>0</v>
      </c>
      <c r="AY130" s="58">
        <v>0</v>
      </c>
      <c r="AZ130" s="4">
        <f t="shared" si="57"/>
        <v>0</v>
      </c>
      <c r="BA130" s="5">
        <v>0</v>
      </c>
      <c r="BB130" s="5" t="s">
        <v>362</v>
      </c>
      <c r="BC130" s="5" t="s">
        <v>362</v>
      </c>
      <c r="BD130" s="5" t="s">
        <v>362</v>
      </c>
      <c r="BE130" s="5" t="s">
        <v>362</v>
      </c>
      <c r="BF130" s="5" t="s">
        <v>362</v>
      </c>
      <c r="BG130" s="5" t="s">
        <v>362</v>
      </c>
      <c r="BH130" s="5" t="s">
        <v>362</v>
      </c>
      <c r="BI130" s="5" t="s">
        <v>362</v>
      </c>
      <c r="BJ130" s="44">
        <f t="shared" si="60"/>
        <v>0.89684142711003934</v>
      </c>
      <c r="BK130" s="45">
        <v>1284</v>
      </c>
      <c r="BL130" s="35">
        <f t="shared" si="61"/>
        <v>1151.5</v>
      </c>
      <c r="BM130" s="35">
        <f t="shared" si="62"/>
        <v>-132.5</v>
      </c>
      <c r="BN130" s="35">
        <v>113.5</v>
      </c>
      <c r="BO130" s="35">
        <v>101.9</v>
      </c>
      <c r="BP130" s="35">
        <v>87.4</v>
      </c>
      <c r="BQ130" s="35">
        <v>121.9</v>
      </c>
      <c r="BR130" s="35">
        <v>97.4</v>
      </c>
      <c r="BS130" s="35"/>
      <c r="BT130" s="35">
        <v>104.6</v>
      </c>
      <c r="BU130" s="35">
        <v>97.3</v>
      </c>
      <c r="BV130" s="35">
        <v>118.3</v>
      </c>
      <c r="BW130" s="35">
        <v>51.7</v>
      </c>
      <c r="BX130" s="35">
        <v>88</v>
      </c>
      <c r="BY130" s="35">
        <v>93.7</v>
      </c>
      <c r="BZ130" s="35"/>
      <c r="CA130" s="35">
        <f t="shared" si="58"/>
        <v>75.8</v>
      </c>
      <c r="CB130" s="35"/>
      <c r="CC130" s="35">
        <f t="shared" si="65"/>
        <v>75.8</v>
      </c>
      <c r="CD130" s="35">
        <f t="shared" si="66"/>
        <v>0</v>
      </c>
      <c r="CE130" s="90"/>
      <c r="CF130" s="90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10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10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10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10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10"/>
      <c r="HY130" s="9"/>
      <c r="HZ130" s="9"/>
    </row>
    <row r="131" spans="1:234" s="2" customFormat="1" ht="17.149999999999999" customHeight="1">
      <c r="A131" s="14" t="s">
        <v>130</v>
      </c>
      <c r="B131" s="35">
        <v>59909</v>
      </c>
      <c r="C131" s="35">
        <v>60596.4</v>
      </c>
      <c r="D131" s="4">
        <f t="shared" si="59"/>
        <v>1.0114740690046571</v>
      </c>
      <c r="E131" s="11">
        <v>10</v>
      </c>
      <c r="F131" s="5" t="s">
        <v>362</v>
      </c>
      <c r="G131" s="5" t="s">
        <v>362</v>
      </c>
      <c r="H131" s="5" t="s">
        <v>362</v>
      </c>
      <c r="I131" s="5" t="s">
        <v>362</v>
      </c>
      <c r="J131" s="5" t="s">
        <v>362</v>
      </c>
      <c r="K131" s="5" t="s">
        <v>362</v>
      </c>
      <c r="L131" s="5" t="s">
        <v>362</v>
      </c>
      <c r="M131" s="5" t="s">
        <v>362</v>
      </c>
      <c r="N131" s="35">
        <v>8103.9</v>
      </c>
      <c r="O131" s="35">
        <v>7280.4</v>
      </c>
      <c r="P131" s="4">
        <f t="shared" si="52"/>
        <v>0.89838226039314406</v>
      </c>
      <c r="Q131" s="11">
        <v>20</v>
      </c>
      <c r="R131" s="35">
        <v>851</v>
      </c>
      <c r="S131" s="35">
        <v>950.4</v>
      </c>
      <c r="T131" s="4">
        <f t="shared" si="53"/>
        <v>1.1168037602820211</v>
      </c>
      <c r="U131" s="11">
        <v>20</v>
      </c>
      <c r="V131" s="35">
        <v>72</v>
      </c>
      <c r="W131" s="35">
        <v>89.1</v>
      </c>
      <c r="X131" s="4">
        <f t="shared" si="54"/>
        <v>1.2037499999999999</v>
      </c>
      <c r="Y131" s="11">
        <v>30</v>
      </c>
      <c r="Z131" s="82">
        <v>449365</v>
      </c>
      <c r="AA131" s="82">
        <v>472052</v>
      </c>
      <c r="AB131" s="4">
        <f t="shared" si="55"/>
        <v>1.0504867980372303</v>
      </c>
      <c r="AC131" s="11">
        <v>5</v>
      </c>
      <c r="AD131" s="11">
        <v>533</v>
      </c>
      <c r="AE131" s="11">
        <v>561</v>
      </c>
      <c r="AF131" s="4">
        <f t="shared" si="56"/>
        <v>1.0525328330206378</v>
      </c>
      <c r="AG131" s="11">
        <v>20</v>
      </c>
      <c r="AH131" s="5" t="s">
        <v>362</v>
      </c>
      <c r="AI131" s="5" t="s">
        <v>362</v>
      </c>
      <c r="AJ131" s="5" t="s">
        <v>362</v>
      </c>
      <c r="AK131" s="5" t="s">
        <v>362</v>
      </c>
      <c r="AL131" s="5" t="s">
        <v>362</v>
      </c>
      <c r="AM131" s="5" t="s">
        <v>362</v>
      </c>
      <c r="AN131" s="5" t="s">
        <v>362</v>
      </c>
      <c r="AO131" s="5" t="s">
        <v>362</v>
      </c>
      <c r="AP131" s="5" t="s">
        <v>362</v>
      </c>
      <c r="AQ131" s="5" t="s">
        <v>362</v>
      </c>
      <c r="AR131" s="5" t="s">
        <v>362</v>
      </c>
      <c r="AS131" s="5" t="s">
        <v>362</v>
      </c>
      <c r="AT131" s="5" t="s">
        <v>362</v>
      </c>
      <c r="AU131" s="5" t="s">
        <v>362</v>
      </c>
      <c r="AV131" s="5" t="s">
        <v>362</v>
      </c>
      <c r="AW131" s="5" t="s">
        <v>362</v>
      </c>
      <c r="AX131" s="58">
        <v>90.7</v>
      </c>
      <c r="AY131" s="58">
        <v>97.1</v>
      </c>
      <c r="AZ131" s="4">
        <f t="shared" si="57"/>
        <v>1.0705622932745313</v>
      </c>
      <c r="BA131" s="5">
        <v>10</v>
      </c>
      <c r="BB131" s="5" t="s">
        <v>362</v>
      </c>
      <c r="BC131" s="5" t="s">
        <v>362</v>
      </c>
      <c r="BD131" s="5" t="s">
        <v>362</v>
      </c>
      <c r="BE131" s="5" t="s">
        <v>362</v>
      </c>
      <c r="BF131" s="5" t="s">
        <v>362</v>
      </c>
      <c r="BG131" s="5" t="s">
        <v>362</v>
      </c>
      <c r="BH131" s="5" t="s">
        <v>362</v>
      </c>
      <c r="BI131" s="5" t="s">
        <v>362</v>
      </c>
      <c r="BJ131" s="44">
        <f t="shared" si="60"/>
        <v>1.0742580407556008</v>
      </c>
      <c r="BK131" s="45">
        <v>1440</v>
      </c>
      <c r="BL131" s="35">
        <f t="shared" si="61"/>
        <v>1546.9</v>
      </c>
      <c r="BM131" s="35">
        <f t="shared" si="62"/>
        <v>106.90000000000009</v>
      </c>
      <c r="BN131" s="35">
        <v>129.80000000000001</v>
      </c>
      <c r="BO131" s="35">
        <v>131</v>
      </c>
      <c r="BP131" s="35">
        <v>143.6</v>
      </c>
      <c r="BQ131" s="35">
        <v>126.9</v>
      </c>
      <c r="BR131" s="35">
        <v>153.9</v>
      </c>
      <c r="BS131" s="35"/>
      <c r="BT131" s="35">
        <v>156.69999999999999</v>
      </c>
      <c r="BU131" s="35">
        <v>123.7</v>
      </c>
      <c r="BV131" s="35">
        <v>121.3</v>
      </c>
      <c r="BW131" s="35">
        <v>143.4</v>
      </c>
      <c r="BX131" s="35">
        <v>144</v>
      </c>
      <c r="BY131" s="35">
        <v>154.5</v>
      </c>
      <c r="BZ131" s="35"/>
      <c r="CA131" s="35">
        <f t="shared" si="58"/>
        <v>18.100000000000001</v>
      </c>
      <c r="CB131" s="35"/>
      <c r="CC131" s="35">
        <f t="shared" si="65"/>
        <v>18.100000000000001</v>
      </c>
      <c r="CD131" s="35">
        <f t="shared" si="66"/>
        <v>0</v>
      </c>
      <c r="CE131" s="90"/>
      <c r="CF131" s="90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10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10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10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10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10"/>
      <c r="HY131" s="9"/>
      <c r="HZ131" s="9"/>
    </row>
    <row r="132" spans="1:234" s="2" customFormat="1" ht="17.149999999999999" customHeight="1">
      <c r="A132" s="14" t="s">
        <v>131</v>
      </c>
      <c r="B132" s="35">
        <v>0</v>
      </c>
      <c r="C132" s="35">
        <v>0</v>
      </c>
      <c r="D132" s="4">
        <f t="shared" si="59"/>
        <v>0</v>
      </c>
      <c r="E132" s="11">
        <v>0</v>
      </c>
      <c r="F132" s="5" t="s">
        <v>362</v>
      </c>
      <c r="G132" s="5" t="s">
        <v>362</v>
      </c>
      <c r="H132" s="5" t="s">
        <v>362</v>
      </c>
      <c r="I132" s="5" t="s">
        <v>362</v>
      </c>
      <c r="J132" s="5" t="s">
        <v>362</v>
      </c>
      <c r="K132" s="5" t="s">
        <v>362</v>
      </c>
      <c r="L132" s="5" t="s">
        <v>362</v>
      </c>
      <c r="M132" s="5" t="s">
        <v>362</v>
      </c>
      <c r="N132" s="35">
        <v>2222.6</v>
      </c>
      <c r="O132" s="35">
        <v>1784.6</v>
      </c>
      <c r="P132" s="4">
        <f t="shared" si="52"/>
        <v>0.80293350130477814</v>
      </c>
      <c r="Q132" s="11">
        <v>20</v>
      </c>
      <c r="R132" s="35">
        <v>917</v>
      </c>
      <c r="S132" s="35">
        <v>817.9</v>
      </c>
      <c r="T132" s="4">
        <f t="shared" si="53"/>
        <v>0.8919302071973827</v>
      </c>
      <c r="U132" s="11">
        <v>20</v>
      </c>
      <c r="V132" s="35">
        <v>96</v>
      </c>
      <c r="W132" s="35">
        <v>65.8</v>
      </c>
      <c r="X132" s="4">
        <f t="shared" si="54"/>
        <v>0.68541666666666667</v>
      </c>
      <c r="Y132" s="11">
        <v>10</v>
      </c>
      <c r="Z132" s="82">
        <v>12986</v>
      </c>
      <c r="AA132" s="82">
        <v>10866</v>
      </c>
      <c r="AB132" s="4">
        <f t="shared" si="55"/>
        <v>0.83674726628677032</v>
      </c>
      <c r="AC132" s="11">
        <v>5</v>
      </c>
      <c r="AD132" s="11">
        <v>399</v>
      </c>
      <c r="AE132" s="11">
        <v>400</v>
      </c>
      <c r="AF132" s="4">
        <f t="shared" si="56"/>
        <v>1.0025062656641603</v>
      </c>
      <c r="AG132" s="11">
        <v>20</v>
      </c>
      <c r="AH132" s="5" t="s">
        <v>362</v>
      </c>
      <c r="AI132" s="5" t="s">
        <v>362</v>
      </c>
      <c r="AJ132" s="5" t="s">
        <v>362</v>
      </c>
      <c r="AK132" s="5" t="s">
        <v>362</v>
      </c>
      <c r="AL132" s="5" t="s">
        <v>362</v>
      </c>
      <c r="AM132" s="5" t="s">
        <v>362</v>
      </c>
      <c r="AN132" s="5" t="s">
        <v>362</v>
      </c>
      <c r="AO132" s="5" t="s">
        <v>362</v>
      </c>
      <c r="AP132" s="5" t="s">
        <v>362</v>
      </c>
      <c r="AQ132" s="5" t="s">
        <v>362</v>
      </c>
      <c r="AR132" s="5" t="s">
        <v>362</v>
      </c>
      <c r="AS132" s="5" t="s">
        <v>362</v>
      </c>
      <c r="AT132" s="5" t="s">
        <v>362</v>
      </c>
      <c r="AU132" s="5" t="s">
        <v>362</v>
      </c>
      <c r="AV132" s="5" t="s">
        <v>362</v>
      </c>
      <c r="AW132" s="5" t="s">
        <v>362</v>
      </c>
      <c r="AX132" s="58">
        <v>0</v>
      </c>
      <c r="AY132" s="58">
        <v>0</v>
      </c>
      <c r="AZ132" s="4">
        <f t="shared" si="57"/>
        <v>0</v>
      </c>
      <c r="BA132" s="5">
        <v>0</v>
      </c>
      <c r="BB132" s="5" t="s">
        <v>362</v>
      </c>
      <c r="BC132" s="5" t="s">
        <v>362</v>
      </c>
      <c r="BD132" s="5" t="s">
        <v>362</v>
      </c>
      <c r="BE132" s="5" t="s">
        <v>362</v>
      </c>
      <c r="BF132" s="5" t="s">
        <v>362</v>
      </c>
      <c r="BG132" s="5" t="s">
        <v>362</v>
      </c>
      <c r="BH132" s="5" t="s">
        <v>362</v>
      </c>
      <c r="BI132" s="5" t="s">
        <v>362</v>
      </c>
      <c r="BJ132" s="44">
        <f t="shared" si="60"/>
        <v>0.86647069975235924</v>
      </c>
      <c r="BK132" s="45">
        <v>1210</v>
      </c>
      <c r="BL132" s="35">
        <f t="shared" si="61"/>
        <v>1048.4000000000001</v>
      </c>
      <c r="BM132" s="35">
        <f t="shared" si="62"/>
        <v>-161.59999999999991</v>
      </c>
      <c r="BN132" s="35">
        <v>67.400000000000006</v>
      </c>
      <c r="BO132" s="35">
        <v>94.2</v>
      </c>
      <c r="BP132" s="35">
        <v>88.3</v>
      </c>
      <c r="BQ132" s="35">
        <v>99.399999999999991</v>
      </c>
      <c r="BR132" s="35">
        <v>86.6</v>
      </c>
      <c r="BS132" s="35"/>
      <c r="BT132" s="35">
        <v>110.8</v>
      </c>
      <c r="BU132" s="35">
        <v>106.60000000000001</v>
      </c>
      <c r="BV132" s="35">
        <v>56.6</v>
      </c>
      <c r="BW132" s="35">
        <v>56.7</v>
      </c>
      <c r="BX132" s="35">
        <v>94.7</v>
      </c>
      <c r="BY132" s="35">
        <v>114.2</v>
      </c>
      <c r="BZ132" s="35">
        <v>31.1</v>
      </c>
      <c r="CA132" s="35">
        <f t="shared" si="58"/>
        <v>41.8</v>
      </c>
      <c r="CB132" s="35"/>
      <c r="CC132" s="35">
        <f t="shared" si="65"/>
        <v>41.8</v>
      </c>
      <c r="CD132" s="35">
        <f t="shared" si="66"/>
        <v>0</v>
      </c>
      <c r="CE132" s="90"/>
      <c r="CF132" s="90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10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10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10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10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10"/>
      <c r="HY132" s="9"/>
      <c r="HZ132" s="9"/>
    </row>
    <row r="133" spans="1:234" s="2" customFormat="1" ht="17.149999999999999" customHeight="1">
      <c r="A133" s="14" t="s">
        <v>132</v>
      </c>
      <c r="B133" s="35">
        <v>0</v>
      </c>
      <c r="C133" s="35">
        <v>0</v>
      </c>
      <c r="D133" s="4">
        <f t="shared" si="59"/>
        <v>0</v>
      </c>
      <c r="E133" s="11">
        <v>0</v>
      </c>
      <c r="F133" s="5" t="s">
        <v>362</v>
      </c>
      <c r="G133" s="5" t="s">
        <v>362</v>
      </c>
      <c r="H133" s="5" t="s">
        <v>362</v>
      </c>
      <c r="I133" s="5" t="s">
        <v>362</v>
      </c>
      <c r="J133" s="5" t="s">
        <v>362</v>
      </c>
      <c r="K133" s="5" t="s">
        <v>362</v>
      </c>
      <c r="L133" s="5" t="s">
        <v>362</v>
      </c>
      <c r="M133" s="5" t="s">
        <v>362</v>
      </c>
      <c r="N133" s="35">
        <v>2667.6</v>
      </c>
      <c r="O133" s="35">
        <v>1696.4</v>
      </c>
      <c r="P133" s="4">
        <f t="shared" si="52"/>
        <v>0.63592742540110969</v>
      </c>
      <c r="Q133" s="11">
        <v>20</v>
      </c>
      <c r="R133" s="35">
        <v>953</v>
      </c>
      <c r="S133" s="35">
        <v>980.9</v>
      </c>
      <c r="T133" s="4">
        <f t="shared" si="53"/>
        <v>1.0292759706190975</v>
      </c>
      <c r="U133" s="11">
        <v>35</v>
      </c>
      <c r="V133" s="35">
        <v>42</v>
      </c>
      <c r="W133" s="35">
        <v>60.6</v>
      </c>
      <c r="X133" s="4">
        <f t="shared" si="54"/>
        <v>1.2242857142857142</v>
      </c>
      <c r="Y133" s="11">
        <v>15</v>
      </c>
      <c r="Z133" s="82">
        <v>15845</v>
      </c>
      <c r="AA133" s="82">
        <v>14566</v>
      </c>
      <c r="AB133" s="4">
        <f t="shared" si="55"/>
        <v>0.91928053013568944</v>
      </c>
      <c r="AC133" s="11">
        <v>5</v>
      </c>
      <c r="AD133" s="11">
        <v>367</v>
      </c>
      <c r="AE133" s="11">
        <v>367</v>
      </c>
      <c r="AF133" s="4">
        <f t="shared" si="56"/>
        <v>1</v>
      </c>
      <c r="AG133" s="11">
        <v>20</v>
      </c>
      <c r="AH133" s="5" t="s">
        <v>362</v>
      </c>
      <c r="AI133" s="5" t="s">
        <v>362</v>
      </c>
      <c r="AJ133" s="5" t="s">
        <v>362</v>
      </c>
      <c r="AK133" s="5" t="s">
        <v>362</v>
      </c>
      <c r="AL133" s="5" t="s">
        <v>362</v>
      </c>
      <c r="AM133" s="5" t="s">
        <v>362</v>
      </c>
      <c r="AN133" s="5" t="s">
        <v>362</v>
      </c>
      <c r="AO133" s="5" t="s">
        <v>362</v>
      </c>
      <c r="AP133" s="5" t="s">
        <v>362</v>
      </c>
      <c r="AQ133" s="5" t="s">
        <v>362</v>
      </c>
      <c r="AR133" s="5" t="s">
        <v>362</v>
      </c>
      <c r="AS133" s="5" t="s">
        <v>362</v>
      </c>
      <c r="AT133" s="5" t="s">
        <v>362</v>
      </c>
      <c r="AU133" s="5" t="s">
        <v>362</v>
      </c>
      <c r="AV133" s="5" t="s">
        <v>362</v>
      </c>
      <c r="AW133" s="5" t="s">
        <v>362</v>
      </c>
      <c r="AX133" s="58">
        <v>0</v>
      </c>
      <c r="AY133" s="58">
        <v>0</v>
      </c>
      <c r="AZ133" s="4">
        <f t="shared" si="57"/>
        <v>0</v>
      </c>
      <c r="BA133" s="5">
        <v>0</v>
      </c>
      <c r="BB133" s="5" t="s">
        <v>362</v>
      </c>
      <c r="BC133" s="5" t="s">
        <v>362</v>
      </c>
      <c r="BD133" s="5" t="s">
        <v>362</v>
      </c>
      <c r="BE133" s="5" t="s">
        <v>362</v>
      </c>
      <c r="BF133" s="5" t="s">
        <v>362</v>
      </c>
      <c r="BG133" s="5" t="s">
        <v>362</v>
      </c>
      <c r="BH133" s="5" t="s">
        <v>362</v>
      </c>
      <c r="BI133" s="5" t="s">
        <v>362</v>
      </c>
      <c r="BJ133" s="44">
        <f t="shared" si="60"/>
        <v>0.96530416678583963</v>
      </c>
      <c r="BK133" s="45">
        <v>1908</v>
      </c>
      <c r="BL133" s="35">
        <f t="shared" si="61"/>
        <v>1841.8</v>
      </c>
      <c r="BM133" s="35">
        <f t="shared" si="62"/>
        <v>-66.200000000000045</v>
      </c>
      <c r="BN133" s="35">
        <v>149.30000000000001</v>
      </c>
      <c r="BO133" s="35">
        <v>206.9</v>
      </c>
      <c r="BP133" s="35">
        <v>32.200000000000003</v>
      </c>
      <c r="BQ133" s="35">
        <v>219.6</v>
      </c>
      <c r="BR133" s="35">
        <v>199.3</v>
      </c>
      <c r="BS133" s="35"/>
      <c r="BT133" s="35">
        <v>217.4</v>
      </c>
      <c r="BU133" s="35">
        <v>159.70000000000002</v>
      </c>
      <c r="BV133" s="35">
        <v>121.6</v>
      </c>
      <c r="BW133" s="35">
        <v>15.5</v>
      </c>
      <c r="BX133" s="35">
        <v>179.1</v>
      </c>
      <c r="BY133" s="35">
        <v>187.7</v>
      </c>
      <c r="BZ133" s="35">
        <v>83.9</v>
      </c>
      <c r="CA133" s="35">
        <f t="shared" si="58"/>
        <v>69.599999999999994</v>
      </c>
      <c r="CB133" s="73" t="s">
        <v>419</v>
      </c>
      <c r="CC133" s="35">
        <f t="shared" si="65"/>
        <v>0</v>
      </c>
      <c r="CD133" s="35">
        <f t="shared" si="66"/>
        <v>0</v>
      </c>
      <c r="CE133" s="90"/>
      <c r="CF133" s="90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10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10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10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10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10"/>
      <c r="HY133" s="9"/>
      <c r="HZ133" s="9"/>
    </row>
    <row r="134" spans="1:234" s="2" customFormat="1" ht="17.149999999999999" customHeight="1">
      <c r="A134" s="14" t="s">
        <v>133</v>
      </c>
      <c r="B134" s="35">
        <v>5393</v>
      </c>
      <c r="C134" s="35">
        <v>6140</v>
      </c>
      <c r="D134" s="4">
        <f t="shared" si="59"/>
        <v>1.138512887075839</v>
      </c>
      <c r="E134" s="11">
        <v>10</v>
      </c>
      <c r="F134" s="5" t="s">
        <v>362</v>
      </c>
      <c r="G134" s="5" t="s">
        <v>362</v>
      </c>
      <c r="H134" s="5" t="s">
        <v>362</v>
      </c>
      <c r="I134" s="5" t="s">
        <v>362</v>
      </c>
      <c r="J134" s="5" t="s">
        <v>362</v>
      </c>
      <c r="K134" s="5" t="s">
        <v>362</v>
      </c>
      <c r="L134" s="5" t="s">
        <v>362</v>
      </c>
      <c r="M134" s="5" t="s">
        <v>362</v>
      </c>
      <c r="N134" s="35">
        <v>3240.3</v>
      </c>
      <c r="O134" s="35">
        <v>2545.9</v>
      </c>
      <c r="P134" s="4">
        <f t="shared" si="52"/>
        <v>0.78569885504428605</v>
      </c>
      <c r="Q134" s="11">
        <v>20</v>
      </c>
      <c r="R134" s="35">
        <v>2883</v>
      </c>
      <c r="S134" s="35">
        <v>2737.2</v>
      </c>
      <c r="T134" s="4">
        <f t="shared" si="53"/>
        <v>0.94942767950052021</v>
      </c>
      <c r="U134" s="11">
        <v>35</v>
      </c>
      <c r="V134" s="35">
        <v>109</v>
      </c>
      <c r="W134" s="35">
        <v>151</v>
      </c>
      <c r="X134" s="4">
        <f t="shared" si="54"/>
        <v>1.218532110091743</v>
      </c>
      <c r="Y134" s="11">
        <v>15</v>
      </c>
      <c r="Z134" s="82">
        <v>28154</v>
      </c>
      <c r="AA134" s="82">
        <v>30412</v>
      </c>
      <c r="AB134" s="4">
        <f t="shared" si="55"/>
        <v>1.0802017475314343</v>
      </c>
      <c r="AC134" s="11">
        <v>5</v>
      </c>
      <c r="AD134" s="11">
        <v>803</v>
      </c>
      <c r="AE134" s="11">
        <v>803</v>
      </c>
      <c r="AF134" s="4">
        <f t="shared" si="56"/>
        <v>1</v>
      </c>
      <c r="AG134" s="11">
        <v>20</v>
      </c>
      <c r="AH134" s="5" t="s">
        <v>362</v>
      </c>
      <c r="AI134" s="5" t="s">
        <v>362</v>
      </c>
      <c r="AJ134" s="5" t="s">
        <v>362</v>
      </c>
      <c r="AK134" s="5" t="s">
        <v>362</v>
      </c>
      <c r="AL134" s="5" t="s">
        <v>362</v>
      </c>
      <c r="AM134" s="5" t="s">
        <v>362</v>
      </c>
      <c r="AN134" s="5" t="s">
        <v>362</v>
      </c>
      <c r="AO134" s="5" t="s">
        <v>362</v>
      </c>
      <c r="AP134" s="5" t="s">
        <v>362</v>
      </c>
      <c r="AQ134" s="5" t="s">
        <v>362</v>
      </c>
      <c r="AR134" s="5" t="s">
        <v>362</v>
      </c>
      <c r="AS134" s="5" t="s">
        <v>362</v>
      </c>
      <c r="AT134" s="5" t="s">
        <v>362</v>
      </c>
      <c r="AU134" s="5" t="s">
        <v>362</v>
      </c>
      <c r="AV134" s="5" t="s">
        <v>362</v>
      </c>
      <c r="AW134" s="5" t="s">
        <v>362</v>
      </c>
      <c r="AX134" s="58">
        <v>43</v>
      </c>
      <c r="AY134" s="58">
        <v>50</v>
      </c>
      <c r="AZ134" s="4">
        <f t="shared" si="57"/>
        <v>1.1627906976744187</v>
      </c>
      <c r="BA134" s="5">
        <v>10</v>
      </c>
      <c r="BB134" s="5" t="s">
        <v>362</v>
      </c>
      <c r="BC134" s="5" t="s">
        <v>362</v>
      </c>
      <c r="BD134" s="5" t="s">
        <v>362</v>
      </c>
      <c r="BE134" s="5" t="s">
        <v>362</v>
      </c>
      <c r="BF134" s="5" t="s">
        <v>362</v>
      </c>
      <c r="BG134" s="5" t="s">
        <v>362</v>
      </c>
      <c r="BH134" s="5" t="s">
        <v>362</v>
      </c>
      <c r="BI134" s="5" t="s">
        <v>362</v>
      </c>
      <c r="BJ134" s="44">
        <f t="shared" si="60"/>
        <v>1.0055301923473028</v>
      </c>
      <c r="BK134" s="45">
        <v>621</v>
      </c>
      <c r="BL134" s="35">
        <f t="shared" si="61"/>
        <v>624.4</v>
      </c>
      <c r="BM134" s="35">
        <f t="shared" si="62"/>
        <v>3.3999999999999773</v>
      </c>
      <c r="BN134" s="35">
        <v>50.8</v>
      </c>
      <c r="BO134" s="35">
        <v>62.7</v>
      </c>
      <c r="BP134" s="35">
        <v>25.2</v>
      </c>
      <c r="BQ134" s="35">
        <v>62</v>
      </c>
      <c r="BR134" s="35">
        <v>51.2</v>
      </c>
      <c r="BS134" s="35"/>
      <c r="BT134" s="35">
        <v>48.3</v>
      </c>
      <c r="BU134" s="35">
        <v>48.1</v>
      </c>
      <c r="BV134" s="35">
        <v>55.3</v>
      </c>
      <c r="BW134" s="35">
        <v>42</v>
      </c>
      <c r="BX134" s="35">
        <v>56.7</v>
      </c>
      <c r="BY134" s="35">
        <v>61.1</v>
      </c>
      <c r="BZ134" s="35">
        <v>23.3</v>
      </c>
      <c r="CA134" s="35">
        <f t="shared" si="58"/>
        <v>37.700000000000003</v>
      </c>
      <c r="CB134" s="35"/>
      <c r="CC134" s="35">
        <f t="shared" si="65"/>
        <v>37.700000000000003</v>
      </c>
      <c r="CD134" s="35">
        <f t="shared" si="66"/>
        <v>0</v>
      </c>
      <c r="CE134" s="90"/>
      <c r="CF134" s="90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10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10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10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10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10"/>
      <c r="HY134" s="9"/>
      <c r="HZ134" s="9"/>
    </row>
    <row r="135" spans="1:234" s="2" customFormat="1" ht="17.149999999999999" customHeight="1">
      <c r="A135" s="14" t="s">
        <v>134</v>
      </c>
      <c r="B135" s="35">
        <v>0</v>
      </c>
      <c r="C135" s="35">
        <v>0</v>
      </c>
      <c r="D135" s="4">
        <f t="shared" si="59"/>
        <v>0</v>
      </c>
      <c r="E135" s="11">
        <v>0</v>
      </c>
      <c r="F135" s="5" t="s">
        <v>362</v>
      </c>
      <c r="G135" s="5" t="s">
        <v>362</v>
      </c>
      <c r="H135" s="5" t="s">
        <v>362</v>
      </c>
      <c r="I135" s="5" t="s">
        <v>362</v>
      </c>
      <c r="J135" s="5" t="s">
        <v>362</v>
      </c>
      <c r="K135" s="5" t="s">
        <v>362</v>
      </c>
      <c r="L135" s="5" t="s">
        <v>362</v>
      </c>
      <c r="M135" s="5" t="s">
        <v>362</v>
      </c>
      <c r="N135" s="35">
        <v>3835.3</v>
      </c>
      <c r="O135" s="35">
        <v>3459</v>
      </c>
      <c r="P135" s="4">
        <f t="shared" si="52"/>
        <v>0.90188511980809838</v>
      </c>
      <c r="Q135" s="11">
        <v>20</v>
      </c>
      <c r="R135" s="35">
        <v>4414</v>
      </c>
      <c r="S135" s="35">
        <v>4924.1000000000004</v>
      </c>
      <c r="T135" s="4">
        <f t="shared" si="53"/>
        <v>1.1155641141821477</v>
      </c>
      <c r="U135" s="11">
        <v>35</v>
      </c>
      <c r="V135" s="35">
        <v>154</v>
      </c>
      <c r="W135" s="35">
        <v>138.4</v>
      </c>
      <c r="X135" s="4">
        <f t="shared" si="54"/>
        <v>0.89870129870129878</v>
      </c>
      <c r="Y135" s="11">
        <v>15</v>
      </c>
      <c r="Z135" s="82">
        <v>22041</v>
      </c>
      <c r="AA135" s="82">
        <v>19078</v>
      </c>
      <c r="AB135" s="4">
        <f t="shared" si="55"/>
        <v>0.86556871285331882</v>
      </c>
      <c r="AC135" s="11">
        <v>5</v>
      </c>
      <c r="AD135" s="11">
        <v>1314</v>
      </c>
      <c r="AE135" s="11">
        <v>1314</v>
      </c>
      <c r="AF135" s="4">
        <f t="shared" si="56"/>
        <v>1</v>
      </c>
      <c r="AG135" s="11">
        <v>20</v>
      </c>
      <c r="AH135" s="5" t="s">
        <v>362</v>
      </c>
      <c r="AI135" s="5" t="s">
        <v>362</v>
      </c>
      <c r="AJ135" s="5" t="s">
        <v>362</v>
      </c>
      <c r="AK135" s="5" t="s">
        <v>362</v>
      </c>
      <c r="AL135" s="5" t="s">
        <v>362</v>
      </c>
      <c r="AM135" s="5" t="s">
        <v>362</v>
      </c>
      <c r="AN135" s="5" t="s">
        <v>362</v>
      </c>
      <c r="AO135" s="5" t="s">
        <v>362</v>
      </c>
      <c r="AP135" s="5" t="s">
        <v>362</v>
      </c>
      <c r="AQ135" s="5" t="s">
        <v>362</v>
      </c>
      <c r="AR135" s="5" t="s">
        <v>362</v>
      </c>
      <c r="AS135" s="5" t="s">
        <v>362</v>
      </c>
      <c r="AT135" s="5" t="s">
        <v>362</v>
      </c>
      <c r="AU135" s="5" t="s">
        <v>362</v>
      </c>
      <c r="AV135" s="5" t="s">
        <v>362</v>
      </c>
      <c r="AW135" s="5" t="s">
        <v>362</v>
      </c>
      <c r="AX135" s="58">
        <v>0</v>
      </c>
      <c r="AY135" s="58">
        <v>0</v>
      </c>
      <c r="AZ135" s="4">
        <f t="shared" si="57"/>
        <v>0</v>
      </c>
      <c r="BA135" s="5">
        <v>0</v>
      </c>
      <c r="BB135" s="5" t="s">
        <v>362</v>
      </c>
      <c r="BC135" s="5" t="s">
        <v>362</v>
      </c>
      <c r="BD135" s="5" t="s">
        <v>362</v>
      </c>
      <c r="BE135" s="5" t="s">
        <v>362</v>
      </c>
      <c r="BF135" s="5" t="s">
        <v>362</v>
      </c>
      <c r="BG135" s="5" t="s">
        <v>362</v>
      </c>
      <c r="BH135" s="5" t="s">
        <v>362</v>
      </c>
      <c r="BI135" s="5" t="s">
        <v>362</v>
      </c>
      <c r="BJ135" s="44">
        <f t="shared" si="60"/>
        <v>0.99885062565603377</v>
      </c>
      <c r="BK135" s="45">
        <v>1211</v>
      </c>
      <c r="BL135" s="35">
        <f t="shared" si="61"/>
        <v>1209.5999999999999</v>
      </c>
      <c r="BM135" s="35">
        <f t="shared" si="62"/>
        <v>-1.4000000000000909</v>
      </c>
      <c r="BN135" s="35">
        <v>103.1</v>
      </c>
      <c r="BO135" s="35">
        <v>108.7</v>
      </c>
      <c r="BP135" s="35">
        <v>130.6</v>
      </c>
      <c r="BQ135" s="35">
        <v>97.1</v>
      </c>
      <c r="BR135" s="35">
        <v>105.4</v>
      </c>
      <c r="BS135" s="35"/>
      <c r="BT135" s="35">
        <v>95.5</v>
      </c>
      <c r="BU135" s="35">
        <v>116.3</v>
      </c>
      <c r="BV135" s="35">
        <v>81.400000000000006</v>
      </c>
      <c r="BW135" s="35">
        <v>86.8</v>
      </c>
      <c r="BX135" s="35">
        <v>116.6</v>
      </c>
      <c r="BY135" s="35">
        <v>135.1</v>
      </c>
      <c r="BZ135" s="35"/>
      <c r="CA135" s="35">
        <f t="shared" si="58"/>
        <v>33</v>
      </c>
      <c r="CB135" s="35"/>
      <c r="CC135" s="35">
        <f t="shared" si="65"/>
        <v>33</v>
      </c>
      <c r="CD135" s="35">
        <f t="shared" si="66"/>
        <v>0</v>
      </c>
      <c r="CE135" s="90"/>
      <c r="CF135" s="90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10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10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10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10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10"/>
      <c r="HY135" s="9"/>
      <c r="HZ135" s="9"/>
    </row>
    <row r="136" spans="1:234" s="2" customFormat="1" ht="17.149999999999999" customHeight="1">
      <c r="A136" s="14" t="s">
        <v>135</v>
      </c>
      <c r="B136" s="35">
        <v>0</v>
      </c>
      <c r="C136" s="35">
        <v>0</v>
      </c>
      <c r="D136" s="4">
        <f t="shared" si="59"/>
        <v>0</v>
      </c>
      <c r="E136" s="11">
        <v>0</v>
      </c>
      <c r="F136" s="5" t="s">
        <v>362</v>
      </c>
      <c r="G136" s="5" t="s">
        <v>362</v>
      </c>
      <c r="H136" s="5" t="s">
        <v>362</v>
      </c>
      <c r="I136" s="5" t="s">
        <v>362</v>
      </c>
      <c r="J136" s="5" t="s">
        <v>362</v>
      </c>
      <c r="K136" s="5" t="s">
        <v>362</v>
      </c>
      <c r="L136" s="5" t="s">
        <v>362</v>
      </c>
      <c r="M136" s="5" t="s">
        <v>362</v>
      </c>
      <c r="N136" s="35">
        <v>3471</v>
      </c>
      <c r="O136" s="35">
        <v>2965.7</v>
      </c>
      <c r="P136" s="4">
        <f t="shared" si="52"/>
        <v>0.85442235666954758</v>
      </c>
      <c r="Q136" s="11">
        <v>20</v>
      </c>
      <c r="R136" s="35">
        <v>87</v>
      </c>
      <c r="S136" s="35">
        <v>53</v>
      </c>
      <c r="T136" s="4">
        <f t="shared" si="53"/>
        <v>0.60919540229885061</v>
      </c>
      <c r="U136" s="11">
        <v>25</v>
      </c>
      <c r="V136" s="35">
        <v>5</v>
      </c>
      <c r="W136" s="35">
        <v>5.6</v>
      </c>
      <c r="X136" s="4">
        <f t="shared" si="54"/>
        <v>1.1199999999999999</v>
      </c>
      <c r="Y136" s="11">
        <v>25</v>
      </c>
      <c r="Z136" s="82">
        <v>18992</v>
      </c>
      <c r="AA136" s="82">
        <v>15629</v>
      </c>
      <c r="AB136" s="4">
        <f t="shared" si="55"/>
        <v>0.82292544229149112</v>
      </c>
      <c r="AC136" s="11">
        <v>5</v>
      </c>
      <c r="AD136" s="11">
        <v>113</v>
      </c>
      <c r="AE136" s="11">
        <v>113</v>
      </c>
      <c r="AF136" s="4">
        <f t="shared" si="56"/>
        <v>1</v>
      </c>
      <c r="AG136" s="11">
        <v>20</v>
      </c>
      <c r="AH136" s="5" t="s">
        <v>362</v>
      </c>
      <c r="AI136" s="5" t="s">
        <v>362</v>
      </c>
      <c r="AJ136" s="5" t="s">
        <v>362</v>
      </c>
      <c r="AK136" s="5" t="s">
        <v>362</v>
      </c>
      <c r="AL136" s="5" t="s">
        <v>362</v>
      </c>
      <c r="AM136" s="5" t="s">
        <v>362</v>
      </c>
      <c r="AN136" s="5" t="s">
        <v>362</v>
      </c>
      <c r="AO136" s="5" t="s">
        <v>362</v>
      </c>
      <c r="AP136" s="5" t="s">
        <v>362</v>
      </c>
      <c r="AQ136" s="5" t="s">
        <v>362</v>
      </c>
      <c r="AR136" s="5" t="s">
        <v>362</v>
      </c>
      <c r="AS136" s="5" t="s">
        <v>362</v>
      </c>
      <c r="AT136" s="5" t="s">
        <v>362</v>
      </c>
      <c r="AU136" s="5" t="s">
        <v>362</v>
      </c>
      <c r="AV136" s="5" t="s">
        <v>362</v>
      </c>
      <c r="AW136" s="5" t="s">
        <v>362</v>
      </c>
      <c r="AX136" s="58">
        <v>43</v>
      </c>
      <c r="AY136" s="58">
        <v>50</v>
      </c>
      <c r="AZ136" s="4">
        <f t="shared" si="57"/>
        <v>1.1627906976744187</v>
      </c>
      <c r="BA136" s="5">
        <v>10</v>
      </c>
      <c r="BB136" s="5" t="s">
        <v>362</v>
      </c>
      <c r="BC136" s="5" t="s">
        <v>362</v>
      </c>
      <c r="BD136" s="5" t="s">
        <v>362</v>
      </c>
      <c r="BE136" s="5" t="s">
        <v>362</v>
      </c>
      <c r="BF136" s="5" t="s">
        <v>362</v>
      </c>
      <c r="BG136" s="5" t="s">
        <v>362</v>
      </c>
      <c r="BH136" s="5" t="s">
        <v>362</v>
      </c>
      <c r="BI136" s="5" t="s">
        <v>362</v>
      </c>
      <c r="BJ136" s="44">
        <f t="shared" si="60"/>
        <v>0.91486539408632239</v>
      </c>
      <c r="BK136" s="45">
        <v>683</v>
      </c>
      <c r="BL136" s="35">
        <f t="shared" si="61"/>
        <v>624.9</v>
      </c>
      <c r="BM136" s="35">
        <f t="shared" si="62"/>
        <v>-58.100000000000023</v>
      </c>
      <c r="BN136" s="35">
        <v>30.4</v>
      </c>
      <c r="BO136" s="35">
        <v>49.5</v>
      </c>
      <c r="BP136" s="35">
        <v>71</v>
      </c>
      <c r="BQ136" s="35">
        <v>55.900000000000006</v>
      </c>
      <c r="BR136" s="35">
        <v>41.9</v>
      </c>
      <c r="BS136" s="35"/>
      <c r="BT136" s="35">
        <v>98</v>
      </c>
      <c r="BU136" s="35">
        <v>54.5</v>
      </c>
      <c r="BV136" s="35">
        <v>53</v>
      </c>
      <c r="BW136" s="35">
        <v>53.1</v>
      </c>
      <c r="BX136" s="35">
        <v>47.4</v>
      </c>
      <c r="BY136" s="35">
        <v>23.1</v>
      </c>
      <c r="BZ136" s="35"/>
      <c r="CA136" s="35">
        <f t="shared" si="58"/>
        <v>47.1</v>
      </c>
      <c r="CB136" s="35"/>
      <c r="CC136" s="35">
        <f t="shared" si="65"/>
        <v>47.1</v>
      </c>
      <c r="CD136" s="35">
        <f t="shared" si="66"/>
        <v>0</v>
      </c>
      <c r="CE136" s="90"/>
      <c r="CF136" s="90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10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10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10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10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10"/>
      <c r="HY136" s="9"/>
      <c r="HZ136" s="9"/>
    </row>
    <row r="137" spans="1:234" s="2" customFormat="1" ht="17.149999999999999" customHeight="1">
      <c r="A137" s="18" t="s">
        <v>136</v>
      </c>
      <c r="B137" s="60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35"/>
      <c r="CD137" s="35"/>
      <c r="CE137" s="90"/>
      <c r="CF137" s="90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10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10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10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10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10"/>
      <c r="HY137" s="9"/>
      <c r="HZ137" s="9"/>
    </row>
    <row r="138" spans="1:234" s="2" customFormat="1" ht="17.149999999999999" customHeight="1">
      <c r="A138" s="14" t="s">
        <v>137</v>
      </c>
      <c r="B138" s="35">
        <v>0</v>
      </c>
      <c r="C138" s="35">
        <v>0</v>
      </c>
      <c r="D138" s="4">
        <f t="shared" si="59"/>
        <v>0</v>
      </c>
      <c r="E138" s="11">
        <v>0</v>
      </c>
      <c r="F138" s="5" t="s">
        <v>362</v>
      </c>
      <c r="G138" s="5" t="s">
        <v>362</v>
      </c>
      <c r="H138" s="5" t="s">
        <v>362</v>
      </c>
      <c r="I138" s="5" t="s">
        <v>362</v>
      </c>
      <c r="J138" s="5" t="s">
        <v>362</v>
      </c>
      <c r="K138" s="5" t="s">
        <v>362</v>
      </c>
      <c r="L138" s="5" t="s">
        <v>362</v>
      </c>
      <c r="M138" s="5" t="s">
        <v>362</v>
      </c>
      <c r="N138" s="35">
        <v>883.8</v>
      </c>
      <c r="O138" s="35">
        <v>1362.5</v>
      </c>
      <c r="P138" s="4">
        <f t="shared" si="52"/>
        <v>1.2341638379723918</v>
      </c>
      <c r="Q138" s="11">
        <v>20</v>
      </c>
      <c r="R138" s="35">
        <v>32</v>
      </c>
      <c r="S138" s="35">
        <v>32.5</v>
      </c>
      <c r="T138" s="4">
        <f t="shared" si="53"/>
        <v>1.015625</v>
      </c>
      <c r="U138" s="11">
        <v>30</v>
      </c>
      <c r="V138" s="35">
        <v>10.199999999999999</v>
      </c>
      <c r="W138" s="35">
        <v>10.6</v>
      </c>
      <c r="X138" s="4">
        <f t="shared" si="54"/>
        <v>1.0392156862745099</v>
      </c>
      <c r="Y138" s="11">
        <v>20</v>
      </c>
      <c r="Z138" s="82">
        <v>18240</v>
      </c>
      <c r="AA138" s="82">
        <v>16540</v>
      </c>
      <c r="AB138" s="4">
        <f t="shared" si="55"/>
        <v>0.9067982456140351</v>
      </c>
      <c r="AC138" s="11">
        <v>5</v>
      </c>
      <c r="AD138" s="11">
        <v>110</v>
      </c>
      <c r="AE138" s="11">
        <v>90</v>
      </c>
      <c r="AF138" s="4">
        <f t="shared" si="56"/>
        <v>0.81818181818181823</v>
      </c>
      <c r="AG138" s="11">
        <v>20</v>
      </c>
      <c r="AH138" s="5" t="s">
        <v>362</v>
      </c>
      <c r="AI138" s="5" t="s">
        <v>362</v>
      </c>
      <c r="AJ138" s="5" t="s">
        <v>362</v>
      </c>
      <c r="AK138" s="5" t="s">
        <v>362</v>
      </c>
      <c r="AL138" s="5" t="s">
        <v>362</v>
      </c>
      <c r="AM138" s="5" t="s">
        <v>362</v>
      </c>
      <c r="AN138" s="5" t="s">
        <v>362</v>
      </c>
      <c r="AO138" s="5" t="s">
        <v>362</v>
      </c>
      <c r="AP138" s="5" t="s">
        <v>362</v>
      </c>
      <c r="AQ138" s="5" t="s">
        <v>362</v>
      </c>
      <c r="AR138" s="5" t="s">
        <v>362</v>
      </c>
      <c r="AS138" s="5" t="s">
        <v>362</v>
      </c>
      <c r="AT138" s="5" t="s">
        <v>362</v>
      </c>
      <c r="AU138" s="5" t="s">
        <v>362</v>
      </c>
      <c r="AV138" s="5" t="s">
        <v>362</v>
      </c>
      <c r="AW138" s="5" t="s">
        <v>362</v>
      </c>
      <c r="AX138" s="58">
        <v>100</v>
      </c>
      <c r="AY138" s="58">
        <v>0</v>
      </c>
      <c r="AZ138" s="4">
        <f t="shared" si="57"/>
        <v>0</v>
      </c>
      <c r="BA138" s="5">
        <v>0</v>
      </c>
      <c r="BB138" s="5" t="s">
        <v>362</v>
      </c>
      <c r="BC138" s="5" t="s">
        <v>362</v>
      </c>
      <c r="BD138" s="5" t="s">
        <v>362</v>
      </c>
      <c r="BE138" s="5" t="s">
        <v>362</v>
      </c>
      <c r="BF138" s="5" t="s">
        <v>362</v>
      </c>
      <c r="BG138" s="5" t="s">
        <v>362</v>
      </c>
      <c r="BH138" s="5" t="s">
        <v>362</v>
      </c>
      <c r="BI138" s="5" t="s">
        <v>362</v>
      </c>
      <c r="BJ138" s="44">
        <f t="shared" si="60"/>
        <v>1.0193049271225745</v>
      </c>
      <c r="BK138" s="45">
        <v>947</v>
      </c>
      <c r="BL138" s="35">
        <f t="shared" si="61"/>
        <v>965.3</v>
      </c>
      <c r="BM138" s="35">
        <f t="shared" si="62"/>
        <v>18.299999999999955</v>
      </c>
      <c r="BN138" s="35">
        <v>91.1</v>
      </c>
      <c r="BO138" s="35">
        <v>96.3</v>
      </c>
      <c r="BP138" s="35">
        <v>76.7</v>
      </c>
      <c r="BQ138" s="35">
        <v>88.5</v>
      </c>
      <c r="BR138" s="35">
        <v>92.7</v>
      </c>
      <c r="BS138" s="35"/>
      <c r="BT138" s="35">
        <v>77.5</v>
      </c>
      <c r="BU138" s="35">
        <v>69.2</v>
      </c>
      <c r="BV138" s="35">
        <v>93.1</v>
      </c>
      <c r="BW138" s="35">
        <v>88.7</v>
      </c>
      <c r="BX138" s="35">
        <v>95</v>
      </c>
      <c r="BY138" s="35">
        <v>96.5</v>
      </c>
      <c r="BZ138" s="35"/>
      <c r="CA138" s="35">
        <f t="shared" si="58"/>
        <v>0</v>
      </c>
      <c r="CB138" s="35"/>
      <c r="CC138" s="35">
        <f t="shared" ref="CC138:CC143" si="67">IF((IF(AND((CA138)&gt;0,CB138="+"),0,CA138))&gt;0,CA138,0)</f>
        <v>0</v>
      </c>
      <c r="CD138" s="35">
        <f t="shared" ref="CD138:CD143" si="68">IF((IF(AND((CA138)&gt;0,CB138="+"),0,CA138))&lt;0,CA138,0)</f>
        <v>0</v>
      </c>
      <c r="CE138" s="90"/>
      <c r="CF138" s="90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10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10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10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10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10"/>
      <c r="HY138" s="9"/>
      <c r="HZ138" s="9"/>
    </row>
    <row r="139" spans="1:234" s="2" customFormat="1" ht="17.149999999999999" customHeight="1">
      <c r="A139" s="14" t="s">
        <v>138</v>
      </c>
      <c r="B139" s="35">
        <v>0</v>
      </c>
      <c r="C139" s="35">
        <v>0</v>
      </c>
      <c r="D139" s="4">
        <f t="shared" si="59"/>
        <v>0</v>
      </c>
      <c r="E139" s="11">
        <v>0</v>
      </c>
      <c r="F139" s="5" t="s">
        <v>362</v>
      </c>
      <c r="G139" s="5" t="s">
        <v>362</v>
      </c>
      <c r="H139" s="5" t="s">
        <v>362</v>
      </c>
      <c r="I139" s="5" t="s">
        <v>362</v>
      </c>
      <c r="J139" s="5" t="s">
        <v>362</v>
      </c>
      <c r="K139" s="5" t="s">
        <v>362</v>
      </c>
      <c r="L139" s="5" t="s">
        <v>362</v>
      </c>
      <c r="M139" s="5" t="s">
        <v>362</v>
      </c>
      <c r="N139" s="35">
        <v>733.1</v>
      </c>
      <c r="O139" s="35">
        <v>590</v>
      </c>
      <c r="P139" s="4">
        <f t="shared" si="52"/>
        <v>0.80480152775883229</v>
      </c>
      <c r="Q139" s="11">
        <v>20</v>
      </c>
      <c r="R139" s="35">
        <v>26</v>
      </c>
      <c r="S139" s="35">
        <v>26.8</v>
      </c>
      <c r="T139" s="4">
        <f t="shared" si="53"/>
        <v>1.0307692307692309</v>
      </c>
      <c r="U139" s="11">
        <v>35</v>
      </c>
      <c r="V139" s="35">
        <v>18</v>
      </c>
      <c r="W139" s="35">
        <v>21.5</v>
      </c>
      <c r="X139" s="4">
        <f t="shared" si="54"/>
        <v>1.1944444444444444</v>
      </c>
      <c r="Y139" s="11">
        <v>15</v>
      </c>
      <c r="Z139" s="82">
        <v>24022</v>
      </c>
      <c r="AA139" s="82">
        <v>22338</v>
      </c>
      <c r="AB139" s="4">
        <f t="shared" si="55"/>
        <v>0.92989759387228377</v>
      </c>
      <c r="AC139" s="11">
        <v>5</v>
      </c>
      <c r="AD139" s="11">
        <v>110</v>
      </c>
      <c r="AE139" s="11">
        <v>112</v>
      </c>
      <c r="AF139" s="4">
        <f t="shared" si="56"/>
        <v>1.0181818181818181</v>
      </c>
      <c r="AG139" s="11">
        <v>20</v>
      </c>
      <c r="AH139" s="5" t="s">
        <v>362</v>
      </c>
      <c r="AI139" s="5" t="s">
        <v>362</v>
      </c>
      <c r="AJ139" s="5" t="s">
        <v>362</v>
      </c>
      <c r="AK139" s="5" t="s">
        <v>362</v>
      </c>
      <c r="AL139" s="5" t="s">
        <v>362</v>
      </c>
      <c r="AM139" s="5" t="s">
        <v>362</v>
      </c>
      <c r="AN139" s="5" t="s">
        <v>362</v>
      </c>
      <c r="AO139" s="5" t="s">
        <v>362</v>
      </c>
      <c r="AP139" s="5" t="s">
        <v>362</v>
      </c>
      <c r="AQ139" s="5" t="s">
        <v>362</v>
      </c>
      <c r="AR139" s="5" t="s">
        <v>362</v>
      </c>
      <c r="AS139" s="5" t="s">
        <v>362</v>
      </c>
      <c r="AT139" s="5" t="s">
        <v>362</v>
      </c>
      <c r="AU139" s="5" t="s">
        <v>362</v>
      </c>
      <c r="AV139" s="5" t="s">
        <v>362</v>
      </c>
      <c r="AW139" s="5" t="s">
        <v>362</v>
      </c>
      <c r="AX139" s="58">
        <v>0</v>
      </c>
      <c r="AY139" s="58">
        <v>0</v>
      </c>
      <c r="AZ139" s="4">
        <f t="shared" si="57"/>
        <v>0</v>
      </c>
      <c r="BA139" s="5">
        <v>0</v>
      </c>
      <c r="BB139" s="5" t="s">
        <v>362</v>
      </c>
      <c r="BC139" s="5" t="s">
        <v>362</v>
      </c>
      <c r="BD139" s="5" t="s">
        <v>362</v>
      </c>
      <c r="BE139" s="5" t="s">
        <v>362</v>
      </c>
      <c r="BF139" s="5" t="s">
        <v>362</v>
      </c>
      <c r="BG139" s="5" t="s">
        <v>362</v>
      </c>
      <c r="BH139" s="5" t="s">
        <v>362</v>
      </c>
      <c r="BI139" s="5" t="s">
        <v>362</v>
      </c>
      <c r="BJ139" s="44">
        <f t="shared" si="60"/>
        <v>1.0010815224396228</v>
      </c>
      <c r="BK139" s="45">
        <v>1086</v>
      </c>
      <c r="BL139" s="35">
        <f t="shared" si="61"/>
        <v>1087.2</v>
      </c>
      <c r="BM139" s="35">
        <f t="shared" si="62"/>
        <v>1.2000000000000455</v>
      </c>
      <c r="BN139" s="35">
        <v>83.6</v>
      </c>
      <c r="BO139" s="35">
        <v>94.4</v>
      </c>
      <c r="BP139" s="35">
        <v>77.900000000000006</v>
      </c>
      <c r="BQ139" s="35">
        <v>81.5</v>
      </c>
      <c r="BR139" s="35">
        <v>92.6</v>
      </c>
      <c r="BS139" s="35"/>
      <c r="BT139" s="35">
        <v>100</v>
      </c>
      <c r="BU139" s="35">
        <v>87.600000000000009</v>
      </c>
      <c r="BV139" s="35">
        <v>92.8</v>
      </c>
      <c r="BW139" s="35">
        <v>67.7</v>
      </c>
      <c r="BX139" s="35">
        <v>111.8</v>
      </c>
      <c r="BY139" s="35">
        <v>107.2</v>
      </c>
      <c r="BZ139" s="35"/>
      <c r="CA139" s="35">
        <f t="shared" si="58"/>
        <v>90.1</v>
      </c>
      <c r="CB139" s="35"/>
      <c r="CC139" s="35">
        <f t="shared" si="67"/>
        <v>90.1</v>
      </c>
      <c r="CD139" s="35">
        <f t="shared" si="68"/>
        <v>0</v>
      </c>
      <c r="CE139" s="90"/>
      <c r="CF139" s="90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10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10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10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10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10"/>
      <c r="HY139" s="9"/>
      <c r="HZ139" s="9"/>
    </row>
    <row r="140" spans="1:234" s="2" customFormat="1" ht="17.149999999999999" customHeight="1">
      <c r="A140" s="14" t="s">
        <v>139</v>
      </c>
      <c r="B140" s="35">
        <v>0</v>
      </c>
      <c r="C140" s="35">
        <v>0</v>
      </c>
      <c r="D140" s="4">
        <f t="shared" si="59"/>
        <v>0</v>
      </c>
      <c r="E140" s="11">
        <v>0</v>
      </c>
      <c r="F140" s="5" t="s">
        <v>362</v>
      </c>
      <c r="G140" s="5" t="s">
        <v>362</v>
      </c>
      <c r="H140" s="5" t="s">
        <v>362</v>
      </c>
      <c r="I140" s="5" t="s">
        <v>362</v>
      </c>
      <c r="J140" s="5" t="s">
        <v>362</v>
      </c>
      <c r="K140" s="5" t="s">
        <v>362</v>
      </c>
      <c r="L140" s="5" t="s">
        <v>362</v>
      </c>
      <c r="M140" s="5" t="s">
        <v>362</v>
      </c>
      <c r="N140" s="35">
        <v>1338.2</v>
      </c>
      <c r="O140" s="35">
        <v>1496.5</v>
      </c>
      <c r="P140" s="4">
        <f t="shared" si="52"/>
        <v>1.1182932297115529</v>
      </c>
      <c r="Q140" s="11">
        <v>20</v>
      </c>
      <c r="R140" s="35">
        <v>741</v>
      </c>
      <c r="S140" s="35">
        <v>787.6</v>
      </c>
      <c r="T140" s="4">
        <f t="shared" si="53"/>
        <v>1.0628879892037788</v>
      </c>
      <c r="U140" s="11">
        <v>30</v>
      </c>
      <c r="V140" s="35">
        <v>53.5</v>
      </c>
      <c r="W140" s="35">
        <v>56</v>
      </c>
      <c r="X140" s="4">
        <f t="shared" si="54"/>
        <v>1.0467289719626167</v>
      </c>
      <c r="Y140" s="11">
        <v>20</v>
      </c>
      <c r="Z140" s="82">
        <v>34780</v>
      </c>
      <c r="AA140" s="82">
        <v>30558</v>
      </c>
      <c r="AB140" s="4">
        <f t="shared" si="55"/>
        <v>0.87860839562967219</v>
      </c>
      <c r="AC140" s="11">
        <v>5</v>
      </c>
      <c r="AD140" s="11">
        <v>420</v>
      </c>
      <c r="AE140" s="11">
        <v>360</v>
      </c>
      <c r="AF140" s="4">
        <f t="shared" si="56"/>
        <v>0.8571428571428571</v>
      </c>
      <c r="AG140" s="11">
        <v>20</v>
      </c>
      <c r="AH140" s="5" t="s">
        <v>362</v>
      </c>
      <c r="AI140" s="5" t="s">
        <v>362</v>
      </c>
      <c r="AJ140" s="5" t="s">
        <v>362</v>
      </c>
      <c r="AK140" s="5" t="s">
        <v>362</v>
      </c>
      <c r="AL140" s="5" t="s">
        <v>362</v>
      </c>
      <c r="AM140" s="5" t="s">
        <v>362</v>
      </c>
      <c r="AN140" s="5" t="s">
        <v>362</v>
      </c>
      <c r="AO140" s="5" t="s">
        <v>362</v>
      </c>
      <c r="AP140" s="5" t="s">
        <v>362</v>
      </c>
      <c r="AQ140" s="5" t="s">
        <v>362</v>
      </c>
      <c r="AR140" s="5" t="s">
        <v>362</v>
      </c>
      <c r="AS140" s="5" t="s">
        <v>362</v>
      </c>
      <c r="AT140" s="5" t="s">
        <v>362</v>
      </c>
      <c r="AU140" s="5" t="s">
        <v>362</v>
      </c>
      <c r="AV140" s="5" t="s">
        <v>362</v>
      </c>
      <c r="AW140" s="5" t="s">
        <v>362</v>
      </c>
      <c r="AX140" s="58">
        <v>0</v>
      </c>
      <c r="AY140" s="58">
        <v>0</v>
      </c>
      <c r="AZ140" s="4">
        <f t="shared" si="57"/>
        <v>0</v>
      </c>
      <c r="BA140" s="5">
        <v>0</v>
      </c>
      <c r="BB140" s="5" t="s">
        <v>362</v>
      </c>
      <c r="BC140" s="5" t="s">
        <v>362</v>
      </c>
      <c r="BD140" s="5" t="s">
        <v>362</v>
      </c>
      <c r="BE140" s="5" t="s">
        <v>362</v>
      </c>
      <c r="BF140" s="5" t="s">
        <v>362</v>
      </c>
      <c r="BG140" s="5" t="s">
        <v>362</v>
      </c>
      <c r="BH140" s="5" t="s">
        <v>362</v>
      </c>
      <c r="BI140" s="5" t="s">
        <v>362</v>
      </c>
      <c r="BJ140" s="44">
        <f t="shared" si="60"/>
        <v>1.0181366613747604</v>
      </c>
      <c r="BK140" s="45">
        <v>1591</v>
      </c>
      <c r="BL140" s="35">
        <f t="shared" si="61"/>
        <v>1619.9</v>
      </c>
      <c r="BM140" s="35">
        <f t="shared" si="62"/>
        <v>28.900000000000091</v>
      </c>
      <c r="BN140" s="35">
        <v>130.69999999999999</v>
      </c>
      <c r="BO140" s="35">
        <v>132.1</v>
      </c>
      <c r="BP140" s="35">
        <v>136.9</v>
      </c>
      <c r="BQ140" s="35">
        <v>147.5</v>
      </c>
      <c r="BR140" s="35">
        <v>167.8</v>
      </c>
      <c r="BS140" s="35"/>
      <c r="BT140" s="35">
        <v>122.7</v>
      </c>
      <c r="BU140" s="35">
        <v>101.3</v>
      </c>
      <c r="BV140" s="35">
        <v>118.5</v>
      </c>
      <c r="BW140" s="35">
        <v>78.3</v>
      </c>
      <c r="BX140" s="35">
        <v>147.9</v>
      </c>
      <c r="BY140" s="35">
        <v>136.9</v>
      </c>
      <c r="BZ140" s="35"/>
      <c r="CA140" s="35">
        <f t="shared" si="58"/>
        <v>199.3</v>
      </c>
      <c r="CB140" s="35"/>
      <c r="CC140" s="35">
        <f t="shared" si="67"/>
        <v>199.3</v>
      </c>
      <c r="CD140" s="35">
        <f t="shared" si="68"/>
        <v>0</v>
      </c>
      <c r="CE140" s="90"/>
      <c r="CF140" s="90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10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10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10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10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10"/>
      <c r="HY140" s="9"/>
      <c r="HZ140" s="9"/>
    </row>
    <row r="141" spans="1:234" s="2" customFormat="1" ht="17.149999999999999" customHeight="1">
      <c r="A141" s="14" t="s">
        <v>140</v>
      </c>
      <c r="B141" s="35">
        <v>37462</v>
      </c>
      <c r="C141" s="35">
        <v>39306.9</v>
      </c>
      <c r="D141" s="4">
        <f t="shared" si="59"/>
        <v>1.0492472372003632</v>
      </c>
      <c r="E141" s="11">
        <v>10</v>
      </c>
      <c r="F141" s="5" t="s">
        <v>362</v>
      </c>
      <c r="G141" s="5" t="s">
        <v>362</v>
      </c>
      <c r="H141" s="5" t="s">
        <v>362</v>
      </c>
      <c r="I141" s="5" t="s">
        <v>362</v>
      </c>
      <c r="J141" s="5" t="s">
        <v>362</v>
      </c>
      <c r="K141" s="5" t="s">
        <v>362</v>
      </c>
      <c r="L141" s="5" t="s">
        <v>362</v>
      </c>
      <c r="M141" s="5" t="s">
        <v>362</v>
      </c>
      <c r="N141" s="35">
        <v>7731.8</v>
      </c>
      <c r="O141" s="35">
        <v>13032.8</v>
      </c>
      <c r="P141" s="4">
        <f t="shared" si="52"/>
        <v>1.2485610077860265</v>
      </c>
      <c r="Q141" s="11">
        <v>20</v>
      </c>
      <c r="R141" s="35">
        <v>95</v>
      </c>
      <c r="S141" s="35">
        <v>88.4</v>
      </c>
      <c r="T141" s="4">
        <f t="shared" si="53"/>
        <v>0.93052631578947376</v>
      </c>
      <c r="U141" s="11">
        <v>20</v>
      </c>
      <c r="V141" s="35">
        <v>9</v>
      </c>
      <c r="W141" s="35">
        <v>10.7</v>
      </c>
      <c r="X141" s="4">
        <f t="shared" si="54"/>
        <v>1.1888888888888889</v>
      </c>
      <c r="Y141" s="11">
        <v>30</v>
      </c>
      <c r="Z141" s="82">
        <v>440150</v>
      </c>
      <c r="AA141" s="82">
        <v>446521</v>
      </c>
      <c r="AB141" s="4">
        <f t="shared" si="55"/>
        <v>1.0144746109280927</v>
      </c>
      <c r="AC141" s="11">
        <v>5</v>
      </c>
      <c r="AD141" s="11">
        <v>120</v>
      </c>
      <c r="AE141" s="11">
        <v>110</v>
      </c>
      <c r="AF141" s="4">
        <f t="shared" si="56"/>
        <v>0.91666666666666663</v>
      </c>
      <c r="AG141" s="11">
        <v>20</v>
      </c>
      <c r="AH141" s="5" t="s">
        <v>362</v>
      </c>
      <c r="AI141" s="5" t="s">
        <v>362</v>
      </c>
      <c r="AJ141" s="5" t="s">
        <v>362</v>
      </c>
      <c r="AK141" s="5" t="s">
        <v>362</v>
      </c>
      <c r="AL141" s="5" t="s">
        <v>362</v>
      </c>
      <c r="AM141" s="5" t="s">
        <v>362</v>
      </c>
      <c r="AN141" s="5" t="s">
        <v>362</v>
      </c>
      <c r="AO141" s="5" t="s">
        <v>362</v>
      </c>
      <c r="AP141" s="5" t="s">
        <v>362</v>
      </c>
      <c r="AQ141" s="5" t="s">
        <v>362</v>
      </c>
      <c r="AR141" s="5" t="s">
        <v>362</v>
      </c>
      <c r="AS141" s="5" t="s">
        <v>362</v>
      </c>
      <c r="AT141" s="5" t="s">
        <v>362</v>
      </c>
      <c r="AU141" s="5" t="s">
        <v>362</v>
      </c>
      <c r="AV141" s="5" t="s">
        <v>362</v>
      </c>
      <c r="AW141" s="5" t="s">
        <v>362</v>
      </c>
      <c r="AX141" s="58">
        <v>0</v>
      </c>
      <c r="AY141" s="58">
        <v>100</v>
      </c>
      <c r="AZ141" s="4">
        <f t="shared" si="57"/>
        <v>1</v>
      </c>
      <c r="BA141" s="5">
        <v>10</v>
      </c>
      <c r="BB141" s="5" t="s">
        <v>362</v>
      </c>
      <c r="BC141" s="5" t="s">
        <v>362</v>
      </c>
      <c r="BD141" s="5" t="s">
        <v>362</v>
      </c>
      <c r="BE141" s="5" t="s">
        <v>362</v>
      </c>
      <c r="BF141" s="5" t="s">
        <v>362</v>
      </c>
      <c r="BG141" s="5" t="s">
        <v>362</v>
      </c>
      <c r="BH141" s="5" t="s">
        <v>362</v>
      </c>
      <c r="BI141" s="5" t="s">
        <v>362</v>
      </c>
      <c r="BJ141" s="44">
        <f t="shared" si="60"/>
        <v>1.0708399295491662</v>
      </c>
      <c r="BK141" s="45">
        <v>1586</v>
      </c>
      <c r="BL141" s="35">
        <f t="shared" si="61"/>
        <v>1698.4</v>
      </c>
      <c r="BM141" s="35">
        <f t="shared" si="62"/>
        <v>112.40000000000009</v>
      </c>
      <c r="BN141" s="35">
        <v>145.19999999999999</v>
      </c>
      <c r="BO141" s="35">
        <v>127.4</v>
      </c>
      <c r="BP141" s="35">
        <v>137.4</v>
      </c>
      <c r="BQ141" s="35">
        <v>130.1</v>
      </c>
      <c r="BR141" s="35">
        <v>129.9</v>
      </c>
      <c r="BS141" s="35"/>
      <c r="BT141" s="35">
        <v>190.1</v>
      </c>
      <c r="BU141" s="35">
        <v>136.70000000000002</v>
      </c>
      <c r="BV141" s="35">
        <v>129.1</v>
      </c>
      <c r="BW141" s="35">
        <v>102.1</v>
      </c>
      <c r="BX141" s="35">
        <v>149.70000000000002</v>
      </c>
      <c r="BY141" s="35">
        <v>144.5</v>
      </c>
      <c r="BZ141" s="35"/>
      <c r="CA141" s="35">
        <f t="shared" si="58"/>
        <v>176.2</v>
      </c>
      <c r="CB141" s="35"/>
      <c r="CC141" s="35">
        <f t="shared" si="67"/>
        <v>176.2</v>
      </c>
      <c r="CD141" s="35">
        <f t="shared" si="68"/>
        <v>0</v>
      </c>
      <c r="CE141" s="90"/>
      <c r="CF141" s="90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10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10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10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10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10"/>
      <c r="HY141" s="9"/>
      <c r="HZ141" s="9"/>
    </row>
    <row r="142" spans="1:234" s="2" customFormat="1" ht="17.149999999999999" customHeight="1">
      <c r="A142" s="14" t="s">
        <v>141</v>
      </c>
      <c r="B142" s="35">
        <v>980</v>
      </c>
      <c r="C142" s="35">
        <v>980</v>
      </c>
      <c r="D142" s="4">
        <f t="shared" si="59"/>
        <v>1</v>
      </c>
      <c r="E142" s="11">
        <v>10</v>
      </c>
      <c r="F142" s="5" t="s">
        <v>362</v>
      </c>
      <c r="G142" s="5" t="s">
        <v>362</v>
      </c>
      <c r="H142" s="5" t="s">
        <v>362</v>
      </c>
      <c r="I142" s="5" t="s">
        <v>362</v>
      </c>
      <c r="J142" s="5" t="s">
        <v>362</v>
      </c>
      <c r="K142" s="5" t="s">
        <v>362</v>
      </c>
      <c r="L142" s="5" t="s">
        <v>362</v>
      </c>
      <c r="M142" s="5" t="s">
        <v>362</v>
      </c>
      <c r="N142" s="35">
        <v>6089.2</v>
      </c>
      <c r="O142" s="35">
        <v>7290.9</v>
      </c>
      <c r="P142" s="4">
        <f t="shared" si="52"/>
        <v>1.1973494055048282</v>
      </c>
      <c r="Q142" s="11">
        <v>20</v>
      </c>
      <c r="R142" s="35">
        <v>29</v>
      </c>
      <c r="S142" s="35">
        <v>19</v>
      </c>
      <c r="T142" s="4">
        <f t="shared" si="53"/>
        <v>0.65517241379310343</v>
      </c>
      <c r="U142" s="11">
        <v>30</v>
      </c>
      <c r="V142" s="35">
        <v>7</v>
      </c>
      <c r="W142" s="35">
        <v>7.8</v>
      </c>
      <c r="X142" s="4">
        <f t="shared" si="54"/>
        <v>1.1142857142857143</v>
      </c>
      <c r="Y142" s="11">
        <v>20</v>
      </c>
      <c r="Z142" s="82">
        <v>42987</v>
      </c>
      <c r="AA142" s="82">
        <v>41791</v>
      </c>
      <c r="AB142" s="4">
        <f t="shared" si="55"/>
        <v>0.97217763509898336</v>
      </c>
      <c r="AC142" s="11">
        <v>5</v>
      </c>
      <c r="AD142" s="11">
        <v>70</v>
      </c>
      <c r="AE142" s="11">
        <v>68</v>
      </c>
      <c r="AF142" s="4">
        <f t="shared" si="56"/>
        <v>0.97142857142857142</v>
      </c>
      <c r="AG142" s="11">
        <v>20</v>
      </c>
      <c r="AH142" s="5" t="s">
        <v>362</v>
      </c>
      <c r="AI142" s="5" t="s">
        <v>362</v>
      </c>
      <c r="AJ142" s="5" t="s">
        <v>362</v>
      </c>
      <c r="AK142" s="5" t="s">
        <v>362</v>
      </c>
      <c r="AL142" s="5" t="s">
        <v>362</v>
      </c>
      <c r="AM142" s="5" t="s">
        <v>362</v>
      </c>
      <c r="AN142" s="5" t="s">
        <v>362</v>
      </c>
      <c r="AO142" s="5" t="s">
        <v>362</v>
      </c>
      <c r="AP142" s="5" t="s">
        <v>362</v>
      </c>
      <c r="AQ142" s="5" t="s">
        <v>362</v>
      </c>
      <c r="AR142" s="5" t="s">
        <v>362</v>
      </c>
      <c r="AS142" s="5" t="s">
        <v>362</v>
      </c>
      <c r="AT142" s="5" t="s">
        <v>362</v>
      </c>
      <c r="AU142" s="5" t="s">
        <v>362</v>
      </c>
      <c r="AV142" s="5" t="s">
        <v>362</v>
      </c>
      <c r="AW142" s="5" t="s">
        <v>362</v>
      </c>
      <c r="AX142" s="58">
        <v>0</v>
      </c>
      <c r="AY142" s="58">
        <v>0</v>
      </c>
      <c r="AZ142" s="4">
        <f t="shared" si="57"/>
        <v>0</v>
      </c>
      <c r="BA142" s="5">
        <v>0</v>
      </c>
      <c r="BB142" s="5" t="s">
        <v>362</v>
      </c>
      <c r="BC142" s="5" t="s">
        <v>362</v>
      </c>
      <c r="BD142" s="5" t="s">
        <v>362</v>
      </c>
      <c r="BE142" s="5" t="s">
        <v>362</v>
      </c>
      <c r="BF142" s="5" t="s">
        <v>362</v>
      </c>
      <c r="BG142" s="5" t="s">
        <v>362</v>
      </c>
      <c r="BH142" s="5" t="s">
        <v>362</v>
      </c>
      <c r="BI142" s="5" t="s">
        <v>362</v>
      </c>
      <c r="BJ142" s="44">
        <f t="shared" si="60"/>
        <v>0.95406985155876467</v>
      </c>
      <c r="BK142" s="45">
        <v>162</v>
      </c>
      <c r="BL142" s="35">
        <f t="shared" si="61"/>
        <v>154.6</v>
      </c>
      <c r="BM142" s="35">
        <f t="shared" si="62"/>
        <v>-7.4000000000000057</v>
      </c>
      <c r="BN142" s="35">
        <v>15.4</v>
      </c>
      <c r="BO142" s="35">
        <v>15.1</v>
      </c>
      <c r="BP142" s="35">
        <v>15.9</v>
      </c>
      <c r="BQ142" s="35">
        <v>16.5</v>
      </c>
      <c r="BR142" s="35">
        <v>16.3</v>
      </c>
      <c r="BS142" s="35"/>
      <c r="BT142" s="35">
        <v>14.6</v>
      </c>
      <c r="BU142" s="35">
        <v>8.2000000000000011</v>
      </c>
      <c r="BV142" s="35">
        <v>9.3000000000000007</v>
      </c>
      <c r="BW142" s="35">
        <v>14</v>
      </c>
      <c r="BX142" s="35">
        <v>11.6</v>
      </c>
      <c r="BY142" s="35">
        <v>10.3</v>
      </c>
      <c r="BZ142" s="35"/>
      <c r="CA142" s="35">
        <f t="shared" si="58"/>
        <v>7.4</v>
      </c>
      <c r="CB142" s="35"/>
      <c r="CC142" s="35">
        <f t="shared" si="67"/>
        <v>7.4</v>
      </c>
      <c r="CD142" s="35">
        <f t="shared" si="68"/>
        <v>0</v>
      </c>
      <c r="CE142" s="90"/>
      <c r="CF142" s="90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10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10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10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10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10"/>
      <c r="HY142" s="9"/>
      <c r="HZ142" s="9"/>
    </row>
    <row r="143" spans="1:234" s="2" customFormat="1" ht="17.149999999999999" customHeight="1">
      <c r="A143" s="14" t="s">
        <v>142</v>
      </c>
      <c r="B143" s="35">
        <v>0</v>
      </c>
      <c r="C143" s="35">
        <v>0</v>
      </c>
      <c r="D143" s="4">
        <f t="shared" si="59"/>
        <v>0</v>
      </c>
      <c r="E143" s="11">
        <v>0</v>
      </c>
      <c r="F143" s="5" t="s">
        <v>362</v>
      </c>
      <c r="G143" s="5" t="s">
        <v>362</v>
      </c>
      <c r="H143" s="5" t="s">
        <v>362</v>
      </c>
      <c r="I143" s="5" t="s">
        <v>362</v>
      </c>
      <c r="J143" s="5" t="s">
        <v>362</v>
      </c>
      <c r="K143" s="5" t="s">
        <v>362</v>
      </c>
      <c r="L143" s="5" t="s">
        <v>362</v>
      </c>
      <c r="M143" s="5" t="s">
        <v>362</v>
      </c>
      <c r="N143" s="35">
        <v>591.1</v>
      </c>
      <c r="O143" s="35">
        <v>604.1</v>
      </c>
      <c r="P143" s="4">
        <f t="shared" si="52"/>
        <v>1.0219928946032819</v>
      </c>
      <c r="Q143" s="11">
        <v>20</v>
      </c>
      <c r="R143" s="35">
        <v>32</v>
      </c>
      <c r="S143" s="35">
        <v>33</v>
      </c>
      <c r="T143" s="4">
        <f t="shared" si="53"/>
        <v>1.03125</v>
      </c>
      <c r="U143" s="11">
        <v>35</v>
      </c>
      <c r="V143" s="35">
        <v>12.3</v>
      </c>
      <c r="W143" s="35">
        <v>14.6</v>
      </c>
      <c r="X143" s="4">
        <f t="shared" si="54"/>
        <v>1.186991869918699</v>
      </c>
      <c r="Y143" s="11">
        <v>15</v>
      </c>
      <c r="Z143" s="82">
        <v>9174.9</v>
      </c>
      <c r="AA143" s="82">
        <v>8779</v>
      </c>
      <c r="AB143" s="4">
        <f t="shared" si="55"/>
        <v>0.95684966593641352</v>
      </c>
      <c r="AC143" s="11">
        <v>5</v>
      </c>
      <c r="AD143" s="11">
        <v>170</v>
      </c>
      <c r="AE143" s="11">
        <v>134</v>
      </c>
      <c r="AF143" s="4">
        <f t="shared" si="56"/>
        <v>0.78823529411764703</v>
      </c>
      <c r="AG143" s="11">
        <v>20</v>
      </c>
      <c r="AH143" s="5" t="s">
        <v>362</v>
      </c>
      <c r="AI143" s="5" t="s">
        <v>362</v>
      </c>
      <c r="AJ143" s="5" t="s">
        <v>362</v>
      </c>
      <c r="AK143" s="5" t="s">
        <v>362</v>
      </c>
      <c r="AL143" s="5" t="s">
        <v>362</v>
      </c>
      <c r="AM143" s="5" t="s">
        <v>362</v>
      </c>
      <c r="AN143" s="5" t="s">
        <v>362</v>
      </c>
      <c r="AO143" s="5" t="s">
        <v>362</v>
      </c>
      <c r="AP143" s="5" t="s">
        <v>362</v>
      </c>
      <c r="AQ143" s="5" t="s">
        <v>362</v>
      </c>
      <c r="AR143" s="5" t="s">
        <v>362</v>
      </c>
      <c r="AS143" s="5" t="s">
        <v>362</v>
      </c>
      <c r="AT143" s="5" t="s">
        <v>362</v>
      </c>
      <c r="AU143" s="5" t="s">
        <v>362</v>
      </c>
      <c r="AV143" s="5" t="s">
        <v>362</v>
      </c>
      <c r="AW143" s="5" t="s">
        <v>362</v>
      </c>
      <c r="AX143" s="58">
        <v>0</v>
      </c>
      <c r="AY143" s="58">
        <v>0</v>
      </c>
      <c r="AZ143" s="4">
        <f t="shared" si="57"/>
        <v>0</v>
      </c>
      <c r="BA143" s="5">
        <v>0</v>
      </c>
      <c r="BB143" s="5" t="s">
        <v>362</v>
      </c>
      <c r="BC143" s="5" t="s">
        <v>362</v>
      </c>
      <c r="BD143" s="5" t="s">
        <v>362</v>
      </c>
      <c r="BE143" s="5" t="s">
        <v>362</v>
      </c>
      <c r="BF143" s="5" t="s">
        <v>362</v>
      </c>
      <c r="BG143" s="5" t="s">
        <v>362</v>
      </c>
      <c r="BH143" s="5" t="s">
        <v>362</v>
      </c>
      <c r="BI143" s="5" t="s">
        <v>362</v>
      </c>
      <c r="BJ143" s="44">
        <f t="shared" si="60"/>
        <v>0.99881515950401201</v>
      </c>
      <c r="BK143" s="45">
        <v>984</v>
      </c>
      <c r="BL143" s="35">
        <f t="shared" si="61"/>
        <v>982.8</v>
      </c>
      <c r="BM143" s="35">
        <f t="shared" si="62"/>
        <v>-1.2000000000000455</v>
      </c>
      <c r="BN143" s="35">
        <v>96.9</v>
      </c>
      <c r="BO143" s="35">
        <v>97.1</v>
      </c>
      <c r="BP143" s="35">
        <v>64.3</v>
      </c>
      <c r="BQ143" s="35">
        <v>80.400000000000006</v>
      </c>
      <c r="BR143" s="35">
        <v>90</v>
      </c>
      <c r="BS143" s="35"/>
      <c r="BT143" s="35">
        <v>43.7</v>
      </c>
      <c r="BU143" s="35">
        <v>76.7</v>
      </c>
      <c r="BV143" s="35">
        <v>73.599999999999994</v>
      </c>
      <c r="BW143" s="35">
        <v>36.200000000000003</v>
      </c>
      <c r="BX143" s="35">
        <v>106.3</v>
      </c>
      <c r="BY143" s="35">
        <v>97.1</v>
      </c>
      <c r="BZ143" s="35"/>
      <c r="CA143" s="35">
        <f t="shared" si="58"/>
        <v>120.5</v>
      </c>
      <c r="CB143" s="35"/>
      <c r="CC143" s="35">
        <f t="shared" si="67"/>
        <v>120.5</v>
      </c>
      <c r="CD143" s="35">
        <f t="shared" si="68"/>
        <v>0</v>
      </c>
      <c r="CE143" s="90"/>
      <c r="CF143" s="90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10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10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10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10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10"/>
      <c r="HY143" s="9"/>
      <c r="HZ143" s="9"/>
    </row>
    <row r="144" spans="1:234" s="2" customFormat="1" ht="17.149999999999999" customHeight="1">
      <c r="A144" s="18" t="s">
        <v>143</v>
      </c>
      <c r="B144" s="60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35"/>
      <c r="CD144" s="35"/>
      <c r="CE144" s="90"/>
      <c r="CF144" s="90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10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10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10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10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10"/>
      <c r="HY144" s="9"/>
      <c r="HZ144" s="9"/>
    </row>
    <row r="145" spans="1:234" s="2" customFormat="1" ht="17.149999999999999" customHeight="1">
      <c r="A145" s="14" t="s">
        <v>144</v>
      </c>
      <c r="B145" s="35">
        <v>6429</v>
      </c>
      <c r="C145" s="35">
        <v>6751</v>
      </c>
      <c r="D145" s="4">
        <f t="shared" si="59"/>
        <v>1.0500855498522321</v>
      </c>
      <c r="E145" s="11">
        <v>10</v>
      </c>
      <c r="F145" s="5" t="s">
        <v>362</v>
      </c>
      <c r="G145" s="5" t="s">
        <v>362</v>
      </c>
      <c r="H145" s="5" t="s">
        <v>362</v>
      </c>
      <c r="I145" s="5" t="s">
        <v>362</v>
      </c>
      <c r="J145" s="5" t="s">
        <v>362</v>
      </c>
      <c r="K145" s="5" t="s">
        <v>362</v>
      </c>
      <c r="L145" s="5" t="s">
        <v>362</v>
      </c>
      <c r="M145" s="5" t="s">
        <v>362</v>
      </c>
      <c r="N145" s="35">
        <v>2203</v>
      </c>
      <c r="O145" s="35">
        <v>1700.2</v>
      </c>
      <c r="P145" s="4">
        <f t="shared" si="52"/>
        <v>0.77176577394462098</v>
      </c>
      <c r="Q145" s="11">
        <v>20</v>
      </c>
      <c r="R145" s="35">
        <v>7.4</v>
      </c>
      <c r="S145" s="35">
        <v>8.6</v>
      </c>
      <c r="T145" s="4">
        <f t="shared" si="53"/>
        <v>1.1621621621621621</v>
      </c>
      <c r="U145" s="11">
        <v>20</v>
      </c>
      <c r="V145" s="35">
        <v>6</v>
      </c>
      <c r="W145" s="35">
        <v>7.2</v>
      </c>
      <c r="X145" s="4">
        <f t="shared" si="54"/>
        <v>1.2</v>
      </c>
      <c r="Y145" s="11">
        <v>30</v>
      </c>
      <c r="Z145" s="82">
        <v>13401</v>
      </c>
      <c r="AA145" s="82">
        <v>13097</v>
      </c>
      <c r="AB145" s="4">
        <f t="shared" si="55"/>
        <v>0.97731512573688528</v>
      </c>
      <c r="AC145" s="11">
        <v>5</v>
      </c>
      <c r="AD145" s="11">
        <v>18</v>
      </c>
      <c r="AE145" s="11">
        <v>24</v>
      </c>
      <c r="AF145" s="4">
        <f t="shared" si="56"/>
        <v>1.2133333333333334</v>
      </c>
      <c r="AG145" s="11">
        <v>20</v>
      </c>
      <c r="AH145" s="5" t="s">
        <v>362</v>
      </c>
      <c r="AI145" s="5" t="s">
        <v>362</v>
      </c>
      <c r="AJ145" s="5" t="s">
        <v>362</v>
      </c>
      <c r="AK145" s="5" t="s">
        <v>362</v>
      </c>
      <c r="AL145" s="5" t="s">
        <v>362</v>
      </c>
      <c r="AM145" s="5" t="s">
        <v>362</v>
      </c>
      <c r="AN145" s="5" t="s">
        <v>362</v>
      </c>
      <c r="AO145" s="5" t="s">
        <v>362</v>
      </c>
      <c r="AP145" s="5" t="s">
        <v>362</v>
      </c>
      <c r="AQ145" s="5" t="s">
        <v>362</v>
      </c>
      <c r="AR145" s="5" t="s">
        <v>362</v>
      </c>
      <c r="AS145" s="5" t="s">
        <v>362</v>
      </c>
      <c r="AT145" s="5" t="s">
        <v>362</v>
      </c>
      <c r="AU145" s="5" t="s">
        <v>362</v>
      </c>
      <c r="AV145" s="5" t="s">
        <v>362</v>
      </c>
      <c r="AW145" s="5" t="s">
        <v>362</v>
      </c>
      <c r="AX145" s="58">
        <v>100</v>
      </c>
      <c r="AY145" s="58">
        <v>100</v>
      </c>
      <c r="AZ145" s="4">
        <f t="shared" si="57"/>
        <v>1</v>
      </c>
      <c r="BA145" s="5">
        <v>10</v>
      </c>
      <c r="BB145" s="5" t="s">
        <v>362</v>
      </c>
      <c r="BC145" s="5" t="s">
        <v>362</v>
      </c>
      <c r="BD145" s="5" t="s">
        <v>362</v>
      </c>
      <c r="BE145" s="5" t="s">
        <v>362</v>
      </c>
      <c r="BF145" s="5" t="s">
        <v>362</v>
      </c>
      <c r="BG145" s="5" t="s">
        <v>362</v>
      </c>
      <c r="BH145" s="5" t="s">
        <v>362</v>
      </c>
      <c r="BI145" s="5" t="s">
        <v>362</v>
      </c>
      <c r="BJ145" s="44">
        <f t="shared" si="60"/>
        <v>1.081153534921818</v>
      </c>
      <c r="BK145" s="45">
        <v>1180</v>
      </c>
      <c r="BL145" s="35">
        <f t="shared" si="61"/>
        <v>1275.8</v>
      </c>
      <c r="BM145" s="35">
        <f t="shared" si="62"/>
        <v>95.799999999999955</v>
      </c>
      <c r="BN145" s="35">
        <v>79.7</v>
      </c>
      <c r="BO145" s="35">
        <v>107.9</v>
      </c>
      <c r="BP145" s="35">
        <v>152.1</v>
      </c>
      <c r="BQ145" s="35">
        <v>106.9</v>
      </c>
      <c r="BR145" s="35">
        <v>110.8</v>
      </c>
      <c r="BS145" s="35"/>
      <c r="BT145" s="35">
        <v>110.3</v>
      </c>
      <c r="BU145" s="35">
        <v>104.80000000000001</v>
      </c>
      <c r="BV145" s="35">
        <v>105.5</v>
      </c>
      <c r="BW145" s="35">
        <v>137.9</v>
      </c>
      <c r="BX145" s="35">
        <v>121.8</v>
      </c>
      <c r="BY145" s="35">
        <v>123.3</v>
      </c>
      <c r="BZ145" s="35">
        <v>8</v>
      </c>
      <c r="CA145" s="35">
        <f t="shared" si="58"/>
        <v>6.8</v>
      </c>
      <c r="CB145" s="35"/>
      <c r="CC145" s="35">
        <f t="shared" ref="CC145:CC156" si="69">IF((IF(AND((CA145)&gt;0,CB145="+"),0,CA145))&gt;0,CA145,0)</f>
        <v>6.8</v>
      </c>
      <c r="CD145" s="35">
        <f t="shared" ref="CD145:CD156" si="70">IF((IF(AND((CA145)&gt;0,CB145="+"),0,CA145))&lt;0,CA145,0)</f>
        <v>0</v>
      </c>
      <c r="CE145" s="90"/>
      <c r="CF145" s="90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10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10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10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10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10"/>
      <c r="HY145" s="9"/>
      <c r="HZ145" s="9"/>
    </row>
    <row r="146" spans="1:234" s="2" customFormat="1" ht="17.149999999999999" customHeight="1">
      <c r="A146" s="14" t="s">
        <v>145</v>
      </c>
      <c r="B146" s="35">
        <v>2435</v>
      </c>
      <c r="C146" s="35">
        <v>2452.6999999999998</v>
      </c>
      <c r="D146" s="4">
        <f t="shared" si="59"/>
        <v>1.0072689938398356</v>
      </c>
      <c r="E146" s="11">
        <v>10</v>
      </c>
      <c r="F146" s="5" t="s">
        <v>362</v>
      </c>
      <c r="G146" s="5" t="s">
        <v>362</v>
      </c>
      <c r="H146" s="5" t="s">
        <v>362</v>
      </c>
      <c r="I146" s="5" t="s">
        <v>362</v>
      </c>
      <c r="J146" s="5" t="s">
        <v>362</v>
      </c>
      <c r="K146" s="5" t="s">
        <v>362</v>
      </c>
      <c r="L146" s="5" t="s">
        <v>362</v>
      </c>
      <c r="M146" s="5" t="s">
        <v>362</v>
      </c>
      <c r="N146" s="35">
        <v>4583.2</v>
      </c>
      <c r="O146" s="35">
        <v>5490.8</v>
      </c>
      <c r="P146" s="4">
        <f t="shared" si="52"/>
        <v>1.1980275789841159</v>
      </c>
      <c r="Q146" s="11">
        <v>20</v>
      </c>
      <c r="R146" s="35">
        <v>3</v>
      </c>
      <c r="S146" s="35">
        <v>8</v>
      </c>
      <c r="T146" s="4">
        <f t="shared" si="53"/>
        <v>1.3</v>
      </c>
      <c r="U146" s="11">
        <v>15</v>
      </c>
      <c r="V146" s="35">
        <v>4</v>
      </c>
      <c r="W146" s="35">
        <v>4.2</v>
      </c>
      <c r="X146" s="4">
        <f t="shared" si="54"/>
        <v>1.05</v>
      </c>
      <c r="Y146" s="11">
        <v>35</v>
      </c>
      <c r="Z146" s="82">
        <v>43000</v>
      </c>
      <c r="AA146" s="82">
        <v>45854</v>
      </c>
      <c r="AB146" s="4">
        <f t="shared" si="55"/>
        <v>1.0663720930232559</v>
      </c>
      <c r="AC146" s="11">
        <v>5</v>
      </c>
      <c r="AD146" s="11">
        <v>37</v>
      </c>
      <c r="AE146" s="11">
        <v>37</v>
      </c>
      <c r="AF146" s="4">
        <f t="shared" si="56"/>
        <v>1</v>
      </c>
      <c r="AG146" s="11">
        <v>20</v>
      </c>
      <c r="AH146" s="5" t="s">
        <v>362</v>
      </c>
      <c r="AI146" s="5" t="s">
        <v>362</v>
      </c>
      <c r="AJ146" s="5" t="s">
        <v>362</v>
      </c>
      <c r="AK146" s="5" t="s">
        <v>362</v>
      </c>
      <c r="AL146" s="5" t="s">
        <v>362</v>
      </c>
      <c r="AM146" s="5" t="s">
        <v>362</v>
      </c>
      <c r="AN146" s="5" t="s">
        <v>362</v>
      </c>
      <c r="AO146" s="5" t="s">
        <v>362</v>
      </c>
      <c r="AP146" s="5" t="s">
        <v>362</v>
      </c>
      <c r="AQ146" s="5" t="s">
        <v>362</v>
      </c>
      <c r="AR146" s="5" t="s">
        <v>362</v>
      </c>
      <c r="AS146" s="5" t="s">
        <v>362</v>
      </c>
      <c r="AT146" s="5" t="s">
        <v>362</v>
      </c>
      <c r="AU146" s="5" t="s">
        <v>362</v>
      </c>
      <c r="AV146" s="5" t="s">
        <v>362</v>
      </c>
      <c r="AW146" s="5" t="s">
        <v>362</v>
      </c>
      <c r="AX146" s="58">
        <v>100</v>
      </c>
      <c r="AY146" s="58">
        <v>100</v>
      </c>
      <c r="AZ146" s="4">
        <f t="shared" si="57"/>
        <v>1</v>
      </c>
      <c r="BA146" s="5">
        <v>10</v>
      </c>
      <c r="BB146" s="5" t="s">
        <v>362</v>
      </c>
      <c r="BC146" s="5" t="s">
        <v>362</v>
      </c>
      <c r="BD146" s="5" t="s">
        <v>362</v>
      </c>
      <c r="BE146" s="5" t="s">
        <v>362</v>
      </c>
      <c r="BF146" s="5" t="s">
        <v>362</v>
      </c>
      <c r="BG146" s="5" t="s">
        <v>362</v>
      </c>
      <c r="BH146" s="5" t="s">
        <v>362</v>
      </c>
      <c r="BI146" s="5" t="s">
        <v>362</v>
      </c>
      <c r="BJ146" s="44">
        <f t="shared" si="60"/>
        <v>1.0923052346364952</v>
      </c>
      <c r="BK146" s="45">
        <v>594</v>
      </c>
      <c r="BL146" s="35">
        <f t="shared" si="61"/>
        <v>648.79999999999995</v>
      </c>
      <c r="BM146" s="35">
        <f t="shared" si="62"/>
        <v>54.799999999999955</v>
      </c>
      <c r="BN146" s="35">
        <v>57.3</v>
      </c>
      <c r="BO146" s="35">
        <v>58.1</v>
      </c>
      <c r="BP146" s="35">
        <v>56.5</v>
      </c>
      <c r="BQ146" s="35">
        <v>48.099999999999994</v>
      </c>
      <c r="BR146" s="35">
        <v>55.5</v>
      </c>
      <c r="BS146" s="35"/>
      <c r="BT146" s="35">
        <v>73</v>
      </c>
      <c r="BU146" s="35">
        <v>51.300000000000004</v>
      </c>
      <c r="BV146" s="35">
        <v>45.5</v>
      </c>
      <c r="BW146" s="35">
        <v>51.1</v>
      </c>
      <c r="BX146" s="35">
        <v>58.2</v>
      </c>
      <c r="BY146" s="35">
        <v>58.2</v>
      </c>
      <c r="BZ146" s="35"/>
      <c r="CA146" s="35">
        <f t="shared" si="58"/>
        <v>36</v>
      </c>
      <c r="CB146" s="35"/>
      <c r="CC146" s="35">
        <f t="shared" si="69"/>
        <v>36</v>
      </c>
      <c r="CD146" s="35">
        <f t="shared" si="70"/>
        <v>0</v>
      </c>
      <c r="CE146" s="90"/>
      <c r="CF146" s="90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10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10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10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10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10"/>
      <c r="HY146" s="9"/>
      <c r="HZ146" s="9"/>
    </row>
    <row r="147" spans="1:234" s="2" customFormat="1" ht="17.149999999999999" customHeight="1">
      <c r="A147" s="14" t="s">
        <v>146</v>
      </c>
      <c r="B147" s="35">
        <v>17149</v>
      </c>
      <c r="C147" s="35">
        <v>17670.400000000001</v>
      </c>
      <c r="D147" s="4">
        <f t="shared" si="59"/>
        <v>1.0304041051956383</v>
      </c>
      <c r="E147" s="11">
        <v>10</v>
      </c>
      <c r="F147" s="5" t="s">
        <v>362</v>
      </c>
      <c r="G147" s="5" t="s">
        <v>362</v>
      </c>
      <c r="H147" s="5" t="s">
        <v>362</v>
      </c>
      <c r="I147" s="5" t="s">
        <v>362</v>
      </c>
      <c r="J147" s="5" t="s">
        <v>362</v>
      </c>
      <c r="K147" s="5" t="s">
        <v>362</v>
      </c>
      <c r="L147" s="5" t="s">
        <v>362</v>
      </c>
      <c r="M147" s="5" t="s">
        <v>362</v>
      </c>
      <c r="N147" s="35">
        <v>4902.8999999999996</v>
      </c>
      <c r="O147" s="35">
        <v>4802.5</v>
      </c>
      <c r="P147" s="4">
        <f t="shared" si="52"/>
        <v>0.9795223235228131</v>
      </c>
      <c r="Q147" s="11">
        <v>20</v>
      </c>
      <c r="R147" s="35">
        <v>5519.4</v>
      </c>
      <c r="S147" s="35">
        <v>6210.6</v>
      </c>
      <c r="T147" s="4">
        <f t="shared" si="53"/>
        <v>1.1252310033699318</v>
      </c>
      <c r="U147" s="11">
        <v>10</v>
      </c>
      <c r="V147" s="35">
        <v>13.5</v>
      </c>
      <c r="W147" s="35">
        <v>47.2</v>
      </c>
      <c r="X147" s="4">
        <f t="shared" si="54"/>
        <v>1.3</v>
      </c>
      <c r="Y147" s="11">
        <v>40</v>
      </c>
      <c r="Z147" s="82">
        <v>37650</v>
      </c>
      <c r="AA147" s="82">
        <v>37543</v>
      </c>
      <c r="AB147" s="4">
        <f t="shared" si="55"/>
        <v>0.99715803452855245</v>
      </c>
      <c r="AC147" s="11">
        <v>5</v>
      </c>
      <c r="AD147" s="11">
        <v>903</v>
      </c>
      <c r="AE147" s="11">
        <v>1022</v>
      </c>
      <c r="AF147" s="4">
        <f t="shared" si="56"/>
        <v>1.1317829457364341</v>
      </c>
      <c r="AG147" s="11">
        <v>20</v>
      </c>
      <c r="AH147" s="5" t="s">
        <v>362</v>
      </c>
      <c r="AI147" s="5" t="s">
        <v>362</v>
      </c>
      <c r="AJ147" s="5" t="s">
        <v>362</v>
      </c>
      <c r="AK147" s="5" t="s">
        <v>362</v>
      </c>
      <c r="AL147" s="5" t="s">
        <v>362</v>
      </c>
      <c r="AM147" s="5" t="s">
        <v>362</v>
      </c>
      <c r="AN147" s="5" t="s">
        <v>362</v>
      </c>
      <c r="AO147" s="5" t="s">
        <v>362</v>
      </c>
      <c r="AP147" s="5" t="s">
        <v>362</v>
      </c>
      <c r="AQ147" s="5" t="s">
        <v>362</v>
      </c>
      <c r="AR147" s="5" t="s">
        <v>362</v>
      </c>
      <c r="AS147" s="5" t="s">
        <v>362</v>
      </c>
      <c r="AT147" s="5" t="s">
        <v>362</v>
      </c>
      <c r="AU147" s="5" t="s">
        <v>362</v>
      </c>
      <c r="AV147" s="5" t="s">
        <v>362</v>
      </c>
      <c r="AW147" s="5" t="s">
        <v>362</v>
      </c>
      <c r="AX147" s="58">
        <v>100</v>
      </c>
      <c r="AY147" s="58">
        <v>100</v>
      </c>
      <c r="AZ147" s="4">
        <f t="shared" si="57"/>
        <v>1</v>
      </c>
      <c r="BA147" s="5">
        <v>10</v>
      </c>
      <c r="BB147" s="5" t="s">
        <v>362</v>
      </c>
      <c r="BC147" s="5" t="s">
        <v>362</v>
      </c>
      <c r="BD147" s="5" t="s">
        <v>362</v>
      </c>
      <c r="BE147" s="5" t="s">
        <v>362</v>
      </c>
      <c r="BF147" s="5" t="s">
        <v>362</v>
      </c>
      <c r="BG147" s="5" t="s">
        <v>362</v>
      </c>
      <c r="BH147" s="5" t="s">
        <v>362</v>
      </c>
      <c r="BI147" s="5" t="s">
        <v>362</v>
      </c>
      <c r="BJ147" s="44">
        <f t="shared" si="60"/>
        <v>1.1371151882042034</v>
      </c>
      <c r="BK147" s="45">
        <v>1921</v>
      </c>
      <c r="BL147" s="35">
        <f t="shared" si="61"/>
        <v>2184.4</v>
      </c>
      <c r="BM147" s="35">
        <f t="shared" si="62"/>
        <v>263.40000000000009</v>
      </c>
      <c r="BN147" s="35">
        <v>201.2</v>
      </c>
      <c r="BO147" s="35">
        <v>183</v>
      </c>
      <c r="BP147" s="35">
        <v>195.1</v>
      </c>
      <c r="BQ147" s="35">
        <v>203.8</v>
      </c>
      <c r="BR147" s="35">
        <v>176.2</v>
      </c>
      <c r="BS147" s="35"/>
      <c r="BT147" s="35">
        <v>191.3</v>
      </c>
      <c r="BU147" s="35">
        <v>164</v>
      </c>
      <c r="BV147" s="35">
        <v>152.1</v>
      </c>
      <c r="BW147" s="35">
        <v>224.4</v>
      </c>
      <c r="BX147" s="35">
        <v>203.6</v>
      </c>
      <c r="BY147" s="35">
        <v>217</v>
      </c>
      <c r="BZ147" s="35"/>
      <c r="CA147" s="35">
        <f t="shared" si="58"/>
        <v>72.7</v>
      </c>
      <c r="CB147" s="35"/>
      <c r="CC147" s="35">
        <f t="shared" si="69"/>
        <v>72.7</v>
      </c>
      <c r="CD147" s="35">
        <f t="shared" si="70"/>
        <v>0</v>
      </c>
      <c r="CE147" s="90"/>
      <c r="CF147" s="90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10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10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10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10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10"/>
      <c r="HY147" s="9"/>
      <c r="HZ147" s="9"/>
    </row>
    <row r="148" spans="1:234" s="2" customFormat="1" ht="17.149999999999999" customHeight="1">
      <c r="A148" s="14" t="s">
        <v>147</v>
      </c>
      <c r="B148" s="35">
        <v>84122</v>
      </c>
      <c r="C148" s="35">
        <v>86546.4</v>
      </c>
      <c r="D148" s="4">
        <f t="shared" si="59"/>
        <v>1.028820047074487</v>
      </c>
      <c r="E148" s="11">
        <v>10</v>
      </c>
      <c r="F148" s="5" t="s">
        <v>362</v>
      </c>
      <c r="G148" s="5" t="s">
        <v>362</v>
      </c>
      <c r="H148" s="5" t="s">
        <v>362</v>
      </c>
      <c r="I148" s="5" t="s">
        <v>362</v>
      </c>
      <c r="J148" s="5" t="s">
        <v>362</v>
      </c>
      <c r="K148" s="5" t="s">
        <v>362</v>
      </c>
      <c r="L148" s="5" t="s">
        <v>362</v>
      </c>
      <c r="M148" s="5" t="s">
        <v>362</v>
      </c>
      <c r="N148" s="35">
        <v>6618.5</v>
      </c>
      <c r="O148" s="35">
        <v>6046.6</v>
      </c>
      <c r="P148" s="4">
        <f t="shared" si="52"/>
        <v>0.91359069275515603</v>
      </c>
      <c r="Q148" s="11">
        <v>20</v>
      </c>
      <c r="R148" s="35">
        <v>24</v>
      </c>
      <c r="S148" s="35">
        <v>31.8</v>
      </c>
      <c r="T148" s="4">
        <f t="shared" si="53"/>
        <v>1.2124999999999999</v>
      </c>
      <c r="U148" s="11">
        <v>20</v>
      </c>
      <c r="V148" s="35">
        <v>29.1</v>
      </c>
      <c r="W148" s="35">
        <v>37.299999999999997</v>
      </c>
      <c r="X148" s="4">
        <f t="shared" si="54"/>
        <v>1.2081786941580757</v>
      </c>
      <c r="Y148" s="11">
        <v>30</v>
      </c>
      <c r="Z148" s="82">
        <v>343515</v>
      </c>
      <c r="AA148" s="82">
        <v>345402</v>
      </c>
      <c r="AB148" s="4">
        <f t="shared" si="55"/>
        <v>1.0054932099034977</v>
      </c>
      <c r="AC148" s="11">
        <v>5</v>
      </c>
      <c r="AD148" s="11">
        <v>236</v>
      </c>
      <c r="AE148" s="11">
        <v>283</v>
      </c>
      <c r="AF148" s="4">
        <f t="shared" si="56"/>
        <v>1.1991525423728813</v>
      </c>
      <c r="AG148" s="11">
        <v>20</v>
      </c>
      <c r="AH148" s="5" t="s">
        <v>362</v>
      </c>
      <c r="AI148" s="5" t="s">
        <v>362</v>
      </c>
      <c r="AJ148" s="5" t="s">
        <v>362</v>
      </c>
      <c r="AK148" s="5" t="s">
        <v>362</v>
      </c>
      <c r="AL148" s="5" t="s">
        <v>362</v>
      </c>
      <c r="AM148" s="5" t="s">
        <v>362</v>
      </c>
      <c r="AN148" s="5" t="s">
        <v>362</v>
      </c>
      <c r="AO148" s="5" t="s">
        <v>362</v>
      </c>
      <c r="AP148" s="5" t="s">
        <v>362</v>
      </c>
      <c r="AQ148" s="5" t="s">
        <v>362</v>
      </c>
      <c r="AR148" s="5" t="s">
        <v>362</v>
      </c>
      <c r="AS148" s="5" t="s">
        <v>362</v>
      </c>
      <c r="AT148" s="5" t="s">
        <v>362</v>
      </c>
      <c r="AU148" s="5" t="s">
        <v>362</v>
      </c>
      <c r="AV148" s="5" t="s">
        <v>362</v>
      </c>
      <c r="AW148" s="5" t="s">
        <v>362</v>
      </c>
      <c r="AX148" s="58">
        <v>100</v>
      </c>
      <c r="AY148" s="58">
        <v>100</v>
      </c>
      <c r="AZ148" s="4">
        <f t="shared" si="57"/>
        <v>1</v>
      </c>
      <c r="BA148" s="5">
        <v>10</v>
      </c>
      <c r="BB148" s="5" t="s">
        <v>362</v>
      </c>
      <c r="BC148" s="5" t="s">
        <v>362</v>
      </c>
      <c r="BD148" s="5" t="s">
        <v>362</v>
      </c>
      <c r="BE148" s="5" t="s">
        <v>362</v>
      </c>
      <c r="BF148" s="5" t="s">
        <v>362</v>
      </c>
      <c r="BG148" s="5" t="s">
        <v>362</v>
      </c>
      <c r="BH148" s="5" t="s">
        <v>362</v>
      </c>
      <c r="BI148" s="5" t="s">
        <v>362</v>
      </c>
      <c r="BJ148" s="44">
        <f t="shared" si="60"/>
        <v>1.113616452587525</v>
      </c>
      <c r="BK148" s="45">
        <v>4243</v>
      </c>
      <c r="BL148" s="35">
        <f t="shared" si="61"/>
        <v>4725.1000000000004</v>
      </c>
      <c r="BM148" s="35">
        <f t="shared" si="62"/>
        <v>482.10000000000036</v>
      </c>
      <c r="BN148" s="35">
        <v>373.3</v>
      </c>
      <c r="BO148" s="35">
        <v>419.5</v>
      </c>
      <c r="BP148" s="35">
        <v>475.5</v>
      </c>
      <c r="BQ148" s="35">
        <v>343.6</v>
      </c>
      <c r="BR148" s="35">
        <v>430.4</v>
      </c>
      <c r="BS148" s="35"/>
      <c r="BT148" s="35">
        <v>416.6</v>
      </c>
      <c r="BU148" s="35">
        <v>383.1</v>
      </c>
      <c r="BV148" s="35">
        <v>371.4</v>
      </c>
      <c r="BW148" s="35">
        <v>492.3</v>
      </c>
      <c r="BX148" s="35">
        <v>400.79999999999995</v>
      </c>
      <c r="BY148" s="35">
        <v>456.2</v>
      </c>
      <c r="BZ148" s="35"/>
      <c r="CA148" s="35">
        <f t="shared" si="58"/>
        <v>162.4</v>
      </c>
      <c r="CB148" s="35"/>
      <c r="CC148" s="35">
        <f t="shared" si="69"/>
        <v>162.4</v>
      </c>
      <c r="CD148" s="35">
        <f t="shared" si="70"/>
        <v>0</v>
      </c>
      <c r="CE148" s="90"/>
      <c r="CF148" s="90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10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10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10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10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10"/>
      <c r="HY148" s="9"/>
      <c r="HZ148" s="9"/>
    </row>
    <row r="149" spans="1:234" s="2" customFormat="1" ht="17.149999999999999" customHeight="1">
      <c r="A149" s="14" t="s">
        <v>148</v>
      </c>
      <c r="B149" s="35">
        <v>2091</v>
      </c>
      <c r="C149" s="35">
        <v>2256.6</v>
      </c>
      <c r="D149" s="4">
        <f t="shared" si="59"/>
        <v>1.079196556671449</v>
      </c>
      <c r="E149" s="11">
        <v>10</v>
      </c>
      <c r="F149" s="5" t="s">
        <v>362</v>
      </c>
      <c r="G149" s="5" t="s">
        <v>362</v>
      </c>
      <c r="H149" s="5" t="s">
        <v>362</v>
      </c>
      <c r="I149" s="5" t="s">
        <v>362</v>
      </c>
      <c r="J149" s="5" t="s">
        <v>362</v>
      </c>
      <c r="K149" s="5" t="s">
        <v>362</v>
      </c>
      <c r="L149" s="5" t="s">
        <v>362</v>
      </c>
      <c r="M149" s="5" t="s">
        <v>362</v>
      </c>
      <c r="N149" s="35">
        <v>14605.7</v>
      </c>
      <c r="O149" s="35">
        <v>10702.5</v>
      </c>
      <c r="P149" s="4">
        <f t="shared" si="52"/>
        <v>0.73276186694235812</v>
      </c>
      <c r="Q149" s="11">
        <v>20</v>
      </c>
      <c r="R149" s="35">
        <v>1095.2</v>
      </c>
      <c r="S149" s="35">
        <v>990.1</v>
      </c>
      <c r="T149" s="4">
        <f t="shared" si="53"/>
        <v>0.90403579254930599</v>
      </c>
      <c r="U149" s="11">
        <v>35</v>
      </c>
      <c r="V149" s="35">
        <v>36</v>
      </c>
      <c r="W149" s="35">
        <v>42.9</v>
      </c>
      <c r="X149" s="4">
        <f t="shared" si="54"/>
        <v>1.1916666666666667</v>
      </c>
      <c r="Y149" s="11">
        <v>15</v>
      </c>
      <c r="Z149" s="82">
        <v>35300</v>
      </c>
      <c r="AA149" s="82">
        <v>34389</v>
      </c>
      <c r="AB149" s="4">
        <f t="shared" si="55"/>
        <v>0.97419263456090655</v>
      </c>
      <c r="AC149" s="11">
        <v>5</v>
      </c>
      <c r="AD149" s="11">
        <v>520</v>
      </c>
      <c r="AE149" s="11">
        <v>344</v>
      </c>
      <c r="AF149" s="4">
        <f t="shared" si="56"/>
        <v>0.66153846153846152</v>
      </c>
      <c r="AG149" s="11">
        <v>20</v>
      </c>
      <c r="AH149" s="5" t="s">
        <v>362</v>
      </c>
      <c r="AI149" s="5" t="s">
        <v>362</v>
      </c>
      <c r="AJ149" s="5" t="s">
        <v>362</v>
      </c>
      <c r="AK149" s="5" t="s">
        <v>362</v>
      </c>
      <c r="AL149" s="5" t="s">
        <v>362</v>
      </c>
      <c r="AM149" s="5" t="s">
        <v>362</v>
      </c>
      <c r="AN149" s="5" t="s">
        <v>362</v>
      </c>
      <c r="AO149" s="5" t="s">
        <v>362</v>
      </c>
      <c r="AP149" s="5" t="s">
        <v>362</v>
      </c>
      <c r="AQ149" s="5" t="s">
        <v>362</v>
      </c>
      <c r="AR149" s="5" t="s">
        <v>362</v>
      </c>
      <c r="AS149" s="5" t="s">
        <v>362</v>
      </c>
      <c r="AT149" s="5" t="s">
        <v>362</v>
      </c>
      <c r="AU149" s="5" t="s">
        <v>362</v>
      </c>
      <c r="AV149" s="5" t="s">
        <v>362</v>
      </c>
      <c r="AW149" s="5" t="s">
        <v>362</v>
      </c>
      <c r="AX149" s="58">
        <v>100</v>
      </c>
      <c r="AY149" s="58">
        <v>100</v>
      </c>
      <c r="AZ149" s="4">
        <f t="shared" si="57"/>
        <v>1</v>
      </c>
      <c r="BA149" s="5">
        <v>10</v>
      </c>
      <c r="BB149" s="5" t="s">
        <v>362</v>
      </c>
      <c r="BC149" s="5" t="s">
        <v>362</v>
      </c>
      <c r="BD149" s="5" t="s">
        <v>362</v>
      </c>
      <c r="BE149" s="5" t="s">
        <v>362</v>
      </c>
      <c r="BF149" s="5" t="s">
        <v>362</v>
      </c>
      <c r="BG149" s="5" t="s">
        <v>362</v>
      </c>
      <c r="BH149" s="5" t="s">
        <v>362</v>
      </c>
      <c r="BI149" s="5" t="s">
        <v>362</v>
      </c>
      <c r="BJ149" s="44">
        <f t="shared" si="60"/>
        <v>0.89621902650748797</v>
      </c>
      <c r="BK149" s="45">
        <v>1571</v>
      </c>
      <c r="BL149" s="35">
        <f t="shared" si="61"/>
        <v>1408</v>
      </c>
      <c r="BM149" s="35">
        <f t="shared" si="62"/>
        <v>-163</v>
      </c>
      <c r="BN149" s="35">
        <v>164.1</v>
      </c>
      <c r="BO149" s="35">
        <v>137.69999999999999</v>
      </c>
      <c r="BP149" s="35">
        <v>137.69999999999999</v>
      </c>
      <c r="BQ149" s="35">
        <v>165.2</v>
      </c>
      <c r="BR149" s="35">
        <v>147.5</v>
      </c>
      <c r="BS149" s="35"/>
      <c r="BT149" s="35">
        <v>96.8</v>
      </c>
      <c r="BU149" s="35">
        <v>91.300000000000011</v>
      </c>
      <c r="BV149" s="35">
        <v>138</v>
      </c>
      <c r="BW149" s="35">
        <v>179.8</v>
      </c>
      <c r="BX149" s="35">
        <v>139.70000000000002</v>
      </c>
      <c r="BY149" s="35">
        <v>114.6</v>
      </c>
      <c r="BZ149" s="35"/>
      <c r="CA149" s="35">
        <f t="shared" si="58"/>
        <v>-104.4</v>
      </c>
      <c r="CB149" s="35"/>
      <c r="CC149" s="35">
        <f t="shared" si="69"/>
        <v>0</v>
      </c>
      <c r="CD149" s="35">
        <f t="shared" si="70"/>
        <v>-104.4</v>
      </c>
      <c r="CE149" s="90"/>
      <c r="CF149" s="90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10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10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10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10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10"/>
      <c r="HY149" s="9"/>
      <c r="HZ149" s="9"/>
    </row>
    <row r="150" spans="1:234" s="2" customFormat="1" ht="17.149999999999999" customHeight="1">
      <c r="A150" s="14" t="s">
        <v>149</v>
      </c>
      <c r="B150" s="35">
        <v>0</v>
      </c>
      <c r="C150" s="35">
        <v>0</v>
      </c>
      <c r="D150" s="4">
        <f t="shared" si="59"/>
        <v>0</v>
      </c>
      <c r="E150" s="11">
        <v>0</v>
      </c>
      <c r="F150" s="5" t="s">
        <v>362</v>
      </c>
      <c r="G150" s="5" t="s">
        <v>362</v>
      </c>
      <c r="H150" s="5" t="s">
        <v>362</v>
      </c>
      <c r="I150" s="5" t="s">
        <v>362</v>
      </c>
      <c r="J150" s="5" t="s">
        <v>362</v>
      </c>
      <c r="K150" s="5" t="s">
        <v>362</v>
      </c>
      <c r="L150" s="5" t="s">
        <v>362</v>
      </c>
      <c r="M150" s="5" t="s">
        <v>362</v>
      </c>
      <c r="N150" s="35">
        <v>4979.6000000000004</v>
      </c>
      <c r="O150" s="35">
        <v>4360.6000000000004</v>
      </c>
      <c r="P150" s="4">
        <f t="shared" si="52"/>
        <v>0.87569282673307092</v>
      </c>
      <c r="Q150" s="11">
        <v>20</v>
      </c>
      <c r="R150" s="35">
        <v>34.4</v>
      </c>
      <c r="S150" s="35">
        <v>81.7</v>
      </c>
      <c r="T150" s="4">
        <f t="shared" si="53"/>
        <v>1.3</v>
      </c>
      <c r="U150" s="11">
        <v>5</v>
      </c>
      <c r="V150" s="35">
        <v>268</v>
      </c>
      <c r="W150" s="35">
        <v>318.2</v>
      </c>
      <c r="X150" s="4">
        <f t="shared" si="54"/>
        <v>1.1873134328358208</v>
      </c>
      <c r="Y150" s="11">
        <v>45</v>
      </c>
      <c r="Z150" s="82">
        <v>42955</v>
      </c>
      <c r="AA150" s="82">
        <v>47834</v>
      </c>
      <c r="AB150" s="4">
        <f t="shared" si="55"/>
        <v>1.1135839832382726</v>
      </c>
      <c r="AC150" s="11">
        <v>5</v>
      </c>
      <c r="AD150" s="11">
        <v>630</v>
      </c>
      <c r="AE150" s="11">
        <v>723</v>
      </c>
      <c r="AF150" s="4">
        <f t="shared" si="56"/>
        <v>1.1476190476190475</v>
      </c>
      <c r="AG150" s="11">
        <v>20</v>
      </c>
      <c r="AH150" s="5" t="s">
        <v>362</v>
      </c>
      <c r="AI150" s="5" t="s">
        <v>362</v>
      </c>
      <c r="AJ150" s="5" t="s">
        <v>362</v>
      </c>
      <c r="AK150" s="5" t="s">
        <v>362</v>
      </c>
      <c r="AL150" s="5" t="s">
        <v>362</v>
      </c>
      <c r="AM150" s="5" t="s">
        <v>362</v>
      </c>
      <c r="AN150" s="5" t="s">
        <v>362</v>
      </c>
      <c r="AO150" s="5" t="s">
        <v>362</v>
      </c>
      <c r="AP150" s="5" t="s">
        <v>362</v>
      </c>
      <c r="AQ150" s="5" t="s">
        <v>362</v>
      </c>
      <c r="AR150" s="5" t="s">
        <v>362</v>
      </c>
      <c r="AS150" s="5" t="s">
        <v>362</v>
      </c>
      <c r="AT150" s="5" t="s">
        <v>362</v>
      </c>
      <c r="AU150" s="5" t="s">
        <v>362</v>
      </c>
      <c r="AV150" s="5" t="s">
        <v>362</v>
      </c>
      <c r="AW150" s="5" t="s">
        <v>362</v>
      </c>
      <c r="AX150" s="58">
        <v>100</v>
      </c>
      <c r="AY150" s="58">
        <v>100</v>
      </c>
      <c r="AZ150" s="4">
        <f t="shared" si="57"/>
        <v>1</v>
      </c>
      <c r="BA150" s="5">
        <v>10</v>
      </c>
      <c r="BB150" s="5" t="s">
        <v>362</v>
      </c>
      <c r="BC150" s="5" t="s">
        <v>362</v>
      </c>
      <c r="BD150" s="5" t="s">
        <v>362</v>
      </c>
      <c r="BE150" s="5" t="s">
        <v>362</v>
      </c>
      <c r="BF150" s="5" t="s">
        <v>362</v>
      </c>
      <c r="BG150" s="5" t="s">
        <v>362</v>
      </c>
      <c r="BH150" s="5" t="s">
        <v>362</v>
      </c>
      <c r="BI150" s="5" t="s">
        <v>362</v>
      </c>
      <c r="BJ150" s="44">
        <f t="shared" si="60"/>
        <v>1.1044120179128158</v>
      </c>
      <c r="BK150" s="45">
        <v>822</v>
      </c>
      <c r="BL150" s="35">
        <f t="shared" si="61"/>
        <v>907.8</v>
      </c>
      <c r="BM150" s="35">
        <f t="shared" si="62"/>
        <v>85.799999999999955</v>
      </c>
      <c r="BN150" s="35">
        <v>90.7</v>
      </c>
      <c r="BO150" s="35">
        <v>92.1</v>
      </c>
      <c r="BP150" s="35">
        <v>90.5</v>
      </c>
      <c r="BQ150" s="35">
        <v>69.3</v>
      </c>
      <c r="BR150" s="35">
        <v>80.2</v>
      </c>
      <c r="BS150" s="35"/>
      <c r="BT150" s="35">
        <v>83.4</v>
      </c>
      <c r="BU150" s="35">
        <v>70</v>
      </c>
      <c r="BV150" s="35">
        <v>62.3</v>
      </c>
      <c r="BW150" s="35">
        <v>54.5</v>
      </c>
      <c r="BX150" s="35">
        <v>82.9</v>
      </c>
      <c r="BY150" s="35">
        <v>86.3</v>
      </c>
      <c r="BZ150" s="35"/>
      <c r="CA150" s="35">
        <f t="shared" si="58"/>
        <v>45.6</v>
      </c>
      <c r="CB150" s="35"/>
      <c r="CC150" s="35">
        <f t="shared" si="69"/>
        <v>45.6</v>
      </c>
      <c r="CD150" s="35">
        <f t="shared" si="70"/>
        <v>0</v>
      </c>
      <c r="CE150" s="90"/>
      <c r="CF150" s="90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10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10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10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10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10"/>
      <c r="HY150" s="9"/>
      <c r="HZ150" s="9"/>
    </row>
    <row r="151" spans="1:234" s="2" customFormat="1" ht="17.149999999999999" customHeight="1">
      <c r="A151" s="14" t="s">
        <v>150</v>
      </c>
      <c r="B151" s="35">
        <v>262397</v>
      </c>
      <c r="C151" s="35">
        <v>260400.6</v>
      </c>
      <c r="D151" s="4">
        <f t="shared" si="59"/>
        <v>0.99239168130733202</v>
      </c>
      <c r="E151" s="11">
        <v>10</v>
      </c>
      <c r="F151" s="5" t="s">
        <v>362</v>
      </c>
      <c r="G151" s="5" t="s">
        <v>362</v>
      </c>
      <c r="H151" s="5" t="s">
        <v>362</v>
      </c>
      <c r="I151" s="5" t="s">
        <v>362</v>
      </c>
      <c r="J151" s="5" t="s">
        <v>362</v>
      </c>
      <c r="K151" s="5" t="s">
        <v>362</v>
      </c>
      <c r="L151" s="5" t="s">
        <v>362</v>
      </c>
      <c r="M151" s="5" t="s">
        <v>362</v>
      </c>
      <c r="N151" s="35">
        <v>12127.4</v>
      </c>
      <c r="O151" s="35">
        <v>8470.9</v>
      </c>
      <c r="P151" s="4">
        <f t="shared" si="52"/>
        <v>0.69849266949222422</v>
      </c>
      <c r="Q151" s="11">
        <v>20</v>
      </c>
      <c r="R151" s="35">
        <v>9.5</v>
      </c>
      <c r="S151" s="35">
        <v>9.6</v>
      </c>
      <c r="T151" s="4">
        <f t="shared" si="53"/>
        <v>1.0105263157894737</v>
      </c>
      <c r="U151" s="11">
        <v>15</v>
      </c>
      <c r="V151" s="35">
        <v>136</v>
      </c>
      <c r="W151" s="35">
        <v>226.3</v>
      </c>
      <c r="X151" s="4">
        <f t="shared" si="54"/>
        <v>1.2463970588235294</v>
      </c>
      <c r="Y151" s="11">
        <v>35</v>
      </c>
      <c r="Z151" s="82">
        <v>150170</v>
      </c>
      <c r="AA151" s="82">
        <v>149123</v>
      </c>
      <c r="AB151" s="4">
        <f t="shared" si="55"/>
        <v>0.99302790171139377</v>
      </c>
      <c r="AC151" s="11">
        <v>5</v>
      </c>
      <c r="AD151" s="11">
        <v>140</v>
      </c>
      <c r="AE151" s="11">
        <v>166</v>
      </c>
      <c r="AF151" s="4">
        <f t="shared" si="56"/>
        <v>1.1857142857142857</v>
      </c>
      <c r="AG151" s="11">
        <v>20</v>
      </c>
      <c r="AH151" s="5" t="s">
        <v>362</v>
      </c>
      <c r="AI151" s="5" t="s">
        <v>362</v>
      </c>
      <c r="AJ151" s="5" t="s">
        <v>362</v>
      </c>
      <c r="AK151" s="5" t="s">
        <v>362</v>
      </c>
      <c r="AL151" s="5" t="s">
        <v>362</v>
      </c>
      <c r="AM151" s="5" t="s">
        <v>362</v>
      </c>
      <c r="AN151" s="5" t="s">
        <v>362</v>
      </c>
      <c r="AO151" s="5" t="s">
        <v>362</v>
      </c>
      <c r="AP151" s="5" t="s">
        <v>362</v>
      </c>
      <c r="AQ151" s="5" t="s">
        <v>362</v>
      </c>
      <c r="AR151" s="5" t="s">
        <v>362</v>
      </c>
      <c r="AS151" s="5" t="s">
        <v>362</v>
      </c>
      <c r="AT151" s="5" t="s">
        <v>362</v>
      </c>
      <c r="AU151" s="5" t="s">
        <v>362</v>
      </c>
      <c r="AV151" s="5" t="s">
        <v>362</v>
      </c>
      <c r="AW151" s="5" t="s">
        <v>362</v>
      </c>
      <c r="AX151" s="58">
        <v>100</v>
      </c>
      <c r="AY151" s="58">
        <v>100</v>
      </c>
      <c r="AZ151" s="4">
        <f t="shared" si="57"/>
        <v>1</v>
      </c>
      <c r="BA151" s="5">
        <v>10</v>
      </c>
      <c r="BB151" s="5" t="s">
        <v>362</v>
      </c>
      <c r="BC151" s="5" t="s">
        <v>362</v>
      </c>
      <c r="BD151" s="5" t="s">
        <v>362</v>
      </c>
      <c r="BE151" s="5" t="s">
        <v>362</v>
      </c>
      <c r="BF151" s="5" t="s">
        <v>362</v>
      </c>
      <c r="BG151" s="5" t="s">
        <v>362</v>
      </c>
      <c r="BH151" s="5" t="s">
        <v>362</v>
      </c>
      <c r="BI151" s="5" t="s">
        <v>362</v>
      </c>
      <c r="BJ151" s="44">
        <f t="shared" si="60"/>
        <v>1.0552607584471838</v>
      </c>
      <c r="BK151" s="45">
        <v>2386</v>
      </c>
      <c r="BL151" s="35">
        <f t="shared" si="61"/>
        <v>2517.9</v>
      </c>
      <c r="BM151" s="35">
        <f t="shared" si="62"/>
        <v>131.90000000000009</v>
      </c>
      <c r="BN151" s="35">
        <v>212.3</v>
      </c>
      <c r="BO151" s="35">
        <v>256.8</v>
      </c>
      <c r="BP151" s="35">
        <v>282.10000000000002</v>
      </c>
      <c r="BQ151" s="35">
        <v>222.2</v>
      </c>
      <c r="BR151" s="35">
        <v>231</v>
      </c>
      <c r="BS151" s="35"/>
      <c r="BT151" s="35">
        <v>181.5</v>
      </c>
      <c r="BU151" s="35">
        <v>189.29999999999998</v>
      </c>
      <c r="BV151" s="35">
        <v>211.6</v>
      </c>
      <c r="BW151" s="35">
        <v>207.7</v>
      </c>
      <c r="BX151" s="35">
        <v>230.6</v>
      </c>
      <c r="BY151" s="35">
        <v>250.1</v>
      </c>
      <c r="BZ151" s="35"/>
      <c r="CA151" s="35">
        <f t="shared" si="58"/>
        <v>42.7</v>
      </c>
      <c r="CB151" s="35"/>
      <c r="CC151" s="35">
        <f t="shared" si="69"/>
        <v>42.7</v>
      </c>
      <c r="CD151" s="35">
        <f t="shared" si="70"/>
        <v>0</v>
      </c>
      <c r="CE151" s="90"/>
      <c r="CF151" s="90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10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10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10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10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10"/>
      <c r="HY151" s="9"/>
      <c r="HZ151" s="9"/>
    </row>
    <row r="152" spans="1:234" s="2" customFormat="1" ht="17.149999999999999" customHeight="1">
      <c r="A152" s="14" t="s">
        <v>151</v>
      </c>
      <c r="B152" s="35">
        <v>1811</v>
      </c>
      <c r="C152" s="35">
        <v>1811</v>
      </c>
      <c r="D152" s="4">
        <f t="shared" si="59"/>
        <v>1</v>
      </c>
      <c r="E152" s="11">
        <v>10</v>
      </c>
      <c r="F152" s="5" t="s">
        <v>362</v>
      </c>
      <c r="G152" s="5" t="s">
        <v>362</v>
      </c>
      <c r="H152" s="5" t="s">
        <v>362</v>
      </c>
      <c r="I152" s="5" t="s">
        <v>362</v>
      </c>
      <c r="J152" s="5" t="s">
        <v>362</v>
      </c>
      <c r="K152" s="5" t="s">
        <v>362</v>
      </c>
      <c r="L152" s="5" t="s">
        <v>362</v>
      </c>
      <c r="M152" s="5" t="s">
        <v>362</v>
      </c>
      <c r="N152" s="35">
        <v>4102.7</v>
      </c>
      <c r="O152" s="35">
        <v>3290.9</v>
      </c>
      <c r="P152" s="4">
        <f t="shared" si="52"/>
        <v>0.80213030443366573</v>
      </c>
      <c r="Q152" s="11">
        <v>20</v>
      </c>
      <c r="R152" s="35">
        <v>3170</v>
      </c>
      <c r="S152" s="35">
        <v>3315.3</v>
      </c>
      <c r="T152" s="4">
        <f t="shared" si="53"/>
        <v>1.0458359621451105</v>
      </c>
      <c r="U152" s="11">
        <v>35</v>
      </c>
      <c r="V152" s="35">
        <v>90</v>
      </c>
      <c r="W152" s="35">
        <v>114.1</v>
      </c>
      <c r="X152" s="4">
        <f t="shared" si="54"/>
        <v>1.2067777777777777</v>
      </c>
      <c r="Y152" s="11">
        <v>15</v>
      </c>
      <c r="Z152" s="82">
        <v>26750</v>
      </c>
      <c r="AA152" s="82">
        <v>25381</v>
      </c>
      <c r="AB152" s="4">
        <f t="shared" si="55"/>
        <v>0.94882242990654209</v>
      </c>
      <c r="AC152" s="11">
        <v>5</v>
      </c>
      <c r="AD152" s="11">
        <v>820</v>
      </c>
      <c r="AE152" s="11">
        <v>840</v>
      </c>
      <c r="AF152" s="4">
        <f t="shared" si="56"/>
        <v>1.024390243902439</v>
      </c>
      <c r="AG152" s="11">
        <v>20</v>
      </c>
      <c r="AH152" s="5" t="s">
        <v>362</v>
      </c>
      <c r="AI152" s="5" t="s">
        <v>362</v>
      </c>
      <c r="AJ152" s="5" t="s">
        <v>362</v>
      </c>
      <c r="AK152" s="5" t="s">
        <v>362</v>
      </c>
      <c r="AL152" s="5" t="s">
        <v>362</v>
      </c>
      <c r="AM152" s="5" t="s">
        <v>362</v>
      </c>
      <c r="AN152" s="5" t="s">
        <v>362</v>
      </c>
      <c r="AO152" s="5" t="s">
        <v>362</v>
      </c>
      <c r="AP152" s="5" t="s">
        <v>362</v>
      </c>
      <c r="AQ152" s="5" t="s">
        <v>362</v>
      </c>
      <c r="AR152" s="5" t="s">
        <v>362</v>
      </c>
      <c r="AS152" s="5" t="s">
        <v>362</v>
      </c>
      <c r="AT152" s="5" t="s">
        <v>362</v>
      </c>
      <c r="AU152" s="5" t="s">
        <v>362</v>
      </c>
      <c r="AV152" s="5" t="s">
        <v>362</v>
      </c>
      <c r="AW152" s="5" t="s">
        <v>362</v>
      </c>
      <c r="AX152" s="58">
        <v>100</v>
      </c>
      <c r="AY152" s="58">
        <v>100</v>
      </c>
      <c r="AZ152" s="4">
        <f t="shared" si="57"/>
        <v>1</v>
      </c>
      <c r="BA152" s="5">
        <v>10</v>
      </c>
      <c r="BB152" s="5" t="s">
        <v>362</v>
      </c>
      <c r="BC152" s="5" t="s">
        <v>362</v>
      </c>
      <c r="BD152" s="5" t="s">
        <v>362</v>
      </c>
      <c r="BE152" s="5" t="s">
        <v>362</v>
      </c>
      <c r="BF152" s="5" t="s">
        <v>362</v>
      </c>
      <c r="BG152" s="5" t="s">
        <v>362</v>
      </c>
      <c r="BH152" s="5" t="s">
        <v>362</v>
      </c>
      <c r="BI152" s="5" t="s">
        <v>362</v>
      </c>
      <c r="BJ152" s="44">
        <f t="shared" si="60"/>
        <v>1.0085256387652202</v>
      </c>
      <c r="BK152" s="45">
        <v>1988</v>
      </c>
      <c r="BL152" s="35">
        <f t="shared" si="61"/>
        <v>2004.9</v>
      </c>
      <c r="BM152" s="35">
        <f t="shared" si="62"/>
        <v>16.900000000000091</v>
      </c>
      <c r="BN152" s="35">
        <v>219</v>
      </c>
      <c r="BO152" s="35">
        <v>213.7</v>
      </c>
      <c r="BP152" s="35">
        <v>196.4</v>
      </c>
      <c r="BQ152" s="35">
        <v>197.4</v>
      </c>
      <c r="BR152" s="35">
        <v>198.2</v>
      </c>
      <c r="BS152" s="35"/>
      <c r="BT152" s="35">
        <v>129.30000000000001</v>
      </c>
      <c r="BU152" s="35">
        <v>159.70000000000002</v>
      </c>
      <c r="BV152" s="35">
        <v>149.6</v>
      </c>
      <c r="BW152" s="35">
        <v>111.5</v>
      </c>
      <c r="BX152" s="35">
        <v>228.6</v>
      </c>
      <c r="BY152" s="35">
        <v>198.7</v>
      </c>
      <c r="BZ152" s="35"/>
      <c r="CA152" s="35">
        <f t="shared" si="58"/>
        <v>2.8</v>
      </c>
      <c r="CB152" s="35"/>
      <c r="CC152" s="35">
        <f t="shared" si="69"/>
        <v>2.8</v>
      </c>
      <c r="CD152" s="35">
        <f t="shared" si="70"/>
        <v>0</v>
      </c>
      <c r="CE152" s="90"/>
      <c r="CF152" s="90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10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10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10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10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10"/>
      <c r="HY152" s="9"/>
      <c r="HZ152" s="9"/>
    </row>
    <row r="153" spans="1:234" s="2" customFormat="1" ht="17.149999999999999" customHeight="1">
      <c r="A153" s="14" t="s">
        <v>152</v>
      </c>
      <c r="B153" s="35">
        <v>51589</v>
      </c>
      <c r="C153" s="35">
        <v>69096</v>
      </c>
      <c r="D153" s="4">
        <f t="shared" si="59"/>
        <v>1.2139355288918181</v>
      </c>
      <c r="E153" s="11">
        <v>10</v>
      </c>
      <c r="F153" s="5" t="s">
        <v>362</v>
      </c>
      <c r="G153" s="5" t="s">
        <v>362</v>
      </c>
      <c r="H153" s="5" t="s">
        <v>362</v>
      </c>
      <c r="I153" s="5" t="s">
        <v>362</v>
      </c>
      <c r="J153" s="5" t="s">
        <v>362</v>
      </c>
      <c r="K153" s="5" t="s">
        <v>362</v>
      </c>
      <c r="L153" s="5" t="s">
        <v>362</v>
      </c>
      <c r="M153" s="5" t="s">
        <v>362</v>
      </c>
      <c r="N153" s="35">
        <v>3220.2</v>
      </c>
      <c r="O153" s="35">
        <v>3762</v>
      </c>
      <c r="P153" s="4">
        <f t="shared" si="52"/>
        <v>1.1682504192286194</v>
      </c>
      <c r="Q153" s="11">
        <v>20</v>
      </c>
      <c r="R153" s="35">
        <v>77.599999999999994</v>
      </c>
      <c r="S153" s="35">
        <v>86.6</v>
      </c>
      <c r="T153" s="4">
        <f t="shared" si="53"/>
        <v>1.115979381443299</v>
      </c>
      <c r="U153" s="11">
        <v>20</v>
      </c>
      <c r="V153" s="35">
        <v>8</v>
      </c>
      <c r="W153" s="35">
        <v>9.5</v>
      </c>
      <c r="X153" s="4">
        <f t="shared" si="54"/>
        <v>1.1875</v>
      </c>
      <c r="Y153" s="11">
        <v>30</v>
      </c>
      <c r="Z153" s="82">
        <v>42500</v>
      </c>
      <c r="AA153" s="82">
        <v>44069</v>
      </c>
      <c r="AB153" s="4">
        <f t="shared" si="55"/>
        <v>1.0369176470588235</v>
      </c>
      <c r="AC153" s="11">
        <v>5</v>
      </c>
      <c r="AD153" s="11">
        <v>87</v>
      </c>
      <c r="AE153" s="11">
        <v>103</v>
      </c>
      <c r="AF153" s="4">
        <f t="shared" si="56"/>
        <v>1.1839080459770115</v>
      </c>
      <c r="AG153" s="11">
        <v>20</v>
      </c>
      <c r="AH153" s="5" t="s">
        <v>362</v>
      </c>
      <c r="AI153" s="5" t="s">
        <v>362</v>
      </c>
      <c r="AJ153" s="5" t="s">
        <v>362</v>
      </c>
      <c r="AK153" s="5" t="s">
        <v>362</v>
      </c>
      <c r="AL153" s="5" t="s">
        <v>362</v>
      </c>
      <c r="AM153" s="5" t="s">
        <v>362</v>
      </c>
      <c r="AN153" s="5" t="s">
        <v>362</v>
      </c>
      <c r="AO153" s="5" t="s">
        <v>362</v>
      </c>
      <c r="AP153" s="5" t="s">
        <v>362</v>
      </c>
      <c r="AQ153" s="5" t="s">
        <v>362</v>
      </c>
      <c r="AR153" s="5" t="s">
        <v>362</v>
      </c>
      <c r="AS153" s="5" t="s">
        <v>362</v>
      </c>
      <c r="AT153" s="5" t="s">
        <v>362</v>
      </c>
      <c r="AU153" s="5" t="s">
        <v>362</v>
      </c>
      <c r="AV153" s="5" t="s">
        <v>362</v>
      </c>
      <c r="AW153" s="5" t="s">
        <v>362</v>
      </c>
      <c r="AX153" s="58">
        <v>100</v>
      </c>
      <c r="AY153" s="58">
        <v>100</v>
      </c>
      <c r="AZ153" s="4">
        <f t="shared" si="57"/>
        <v>1</v>
      </c>
      <c r="BA153" s="5">
        <v>10</v>
      </c>
      <c r="BB153" s="5" t="s">
        <v>362</v>
      </c>
      <c r="BC153" s="5" t="s">
        <v>362</v>
      </c>
      <c r="BD153" s="5" t="s">
        <v>362</v>
      </c>
      <c r="BE153" s="5" t="s">
        <v>362</v>
      </c>
      <c r="BF153" s="5" t="s">
        <v>362</v>
      </c>
      <c r="BG153" s="5" t="s">
        <v>362</v>
      </c>
      <c r="BH153" s="5" t="s">
        <v>362</v>
      </c>
      <c r="BI153" s="5" t="s">
        <v>362</v>
      </c>
      <c r="BJ153" s="44">
        <f t="shared" si="60"/>
        <v>1.1505365257147036</v>
      </c>
      <c r="BK153" s="45">
        <v>2838</v>
      </c>
      <c r="BL153" s="35">
        <f t="shared" si="61"/>
        <v>3265.2</v>
      </c>
      <c r="BM153" s="35">
        <f t="shared" si="62"/>
        <v>427.19999999999982</v>
      </c>
      <c r="BN153" s="35">
        <v>294</v>
      </c>
      <c r="BO153" s="35">
        <v>280.2</v>
      </c>
      <c r="BP153" s="35">
        <v>298.39999999999998</v>
      </c>
      <c r="BQ153" s="35">
        <v>294.7</v>
      </c>
      <c r="BR153" s="35">
        <v>250.8</v>
      </c>
      <c r="BS153" s="35"/>
      <c r="BT153" s="35">
        <v>310.3</v>
      </c>
      <c r="BU153" s="35">
        <v>262.59999999999997</v>
      </c>
      <c r="BV153" s="35">
        <v>249</v>
      </c>
      <c r="BW153" s="35">
        <v>288.10000000000002</v>
      </c>
      <c r="BX153" s="35">
        <v>298.2</v>
      </c>
      <c r="BY153" s="35">
        <v>291.2</v>
      </c>
      <c r="BZ153" s="35"/>
      <c r="CA153" s="35">
        <f t="shared" si="58"/>
        <v>147.69999999999999</v>
      </c>
      <c r="CB153" s="35"/>
      <c r="CC153" s="35">
        <f t="shared" si="69"/>
        <v>147.69999999999999</v>
      </c>
      <c r="CD153" s="35">
        <f t="shared" si="70"/>
        <v>0</v>
      </c>
      <c r="CE153" s="90"/>
      <c r="CF153" s="90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10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10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10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10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10"/>
      <c r="HY153" s="9"/>
      <c r="HZ153" s="9"/>
    </row>
    <row r="154" spans="1:234" s="2" customFormat="1" ht="17.149999999999999" customHeight="1">
      <c r="A154" s="14" t="s">
        <v>153</v>
      </c>
      <c r="B154" s="35">
        <v>717</v>
      </c>
      <c r="C154" s="35">
        <v>851.1</v>
      </c>
      <c r="D154" s="4">
        <f t="shared" si="59"/>
        <v>1.187029288702929</v>
      </c>
      <c r="E154" s="11">
        <v>10</v>
      </c>
      <c r="F154" s="5" t="s">
        <v>362</v>
      </c>
      <c r="G154" s="5" t="s">
        <v>362</v>
      </c>
      <c r="H154" s="5" t="s">
        <v>362</v>
      </c>
      <c r="I154" s="5" t="s">
        <v>362</v>
      </c>
      <c r="J154" s="5" t="s">
        <v>362</v>
      </c>
      <c r="K154" s="5" t="s">
        <v>362</v>
      </c>
      <c r="L154" s="5" t="s">
        <v>362</v>
      </c>
      <c r="M154" s="5" t="s">
        <v>362</v>
      </c>
      <c r="N154" s="35">
        <v>2203.1</v>
      </c>
      <c r="O154" s="35">
        <v>2062.6999999999998</v>
      </c>
      <c r="P154" s="4">
        <f t="shared" si="52"/>
        <v>0.93627161726657882</v>
      </c>
      <c r="Q154" s="11">
        <v>20</v>
      </c>
      <c r="R154" s="35">
        <v>1530</v>
      </c>
      <c r="S154" s="35">
        <v>1637.2</v>
      </c>
      <c r="T154" s="4">
        <f t="shared" si="53"/>
        <v>1.0700653594771241</v>
      </c>
      <c r="U154" s="11">
        <v>30</v>
      </c>
      <c r="V154" s="35">
        <v>40</v>
      </c>
      <c r="W154" s="35">
        <v>47.2</v>
      </c>
      <c r="X154" s="4">
        <f t="shared" si="54"/>
        <v>1.1800000000000002</v>
      </c>
      <c r="Y154" s="11">
        <v>20</v>
      </c>
      <c r="Z154" s="82">
        <v>20570</v>
      </c>
      <c r="AA154" s="82">
        <v>19547</v>
      </c>
      <c r="AB154" s="4">
        <f t="shared" si="55"/>
        <v>0.95026737967914443</v>
      </c>
      <c r="AC154" s="11">
        <v>5</v>
      </c>
      <c r="AD154" s="11">
        <v>550</v>
      </c>
      <c r="AE154" s="11">
        <v>550</v>
      </c>
      <c r="AF154" s="4">
        <f t="shared" si="56"/>
        <v>1</v>
      </c>
      <c r="AG154" s="11">
        <v>20</v>
      </c>
      <c r="AH154" s="5" t="s">
        <v>362</v>
      </c>
      <c r="AI154" s="5" t="s">
        <v>362</v>
      </c>
      <c r="AJ154" s="5" t="s">
        <v>362</v>
      </c>
      <c r="AK154" s="5" t="s">
        <v>362</v>
      </c>
      <c r="AL154" s="5" t="s">
        <v>362</v>
      </c>
      <c r="AM154" s="5" t="s">
        <v>362</v>
      </c>
      <c r="AN154" s="5" t="s">
        <v>362</v>
      </c>
      <c r="AO154" s="5" t="s">
        <v>362</v>
      </c>
      <c r="AP154" s="5" t="s">
        <v>362</v>
      </c>
      <c r="AQ154" s="5" t="s">
        <v>362</v>
      </c>
      <c r="AR154" s="5" t="s">
        <v>362</v>
      </c>
      <c r="AS154" s="5" t="s">
        <v>362</v>
      </c>
      <c r="AT154" s="5" t="s">
        <v>362</v>
      </c>
      <c r="AU154" s="5" t="s">
        <v>362</v>
      </c>
      <c r="AV154" s="5" t="s">
        <v>362</v>
      </c>
      <c r="AW154" s="5" t="s">
        <v>362</v>
      </c>
      <c r="AX154" s="58">
        <v>100</v>
      </c>
      <c r="AY154" s="58">
        <v>100</v>
      </c>
      <c r="AZ154" s="4">
        <f t="shared" si="57"/>
        <v>1</v>
      </c>
      <c r="BA154" s="5">
        <v>10</v>
      </c>
      <c r="BB154" s="5" t="s">
        <v>362</v>
      </c>
      <c r="BC154" s="5" t="s">
        <v>362</v>
      </c>
      <c r="BD154" s="5" t="s">
        <v>362</v>
      </c>
      <c r="BE154" s="5" t="s">
        <v>362</v>
      </c>
      <c r="BF154" s="5" t="s">
        <v>362</v>
      </c>
      <c r="BG154" s="5" t="s">
        <v>362</v>
      </c>
      <c r="BH154" s="5" t="s">
        <v>362</v>
      </c>
      <c r="BI154" s="5" t="s">
        <v>362</v>
      </c>
      <c r="BJ154" s="44">
        <f t="shared" si="60"/>
        <v>1.0526001992614809</v>
      </c>
      <c r="BK154" s="45">
        <v>1863</v>
      </c>
      <c r="BL154" s="35">
        <f t="shared" si="61"/>
        <v>1961</v>
      </c>
      <c r="BM154" s="35">
        <f t="shared" si="62"/>
        <v>98</v>
      </c>
      <c r="BN154" s="35">
        <v>185.8</v>
      </c>
      <c r="BO154" s="35">
        <v>191.1</v>
      </c>
      <c r="BP154" s="35">
        <v>132.6</v>
      </c>
      <c r="BQ154" s="35">
        <v>178.20000000000002</v>
      </c>
      <c r="BR154" s="35">
        <v>193.9</v>
      </c>
      <c r="BS154" s="35"/>
      <c r="BT154" s="35">
        <v>112.9</v>
      </c>
      <c r="BU154" s="35">
        <v>132.19999999999999</v>
      </c>
      <c r="BV154" s="35">
        <v>152.5</v>
      </c>
      <c r="BW154" s="35">
        <v>158.5</v>
      </c>
      <c r="BX154" s="35">
        <v>184.6</v>
      </c>
      <c r="BY154" s="35">
        <v>197.2</v>
      </c>
      <c r="BZ154" s="35">
        <v>44</v>
      </c>
      <c r="CA154" s="35">
        <f t="shared" si="58"/>
        <v>97.5</v>
      </c>
      <c r="CB154" s="35"/>
      <c r="CC154" s="35">
        <f t="shared" si="69"/>
        <v>97.5</v>
      </c>
      <c r="CD154" s="35">
        <f t="shared" si="70"/>
        <v>0</v>
      </c>
      <c r="CE154" s="90"/>
      <c r="CF154" s="90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10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10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10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10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10"/>
      <c r="HY154" s="9"/>
      <c r="HZ154" s="9"/>
    </row>
    <row r="155" spans="1:234" s="2" customFormat="1" ht="17.149999999999999" customHeight="1">
      <c r="A155" s="14" t="s">
        <v>154</v>
      </c>
      <c r="B155" s="35">
        <v>3042</v>
      </c>
      <c r="C155" s="35">
        <v>3154.1</v>
      </c>
      <c r="D155" s="4">
        <f t="shared" si="59"/>
        <v>1.0368507560815252</v>
      </c>
      <c r="E155" s="11">
        <v>10</v>
      </c>
      <c r="F155" s="5" t="s">
        <v>362</v>
      </c>
      <c r="G155" s="5" t="s">
        <v>362</v>
      </c>
      <c r="H155" s="5" t="s">
        <v>362</v>
      </c>
      <c r="I155" s="5" t="s">
        <v>362</v>
      </c>
      <c r="J155" s="5" t="s">
        <v>362</v>
      </c>
      <c r="K155" s="5" t="s">
        <v>362</v>
      </c>
      <c r="L155" s="5" t="s">
        <v>362</v>
      </c>
      <c r="M155" s="5" t="s">
        <v>362</v>
      </c>
      <c r="N155" s="35">
        <v>2726</v>
      </c>
      <c r="O155" s="35">
        <v>2276</v>
      </c>
      <c r="P155" s="4">
        <f t="shared" si="52"/>
        <v>0.83492296404988997</v>
      </c>
      <c r="Q155" s="11">
        <v>20</v>
      </c>
      <c r="R155" s="35">
        <v>25.1</v>
      </c>
      <c r="S155" s="35">
        <v>79.5</v>
      </c>
      <c r="T155" s="4">
        <f t="shared" si="53"/>
        <v>1.3</v>
      </c>
      <c r="U155" s="11">
        <v>15</v>
      </c>
      <c r="V155" s="35">
        <v>5.4</v>
      </c>
      <c r="W155" s="35">
        <v>5.7</v>
      </c>
      <c r="X155" s="4">
        <f t="shared" si="54"/>
        <v>1.0555555555555556</v>
      </c>
      <c r="Y155" s="11">
        <v>35</v>
      </c>
      <c r="Z155" s="82">
        <v>25150</v>
      </c>
      <c r="AA155" s="82">
        <v>27418</v>
      </c>
      <c r="AB155" s="4">
        <f t="shared" si="55"/>
        <v>1.0901789264413519</v>
      </c>
      <c r="AC155" s="11">
        <v>5</v>
      </c>
      <c r="AD155" s="11">
        <v>179</v>
      </c>
      <c r="AE155" s="11">
        <v>206</v>
      </c>
      <c r="AF155" s="4">
        <f t="shared" si="56"/>
        <v>1.1508379888268156</v>
      </c>
      <c r="AG155" s="11">
        <v>20</v>
      </c>
      <c r="AH155" s="5" t="s">
        <v>362</v>
      </c>
      <c r="AI155" s="5" t="s">
        <v>362</v>
      </c>
      <c r="AJ155" s="5" t="s">
        <v>362</v>
      </c>
      <c r="AK155" s="5" t="s">
        <v>362</v>
      </c>
      <c r="AL155" s="5" t="s">
        <v>362</v>
      </c>
      <c r="AM155" s="5" t="s">
        <v>362</v>
      </c>
      <c r="AN155" s="5" t="s">
        <v>362</v>
      </c>
      <c r="AO155" s="5" t="s">
        <v>362</v>
      </c>
      <c r="AP155" s="5" t="s">
        <v>362</v>
      </c>
      <c r="AQ155" s="5" t="s">
        <v>362</v>
      </c>
      <c r="AR155" s="5" t="s">
        <v>362</v>
      </c>
      <c r="AS155" s="5" t="s">
        <v>362</v>
      </c>
      <c r="AT155" s="5" t="s">
        <v>362</v>
      </c>
      <c r="AU155" s="5" t="s">
        <v>362</v>
      </c>
      <c r="AV155" s="5" t="s">
        <v>362</v>
      </c>
      <c r="AW155" s="5" t="s">
        <v>362</v>
      </c>
      <c r="AX155" s="58">
        <v>100</v>
      </c>
      <c r="AY155" s="58">
        <v>100</v>
      </c>
      <c r="AZ155" s="4">
        <f t="shared" si="57"/>
        <v>1</v>
      </c>
      <c r="BA155" s="5">
        <v>10</v>
      </c>
      <c r="BB155" s="5" t="s">
        <v>362</v>
      </c>
      <c r="BC155" s="5" t="s">
        <v>362</v>
      </c>
      <c r="BD155" s="5" t="s">
        <v>362</v>
      </c>
      <c r="BE155" s="5" t="s">
        <v>362</v>
      </c>
      <c r="BF155" s="5" t="s">
        <v>362</v>
      </c>
      <c r="BG155" s="5" t="s">
        <v>362</v>
      </c>
      <c r="BH155" s="5" t="s">
        <v>362</v>
      </c>
      <c r="BI155" s="5" t="s">
        <v>362</v>
      </c>
      <c r="BJ155" s="44">
        <f t="shared" si="60"/>
        <v>1.0606875277826138</v>
      </c>
      <c r="BK155" s="45">
        <v>1332</v>
      </c>
      <c r="BL155" s="35">
        <f t="shared" si="61"/>
        <v>1412.8</v>
      </c>
      <c r="BM155" s="35">
        <f t="shared" si="62"/>
        <v>80.799999999999955</v>
      </c>
      <c r="BN155" s="35">
        <v>142.80000000000001</v>
      </c>
      <c r="BO155" s="35">
        <v>130.9</v>
      </c>
      <c r="BP155" s="35">
        <v>146.19999999999999</v>
      </c>
      <c r="BQ155" s="35">
        <v>116.2</v>
      </c>
      <c r="BR155" s="35">
        <v>141.6</v>
      </c>
      <c r="BS155" s="35"/>
      <c r="BT155" s="35">
        <v>140.5</v>
      </c>
      <c r="BU155" s="35">
        <v>108.1</v>
      </c>
      <c r="BV155" s="35">
        <v>100.3</v>
      </c>
      <c r="BW155" s="35">
        <v>93.6</v>
      </c>
      <c r="BX155" s="35">
        <v>135.79999999999998</v>
      </c>
      <c r="BY155" s="35">
        <v>130.9</v>
      </c>
      <c r="BZ155" s="35"/>
      <c r="CA155" s="35">
        <f t="shared" si="58"/>
        <v>25.9</v>
      </c>
      <c r="CB155" s="35"/>
      <c r="CC155" s="35">
        <f t="shared" si="69"/>
        <v>25.9</v>
      </c>
      <c r="CD155" s="35">
        <f t="shared" si="70"/>
        <v>0</v>
      </c>
      <c r="CE155" s="90"/>
      <c r="CF155" s="90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10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10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10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10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10"/>
      <c r="HY155" s="9"/>
      <c r="HZ155" s="9"/>
    </row>
    <row r="156" spans="1:234" s="2" customFormat="1" ht="17.149999999999999" customHeight="1">
      <c r="A156" s="14" t="s">
        <v>155</v>
      </c>
      <c r="B156" s="35">
        <v>21779668</v>
      </c>
      <c r="C156" s="35">
        <v>19162628.100000001</v>
      </c>
      <c r="D156" s="4">
        <f t="shared" si="59"/>
        <v>0.87984022988780186</v>
      </c>
      <c r="E156" s="11">
        <v>10</v>
      </c>
      <c r="F156" s="5" t="s">
        <v>362</v>
      </c>
      <c r="G156" s="5" t="s">
        <v>362</v>
      </c>
      <c r="H156" s="5" t="s">
        <v>362</v>
      </c>
      <c r="I156" s="5" t="s">
        <v>362</v>
      </c>
      <c r="J156" s="5" t="s">
        <v>362</v>
      </c>
      <c r="K156" s="5" t="s">
        <v>362</v>
      </c>
      <c r="L156" s="5" t="s">
        <v>362</v>
      </c>
      <c r="M156" s="5" t="s">
        <v>362</v>
      </c>
      <c r="N156" s="35">
        <v>22592.9</v>
      </c>
      <c r="O156" s="35">
        <v>27031.1</v>
      </c>
      <c r="P156" s="4">
        <f t="shared" si="52"/>
        <v>1.1964422451301071</v>
      </c>
      <c r="Q156" s="11">
        <v>20</v>
      </c>
      <c r="R156" s="35">
        <v>4.4000000000000004</v>
      </c>
      <c r="S156" s="35">
        <v>12.5</v>
      </c>
      <c r="T156" s="4">
        <f t="shared" si="53"/>
        <v>1.3</v>
      </c>
      <c r="U156" s="11">
        <v>20</v>
      </c>
      <c r="V156" s="35">
        <v>3189</v>
      </c>
      <c r="W156" s="35">
        <v>3561.8</v>
      </c>
      <c r="X156" s="4">
        <f t="shared" si="54"/>
        <v>1.1169018501097523</v>
      </c>
      <c r="Y156" s="11">
        <v>30</v>
      </c>
      <c r="Z156" s="82">
        <v>136900</v>
      </c>
      <c r="AA156" s="82">
        <v>146561</v>
      </c>
      <c r="AB156" s="4">
        <f t="shared" si="55"/>
        <v>1.0705697589481373</v>
      </c>
      <c r="AC156" s="11">
        <v>5</v>
      </c>
      <c r="AD156" s="11">
        <v>428</v>
      </c>
      <c r="AE156" s="11">
        <v>428</v>
      </c>
      <c r="AF156" s="4">
        <f t="shared" si="56"/>
        <v>1</v>
      </c>
      <c r="AG156" s="11">
        <v>20</v>
      </c>
      <c r="AH156" s="5" t="s">
        <v>362</v>
      </c>
      <c r="AI156" s="5" t="s">
        <v>362</v>
      </c>
      <c r="AJ156" s="5" t="s">
        <v>362</v>
      </c>
      <c r="AK156" s="5" t="s">
        <v>362</v>
      </c>
      <c r="AL156" s="5" t="s">
        <v>362</v>
      </c>
      <c r="AM156" s="5" t="s">
        <v>362</v>
      </c>
      <c r="AN156" s="5" t="s">
        <v>362</v>
      </c>
      <c r="AO156" s="5" t="s">
        <v>362</v>
      </c>
      <c r="AP156" s="5" t="s">
        <v>362</v>
      </c>
      <c r="AQ156" s="5" t="s">
        <v>362</v>
      </c>
      <c r="AR156" s="5" t="s">
        <v>362</v>
      </c>
      <c r="AS156" s="5" t="s">
        <v>362</v>
      </c>
      <c r="AT156" s="5" t="s">
        <v>362</v>
      </c>
      <c r="AU156" s="5" t="s">
        <v>362</v>
      </c>
      <c r="AV156" s="5" t="s">
        <v>362</v>
      </c>
      <c r="AW156" s="5" t="s">
        <v>362</v>
      </c>
      <c r="AX156" s="58">
        <v>100</v>
      </c>
      <c r="AY156" s="58">
        <v>100</v>
      </c>
      <c r="AZ156" s="4">
        <f t="shared" si="57"/>
        <v>1</v>
      </c>
      <c r="BA156" s="5">
        <v>10</v>
      </c>
      <c r="BB156" s="5" t="s">
        <v>362</v>
      </c>
      <c r="BC156" s="5" t="s">
        <v>362</v>
      </c>
      <c r="BD156" s="5" t="s">
        <v>362</v>
      </c>
      <c r="BE156" s="5" t="s">
        <v>362</v>
      </c>
      <c r="BF156" s="5" t="s">
        <v>362</v>
      </c>
      <c r="BG156" s="5" t="s">
        <v>362</v>
      </c>
      <c r="BH156" s="5" t="s">
        <v>362</v>
      </c>
      <c r="BI156" s="5" t="s">
        <v>362</v>
      </c>
      <c r="BJ156" s="44">
        <f t="shared" si="60"/>
        <v>1.1094534913001166</v>
      </c>
      <c r="BK156" s="45">
        <v>1541</v>
      </c>
      <c r="BL156" s="35">
        <f t="shared" si="61"/>
        <v>1709.7</v>
      </c>
      <c r="BM156" s="35">
        <f t="shared" si="62"/>
        <v>168.70000000000005</v>
      </c>
      <c r="BN156" s="35">
        <v>162.9</v>
      </c>
      <c r="BO156" s="35">
        <v>156.1</v>
      </c>
      <c r="BP156" s="35">
        <v>133.80000000000001</v>
      </c>
      <c r="BQ156" s="35">
        <v>151.80000000000001</v>
      </c>
      <c r="BR156" s="35">
        <v>149</v>
      </c>
      <c r="BS156" s="35"/>
      <c r="BT156" s="35">
        <v>115.2</v>
      </c>
      <c r="BU156" s="35">
        <v>145.9</v>
      </c>
      <c r="BV156" s="35">
        <v>149.4</v>
      </c>
      <c r="BW156" s="35">
        <v>211.4</v>
      </c>
      <c r="BX156" s="35">
        <v>145.80000000000001</v>
      </c>
      <c r="BY156" s="35">
        <v>158.80000000000001</v>
      </c>
      <c r="BZ156" s="35">
        <v>16.8</v>
      </c>
      <c r="CA156" s="35">
        <f t="shared" si="58"/>
        <v>12.8</v>
      </c>
      <c r="CB156" s="35"/>
      <c r="CC156" s="35">
        <f t="shared" si="69"/>
        <v>12.8</v>
      </c>
      <c r="CD156" s="35">
        <f t="shared" si="70"/>
        <v>0</v>
      </c>
      <c r="CE156" s="90"/>
      <c r="CF156" s="90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10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10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10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10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10"/>
      <c r="HY156" s="9"/>
      <c r="HZ156" s="9"/>
    </row>
    <row r="157" spans="1:234" s="2" customFormat="1" ht="17.149999999999999" customHeight="1">
      <c r="A157" s="18" t="s">
        <v>156</v>
      </c>
      <c r="B157" s="60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35"/>
      <c r="CD157" s="35"/>
      <c r="CE157" s="90"/>
      <c r="CF157" s="90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10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10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10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10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10"/>
      <c r="HY157" s="9"/>
      <c r="HZ157" s="9"/>
    </row>
    <row r="158" spans="1:234" s="2" customFormat="1" ht="17.149999999999999" customHeight="1">
      <c r="A158" s="14" t="s">
        <v>71</v>
      </c>
      <c r="B158" s="35">
        <v>0</v>
      </c>
      <c r="C158" s="35">
        <v>0</v>
      </c>
      <c r="D158" s="4">
        <f t="shared" si="59"/>
        <v>0</v>
      </c>
      <c r="E158" s="11">
        <v>0</v>
      </c>
      <c r="F158" s="5" t="s">
        <v>362</v>
      </c>
      <c r="G158" s="5" t="s">
        <v>362</v>
      </c>
      <c r="H158" s="5" t="s">
        <v>362</v>
      </c>
      <c r="I158" s="5" t="s">
        <v>362</v>
      </c>
      <c r="J158" s="5" t="s">
        <v>362</v>
      </c>
      <c r="K158" s="5" t="s">
        <v>362</v>
      </c>
      <c r="L158" s="5" t="s">
        <v>362</v>
      </c>
      <c r="M158" s="5" t="s">
        <v>362</v>
      </c>
      <c r="N158" s="35">
        <v>1453.8</v>
      </c>
      <c r="O158" s="35">
        <v>1335.1</v>
      </c>
      <c r="P158" s="4">
        <f t="shared" si="52"/>
        <v>0.91835190535149258</v>
      </c>
      <c r="Q158" s="11">
        <v>20</v>
      </c>
      <c r="R158" s="35">
        <v>0</v>
      </c>
      <c r="S158" s="35">
        <v>0</v>
      </c>
      <c r="T158" s="4">
        <f t="shared" si="53"/>
        <v>1</v>
      </c>
      <c r="U158" s="11">
        <v>25</v>
      </c>
      <c r="V158" s="35">
        <v>1</v>
      </c>
      <c r="W158" s="35">
        <v>3.9</v>
      </c>
      <c r="X158" s="4">
        <f t="shared" si="54"/>
        <v>1.3</v>
      </c>
      <c r="Y158" s="11">
        <v>25</v>
      </c>
      <c r="Z158" s="82">
        <v>9980</v>
      </c>
      <c r="AA158" s="82">
        <v>9340</v>
      </c>
      <c r="AB158" s="4">
        <f t="shared" si="55"/>
        <v>0.93587174348697399</v>
      </c>
      <c r="AC158" s="11">
        <v>5</v>
      </c>
      <c r="AD158" s="11">
        <v>585</v>
      </c>
      <c r="AE158" s="11">
        <v>639</v>
      </c>
      <c r="AF158" s="4">
        <f t="shared" si="56"/>
        <v>1.0923076923076922</v>
      </c>
      <c r="AG158" s="11">
        <v>20</v>
      </c>
      <c r="AH158" s="5" t="s">
        <v>362</v>
      </c>
      <c r="AI158" s="5" t="s">
        <v>362</v>
      </c>
      <c r="AJ158" s="5" t="s">
        <v>362</v>
      </c>
      <c r="AK158" s="5" t="s">
        <v>362</v>
      </c>
      <c r="AL158" s="5" t="s">
        <v>362</v>
      </c>
      <c r="AM158" s="5" t="s">
        <v>362</v>
      </c>
      <c r="AN158" s="5" t="s">
        <v>362</v>
      </c>
      <c r="AO158" s="5" t="s">
        <v>362</v>
      </c>
      <c r="AP158" s="5" t="s">
        <v>362</v>
      </c>
      <c r="AQ158" s="5" t="s">
        <v>362</v>
      </c>
      <c r="AR158" s="5" t="s">
        <v>362</v>
      </c>
      <c r="AS158" s="5" t="s">
        <v>362</v>
      </c>
      <c r="AT158" s="5" t="s">
        <v>362</v>
      </c>
      <c r="AU158" s="5" t="s">
        <v>362</v>
      </c>
      <c r="AV158" s="5" t="s">
        <v>362</v>
      </c>
      <c r="AW158" s="5" t="s">
        <v>362</v>
      </c>
      <c r="AX158" s="58">
        <v>36.700000000000003</v>
      </c>
      <c r="AY158" s="58">
        <v>33.299999999999997</v>
      </c>
      <c r="AZ158" s="4">
        <f t="shared" si="57"/>
        <v>0.90735694822888269</v>
      </c>
      <c r="BA158" s="5">
        <v>10</v>
      </c>
      <c r="BB158" s="5" t="s">
        <v>362</v>
      </c>
      <c r="BC158" s="5" t="s">
        <v>362</v>
      </c>
      <c r="BD158" s="5" t="s">
        <v>362</v>
      </c>
      <c r="BE158" s="5" t="s">
        <v>362</v>
      </c>
      <c r="BF158" s="5" t="s">
        <v>362</v>
      </c>
      <c r="BG158" s="5" t="s">
        <v>362</v>
      </c>
      <c r="BH158" s="5" t="s">
        <v>362</v>
      </c>
      <c r="BI158" s="5" t="s">
        <v>362</v>
      </c>
      <c r="BJ158" s="44">
        <f t="shared" si="60"/>
        <v>1.0615820966943561</v>
      </c>
      <c r="BK158" s="45">
        <v>1893</v>
      </c>
      <c r="BL158" s="35">
        <f t="shared" si="61"/>
        <v>2009.6</v>
      </c>
      <c r="BM158" s="35">
        <f t="shared" si="62"/>
        <v>116.59999999999991</v>
      </c>
      <c r="BN158" s="35">
        <v>182.2</v>
      </c>
      <c r="BO158" s="35">
        <v>157</v>
      </c>
      <c r="BP158" s="35">
        <v>199.8</v>
      </c>
      <c r="BQ158" s="35">
        <v>131.29999999999998</v>
      </c>
      <c r="BR158" s="35">
        <v>167.7</v>
      </c>
      <c r="BS158" s="35"/>
      <c r="BT158" s="35">
        <v>117.8</v>
      </c>
      <c r="BU158" s="35">
        <v>149.30000000000001</v>
      </c>
      <c r="BV158" s="35">
        <v>133</v>
      </c>
      <c r="BW158" s="35">
        <v>257.3</v>
      </c>
      <c r="BX158" s="35">
        <v>187.2</v>
      </c>
      <c r="BY158" s="35">
        <v>186.8</v>
      </c>
      <c r="BZ158" s="35"/>
      <c r="CA158" s="35">
        <f t="shared" si="58"/>
        <v>140.19999999999999</v>
      </c>
      <c r="CB158" s="35"/>
      <c r="CC158" s="35">
        <f t="shared" ref="CC158:CC170" si="71">IF((IF(AND((CA158)&gt;0,CB158="+"),0,CA158))&gt;0,CA158,0)</f>
        <v>140.19999999999999</v>
      </c>
      <c r="CD158" s="35">
        <f t="shared" ref="CD158:CD170" si="72">IF((IF(AND((CA158)&gt;0,CB158="+"),0,CA158))&lt;0,CA158,0)</f>
        <v>0</v>
      </c>
      <c r="CE158" s="90"/>
      <c r="CF158" s="90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10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10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10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10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10"/>
      <c r="HY158" s="9"/>
      <c r="HZ158" s="9"/>
    </row>
    <row r="159" spans="1:234" s="2" customFormat="1" ht="17.149999999999999" customHeight="1">
      <c r="A159" s="14" t="s">
        <v>157</v>
      </c>
      <c r="B159" s="35">
        <v>0</v>
      </c>
      <c r="C159" s="35">
        <v>0</v>
      </c>
      <c r="D159" s="4">
        <f t="shared" si="59"/>
        <v>0</v>
      </c>
      <c r="E159" s="11">
        <v>0</v>
      </c>
      <c r="F159" s="5" t="s">
        <v>362</v>
      </c>
      <c r="G159" s="5" t="s">
        <v>362</v>
      </c>
      <c r="H159" s="5" t="s">
        <v>362</v>
      </c>
      <c r="I159" s="5" t="s">
        <v>362</v>
      </c>
      <c r="J159" s="5" t="s">
        <v>362</v>
      </c>
      <c r="K159" s="5" t="s">
        <v>362</v>
      </c>
      <c r="L159" s="5" t="s">
        <v>362</v>
      </c>
      <c r="M159" s="5" t="s">
        <v>362</v>
      </c>
      <c r="N159" s="35">
        <v>1648.7</v>
      </c>
      <c r="O159" s="35">
        <v>1529.3</v>
      </c>
      <c r="P159" s="4">
        <f t="shared" si="52"/>
        <v>0.92757930490689633</v>
      </c>
      <c r="Q159" s="11">
        <v>20</v>
      </c>
      <c r="R159" s="35">
        <v>0</v>
      </c>
      <c r="S159" s="35">
        <v>0</v>
      </c>
      <c r="T159" s="4">
        <f t="shared" si="53"/>
        <v>1</v>
      </c>
      <c r="U159" s="11">
        <v>45</v>
      </c>
      <c r="V159" s="35">
        <v>0</v>
      </c>
      <c r="W159" s="35">
        <v>2.5</v>
      </c>
      <c r="X159" s="4">
        <f t="shared" si="54"/>
        <v>1</v>
      </c>
      <c r="Y159" s="11">
        <v>5</v>
      </c>
      <c r="Z159" s="82">
        <v>18340</v>
      </c>
      <c r="AA159" s="82">
        <v>15165</v>
      </c>
      <c r="AB159" s="4">
        <f t="shared" si="55"/>
        <v>0.82688113413304254</v>
      </c>
      <c r="AC159" s="11">
        <v>5</v>
      </c>
      <c r="AD159" s="11">
        <v>100</v>
      </c>
      <c r="AE159" s="11">
        <v>100</v>
      </c>
      <c r="AF159" s="4">
        <f t="shared" si="56"/>
        <v>1</v>
      </c>
      <c r="AG159" s="11">
        <v>20</v>
      </c>
      <c r="AH159" s="5" t="s">
        <v>362</v>
      </c>
      <c r="AI159" s="5" t="s">
        <v>362</v>
      </c>
      <c r="AJ159" s="5" t="s">
        <v>362</v>
      </c>
      <c r="AK159" s="5" t="s">
        <v>362</v>
      </c>
      <c r="AL159" s="5" t="s">
        <v>362</v>
      </c>
      <c r="AM159" s="5" t="s">
        <v>362</v>
      </c>
      <c r="AN159" s="5" t="s">
        <v>362</v>
      </c>
      <c r="AO159" s="5" t="s">
        <v>362</v>
      </c>
      <c r="AP159" s="5" t="s">
        <v>362</v>
      </c>
      <c r="AQ159" s="5" t="s">
        <v>362</v>
      </c>
      <c r="AR159" s="5" t="s">
        <v>362</v>
      </c>
      <c r="AS159" s="5" t="s">
        <v>362</v>
      </c>
      <c r="AT159" s="5" t="s">
        <v>362</v>
      </c>
      <c r="AU159" s="5" t="s">
        <v>362</v>
      </c>
      <c r="AV159" s="5" t="s">
        <v>362</v>
      </c>
      <c r="AW159" s="5" t="s">
        <v>362</v>
      </c>
      <c r="AX159" s="58">
        <v>52.7</v>
      </c>
      <c r="AY159" s="58">
        <v>43.6</v>
      </c>
      <c r="AZ159" s="4">
        <f t="shared" si="57"/>
        <v>0.82732447817836807</v>
      </c>
      <c r="BA159" s="5">
        <v>10</v>
      </c>
      <c r="BB159" s="5" t="s">
        <v>362</v>
      </c>
      <c r="BC159" s="5" t="s">
        <v>362</v>
      </c>
      <c r="BD159" s="5" t="s">
        <v>362</v>
      </c>
      <c r="BE159" s="5" t="s">
        <v>362</v>
      </c>
      <c r="BF159" s="5" t="s">
        <v>362</v>
      </c>
      <c r="BG159" s="5" t="s">
        <v>362</v>
      </c>
      <c r="BH159" s="5" t="s">
        <v>362</v>
      </c>
      <c r="BI159" s="5" t="s">
        <v>362</v>
      </c>
      <c r="BJ159" s="44">
        <f t="shared" si="60"/>
        <v>0.96151653857701747</v>
      </c>
      <c r="BK159" s="45">
        <v>1439</v>
      </c>
      <c r="BL159" s="35">
        <f t="shared" si="61"/>
        <v>1383.6</v>
      </c>
      <c r="BM159" s="35">
        <f t="shared" si="62"/>
        <v>-55.400000000000091</v>
      </c>
      <c r="BN159" s="35">
        <v>141.6</v>
      </c>
      <c r="BO159" s="35">
        <v>101.1</v>
      </c>
      <c r="BP159" s="35">
        <v>110.2</v>
      </c>
      <c r="BQ159" s="35">
        <v>119.3</v>
      </c>
      <c r="BR159" s="35">
        <v>99.5</v>
      </c>
      <c r="BS159" s="35"/>
      <c r="BT159" s="35">
        <v>109.4</v>
      </c>
      <c r="BU159" s="35">
        <v>114.5</v>
      </c>
      <c r="BV159" s="35">
        <v>102.2</v>
      </c>
      <c r="BW159" s="35">
        <v>110.2</v>
      </c>
      <c r="BX159" s="35">
        <v>147.1</v>
      </c>
      <c r="BY159" s="35">
        <v>142</v>
      </c>
      <c r="BZ159" s="35"/>
      <c r="CA159" s="35">
        <f t="shared" si="58"/>
        <v>86.5</v>
      </c>
      <c r="CB159" s="35"/>
      <c r="CC159" s="35">
        <f t="shared" si="71"/>
        <v>86.5</v>
      </c>
      <c r="CD159" s="35">
        <f t="shared" si="72"/>
        <v>0</v>
      </c>
      <c r="CE159" s="90"/>
      <c r="CF159" s="90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10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10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10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10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10"/>
      <c r="HY159" s="9"/>
      <c r="HZ159" s="9"/>
    </row>
    <row r="160" spans="1:234" s="2" customFormat="1" ht="17.149999999999999" customHeight="1">
      <c r="A160" s="14" t="s">
        <v>158</v>
      </c>
      <c r="B160" s="35">
        <v>0</v>
      </c>
      <c r="C160" s="35">
        <v>0</v>
      </c>
      <c r="D160" s="4">
        <f t="shared" si="59"/>
        <v>0</v>
      </c>
      <c r="E160" s="11">
        <v>0</v>
      </c>
      <c r="F160" s="5" t="s">
        <v>362</v>
      </c>
      <c r="G160" s="5" t="s">
        <v>362</v>
      </c>
      <c r="H160" s="5" t="s">
        <v>362</v>
      </c>
      <c r="I160" s="5" t="s">
        <v>362</v>
      </c>
      <c r="J160" s="5" t="s">
        <v>362</v>
      </c>
      <c r="K160" s="5" t="s">
        <v>362</v>
      </c>
      <c r="L160" s="5" t="s">
        <v>362</v>
      </c>
      <c r="M160" s="5" t="s">
        <v>362</v>
      </c>
      <c r="N160" s="35">
        <v>2169.1999999999998</v>
      </c>
      <c r="O160" s="35">
        <v>1699.2</v>
      </c>
      <c r="P160" s="4">
        <f t="shared" si="52"/>
        <v>0.78333026000368811</v>
      </c>
      <c r="Q160" s="11">
        <v>20</v>
      </c>
      <c r="R160" s="35">
        <v>0</v>
      </c>
      <c r="S160" s="35">
        <v>0</v>
      </c>
      <c r="T160" s="4">
        <f t="shared" si="53"/>
        <v>1</v>
      </c>
      <c r="U160" s="11">
        <v>20</v>
      </c>
      <c r="V160" s="35">
        <v>7</v>
      </c>
      <c r="W160" s="35">
        <v>13.6</v>
      </c>
      <c r="X160" s="4">
        <f t="shared" si="54"/>
        <v>1.2742857142857142</v>
      </c>
      <c r="Y160" s="11">
        <v>30</v>
      </c>
      <c r="Z160" s="82">
        <v>22230</v>
      </c>
      <c r="AA160" s="82">
        <v>20742</v>
      </c>
      <c r="AB160" s="4">
        <f t="shared" si="55"/>
        <v>0.93306342780026985</v>
      </c>
      <c r="AC160" s="11">
        <v>5</v>
      </c>
      <c r="AD160" s="11">
        <v>270</v>
      </c>
      <c r="AE160" s="11">
        <v>265</v>
      </c>
      <c r="AF160" s="4">
        <f t="shared" si="56"/>
        <v>0.98148148148148151</v>
      </c>
      <c r="AG160" s="11">
        <v>20</v>
      </c>
      <c r="AH160" s="5" t="s">
        <v>362</v>
      </c>
      <c r="AI160" s="5" t="s">
        <v>362</v>
      </c>
      <c r="AJ160" s="5" t="s">
        <v>362</v>
      </c>
      <c r="AK160" s="5" t="s">
        <v>362</v>
      </c>
      <c r="AL160" s="5" t="s">
        <v>362</v>
      </c>
      <c r="AM160" s="5" t="s">
        <v>362</v>
      </c>
      <c r="AN160" s="5" t="s">
        <v>362</v>
      </c>
      <c r="AO160" s="5" t="s">
        <v>362</v>
      </c>
      <c r="AP160" s="5" t="s">
        <v>362</v>
      </c>
      <c r="AQ160" s="5" t="s">
        <v>362</v>
      </c>
      <c r="AR160" s="5" t="s">
        <v>362</v>
      </c>
      <c r="AS160" s="5" t="s">
        <v>362</v>
      </c>
      <c r="AT160" s="5" t="s">
        <v>362</v>
      </c>
      <c r="AU160" s="5" t="s">
        <v>362</v>
      </c>
      <c r="AV160" s="5" t="s">
        <v>362</v>
      </c>
      <c r="AW160" s="5" t="s">
        <v>362</v>
      </c>
      <c r="AX160" s="58">
        <v>100</v>
      </c>
      <c r="AY160" s="58">
        <v>75</v>
      </c>
      <c r="AZ160" s="4">
        <f t="shared" si="57"/>
        <v>0.75</v>
      </c>
      <c r="BA160" s="5">
        <v>10</v>
      </c>
      <c r="BB160" s="5" t="s">
        <v>362</v>
      </c>
      <c r="BC160" s="5" t="s">
        <v>362</v>
      </c>
      <c r="BD160" s="5" t="s">
        <v>362</v>
      </c>
      <c r="BE160" s="5" t="s">
        <v>362</v>
      </c>
      <c r="BF160" s="5" t="s">
        <v>362</v>
      </c>
      <c r="BG160" s="5" t="s">
        <v>362</v>
      </c>
      <c r="BH160" s="5" t="s">
        <v>362</v>
      </c>
      <c r="BI160" s="5" t="s">
        <v>362</v>
      </c>
      <c r="BJ160" s="44">
        <f t="shared" si="60"/>
        <v>1.0065726037835825</v>
      </c>
      <c r="BK160" s="45">
        <v>2134</v>
      </c>
      <c r="BL160" s="35">
        <f t="shared" si="61"/>
        <v>2148</v>
      </c>
      <c r="BM160" s="35">
        <f t="shared" si="62"/>
        <v>14</v>
      </c>
      <c r="BN160" s="35">
        <v>210.6</v>
      </c>
      <c r="BO160" s="35">
        <v>199.2</v>
      </c>
      <c r="BP160" s="35">
        <v>259</v>
      </c>
      <c r="BQ160" s="35">
        <v>150.5</v>
      </c>
      <c r="BR160" s="35">
        <v>208.5</v>
      </c>
      <c r="BS160" s="35"/>
      <c r="BT160" s="35">
        <v>120.1</v>
      </c>
      <c r="BU160" s="35">
        <v>145.60000000000002</v>
      </c>
      <c r="BV160" s="35">
        <v>166.6</v>
      </c>
      <c r="BW160" s="35">
        <v>195.8</v>
      </c>
      <c r="BX160" s="35">
        <v>196.3</v>
      </c>
      <c r="BY160" s="35">
        <v>227.3</v>
      </c>
      <c r="BZ160" s="35"/>
      <c r="CA160" s="35">
        <f t="shared" si="58"/>
        <v>68.5</v>
      </c>
      <c r="CB160" s="35"/>
      <c r="CC160" s="35">
        <f t="shared" si="71"/>
        <v>68.5</v>
      </c>
      <c r="CD160" s="35">
        <f t="shared" si="72"/>
        <v>0</v>
      </c>
      <c r="CE160" s="90"/>
      <c r="CF160" s="90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10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10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10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10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10"/>
      <c r="HY160" s="9"/>
      <c r="HZ160" s="9"/>
    </row>
    <row r="161" spans="1:234" s="2" customFormat="1" ht="17.149999999999999" customHeight="1">
      <c r="A161" s="14" t="s">
        <v>159</v>
      </c>
      <c r="B161" s="35">
        <v>0</v>
      </c>
      <c r="C161" s="35">
        <v>0</v>
      </c>
      <c r="D161" s="4">
        <f t="shared" si="59"/>
        <v>0</v>
      </c>
      <c r="E161" s="11">
        <v>0</v>
      </c>
      <c r="F161" s="5" t="s">
        <v>362</v>
      </c>
      <c r="G161" s="5" t="s">
        <v>362</v>
      </c>
      <c r="H161" s="5" t="s">
        <v>362</v>
      </c>
      <c r="I161" s="5" t="s">
        <v>362</v>
      </c>
      <c r="J161" s="5" t="s">
        <v>362</v>
      </c>
      <c r="K161" s="5" t="s">
        <v>362</v>
      </c>
      <c r="L161" s="5" t="s">
        <v>362</v>
      </c>
      <c r="M161" s="5" t="s">
        <v>362</v>
      </c>
      <c r="N161" s="35">
        <v>5373.5</v>
      </c>
      <c r="O161" s="35">
        <v>4930.6000000000004</v>
      </c>
      <c r="P161" s="4">
        <f t="shared" si="52"/>
        <v>0.91757699823206484</v>
      </c>
      <c r="Q161" s="11">
        <v>20</v>
      </c>
      <c r="R161" s="35">
        <v>0</v>
      </c>
      <c r="S161" s="35">
        <v>0.9</v>
      </c>
      <c r="T161" s="4">
        <f t="shared" si="53"/>
        <v>1</v>
      </c>
      <c r="U161" s="11">
        <v>25</v>
      </c>
      <c r="V161" s="35">
        <v>6</v>
      </c>
      <c r="W161" s="35">
        <v>10.7</v>
      </c>
      <c r="X161" s="4">
        <f t="shared" si="54"/>
        <v>1.2583333333333333</v>
      </c>
      <c r="Y161" s="11">
        <v>25</v>
      </c>
      <c r="Z161" s="82">
        <v>35840</v>
      </c>
      <c r="AA161" s="82">
        <v>37431</v>
      </c>
      <c r="AB161" s="4">
        <f t="shared" si="55"/>
        <v>1.0443917410714285</v>
      </c>
      <c r="AC161" s="11">
        <v>5</v>
      </c>
      <c r="AD161" s="11">
        <v>210</v>
      </c>
      <c r="AE161" s="11">
        <v>215</v>
      </c>
      <c r="AF161" s="4">
        <f t="shared" si="56"/>
        <v>1.0238095238095237</v>
      </c>
      <c r="AG161" s="11">
        <v>20</v>
      </c>
      <c r="AH161" s="5" t="s">
        <v>362</v>
      </c>
      <c r="AI161" s="5" t="s">
        <v>362</v>
      </c>
      <c r="AJ161" s="5" t="s">
        <v>362</v>
      </c>
      <c r="AK161" s="5" t="s">
        <v>362</v>
      </c>
      <c r="AL161" s="5" t="s">
        <v>362</v>
      </c>
      <c r="AM161" s="5" t="s">
        <v>362</v>
      </c>
      <c r="AN161" s="5" t="s">
        <v>362</v>
      </c>
      <c r="AO161" s="5" t="s">
        <v>362</v>
      </c>
      <c r="AP161" s="5" t="s">
        <v>362</v>
      </c>
      <c r="AQ161" s="5" t="s">
        <v>362</v>
      </c>
      <c r="AR161" s="5" t="s">
        <v>362</v>
      </c>
      <c r="AS161" s="5" t="s">
        <v>362</v>
      </c>
      <c r="AT161" s="5" t="s">
        <v>362</v>
      </c>
      <c r="AU161" s="5" t="s">
        <v>362</v>
      </c>
      <c r="AV161" s="5" t="s">
        <v>362</v>
      </c>
      <c r="AW161" s="5" t="s">
        <v>362</v>
      </c>
      <c r="AX161" s="58">
        <v>100</v>
      </c>
      <c r="AY161" s="58">
        <v>100</v>
      </c>
      <c r="AZ161" s="4">
        <f t="shared" si="57"/>
        <v>1</v>
      </c>
      <c r="BA161" s="5">
        <v>10</v>
      </c>
      <c r="BB161" s="5" t="s">
        <v>362</v>
      </c>
      <c r="BC161" s="5" t="s">
        <v>362</v>
      </c>
      <c r="BD161" s="5" t="s">
        <v>362</v>
      </c>
      <c r="BE161" s="5" t="s">
        <v>362</v>
      </c>
      <c r="BF161" s="5" t="s">
        <v>362</v>
      </c>
      <c r="BG161" s="5" t="s">
        <v>362</v>
      </c>
      <c r="BH161" s="5" t="s">
        <v>362</v>
      </c>
      <c r="BI161" s="5" t="s">
        <v>362</v>
      </c>
      <c r="BJ161" s="44">
        <f t="shared" si="60"/>
        <v>1.052457356947831</v>
      </c>
      <c r="BK161" s="45">
        <v>2179</v>
      </c>
      <c r="BL161" s="35">
        <f t="shared" si="61"/>
        <v>2293.3000000000002</v>
      </c>
      <c r="BM161" s="35">
        <f t="shared" si="62"/>
        <v>114.30000000000018</v>
      </c>
      <c r="BN161" s="35">
        <v>210.9</v>
      </c>
      <c r="BO161" s="35">
        <v>212.6</v>
      </c>
      <c r="BP161" s="35">
        <v>276.89999999999998</v>
      </c>
      <c r="BQ161" s="35">
        <v>200.7</v>
      </c>
      <c r="BR161" s="35">
        <v>164.8</v>
      </c>
      <c r="BS161" s="35"/>
      <c r="BT161" s="35">
        <v>178.6</v>
      </c>
      <c r="BU161" s="35">
        <v>164</v>
      </c>
      <c r="BV161" s="35">
        <v>145.30000000000001</v>
      </c>
      <c r="BW161" s="35">
        <v>151.4</v>
      </c>
      <c r="BX161" s="35">
        <v>242.1</v>
      </c>
      <c r="BY161" s="35">
        <v>215.1</v>
      </c>
      <c r="BZ161" s="35"/>
      <c r="CA161" s="35">
        <f t="shared" si="58"/>
        <v>130.9</v>
      </c>
      <c r="CB161" s="35"/>
      <c r="CC161" s="35">
        <f t="shared" si="71"/>
        <v>130.9</v>
      </c>
      <c r="CD161" s="35">
        <f t="shared" si="72"/>
        <v>0</v>
      </c>
      <c r="CE161" s="90"/>
      <c r="CF161" s="90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10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10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10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10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10"/>
      <c r="HY161" s="9"/>
      <c r="HZ161" s="9"/>
    </row>
    <row r="162" spans="1:234" s="2" customFormat="1" ht="17.149999999999999" customHeight="1">
      <c r="A162" s="14" t="s">
        <v>160</v>
      </c>
      <c r="B162" s="35">
        <v>1236950</v>
      </c>
      <c r="C162" s="35">
        <v>1252614.1000000001</v>
      </c>
      <c r="D162" s="4">
        <f t="shared" si="59"/>
        <v>1.0126634868022153</v>
      </c>
      <c r="E162" s="11">
        <v>10</v>
      </c>
      <c r="F162" s="5" t="s">
        <v>362</v>
      </c>
      <c r="G162" s="5" t="s">
        <v>362</v>
      </c>
      <c r="H162" s="5" t="s">
        <v>362</v>
      </c>
      <c r="I162" s="5" t="s">
        <v>362</v>
      </c>
      <c r="J162" s="5" t="s">
        <v>362</v>
      </c>
      <c r="K162" s="5" t="s">
        <v>362</v>
      </c>
      <c r="L162" s="5" t="s">
        <v>362</v>
      </c>
      <c r="M162" s="5" t="s">
        <v>362</v>
      </c>
      <c r="N162" s="35">
        <v>35673</v>
      </c>
      <c r="O162" s="35">
        <v>36126.6</v>
      </c>
      <c r="P162" s="4">
        <f t="shared" si="52"/>
        <v>1.0127154991169791</v>
      </c>
      <c r="Q162" s="11">
        <v>20</v>
      </c>
      <c r="R162" s="35">
        <v>1863</v>
      </c>
      <c r="S162" s="35">
        <v>1917.9</v>
      </c>
      <c r="T162" s="4">
        <f t="shared" si="53"/>
        <v>1.0294685990338164</v>
      </c>
      <c r="U162" s="11">
        <v>25</v>
      </c>
      <c r="V162" s="35">
        <v>35</v>
      </c>
      <c r="W162" s="35">
        <v>51.6</v>
      </c>
      <c r="X162" s="4">
        <f t="shared" si="54"/>
        <v>1.2274285714285713</v>
      </c>
      <c r="Y162" s="11">
        <v>25</v>
      </c>
      <c r="Z162" s="82">
        <v>1471203</v>
      </c>
      <c r="AA162" s="82">
        <v>1373167</v>
      </c>
      <c r="AB162" s="4">
        <f t="shared" si="55"/>
        <v>0.93336337677397341</v>
      </c>
      <c r="AC162" s="11">
        <v>5</v>
      </c>
      <c r="AD162" s="11">
        <v>1153</v>
      </c>
      <c r="AE162" s="11">
        <v>1094</v>
      </c>
      <c r="AF162" s="4">
        <f t="shared" si="56"/>
        <v>0.94882914137033825</v>
      </c>
      <c r="AG162" s="11">
        <v>20</v>
      </c>
      <c r="AH162" s="5" t="s">
        <v>362</v>
      </c>
      <c r="AI162" s="5" t="s">
        <v>362</v>
      </c>
      <c r="AJ162" s="5" t="s">
        <v>362</v>
      </c>
      <c r="AK162" s="5" t="s">
        <v>362</v>
      </c>
      <c r="AL162" s="5" t="s">
        <v>362</v>
      </c>
      <c r="AM162" s="5" t="s">
        <v>362</v>
      </c>
      <c r="AN162" s="5" t="s">
        <v>362</v>
      </c>
      <c r="AO162" s="5" t="s">
        <v>362</v>
      </c>
      <c r="AP162" s="5" t="s">
        <v>362</v>
      </c>
      <c r="AQ162" s="5" t="s">
        <v>362</v>
      </c>
      <c r="AR162" s="5" t="s">
        <v>362</v>
      </c>
      <c r="AS162" s="5" t="s">
        <v>362</v>
      </c>
      <c r="AT162" s="5" t="s">
        <v>362</v>
      </c>
      <c r="AU162" s="5" t="s">
        <v>362</v>
      </c>
      <c r="AV162" s="5" t="s">
        <v>362</v>
      </c>
      <c r="AW162" s="5" t="s">
        <v>362</v>
      </c>
      <c r="AX162" s="58">
        <v>83.3</v>
      </c>
      <c r="AY162" s="58">
        <v>76</v>
      </c>
      <c r="AZ162" s="4">
        <f t="shared" si="57"/>
        <v>0.91236494597839135</v>
      </c>
      <c r="BA162" s="5">
        <v>10</v>
      </c>
      <c r="BB162" s="5" t="s">
        <v>362</v>
      </c>
      <c r="BC162" s="5" t="s">
        <v>362</v>
      </c>
      <c r="BD162" s="5" t="s">
        <v>362</v>
      </c>
      <c r="BE162" s="5" t="s">
        <v>362</v>
      </c>
      <c r="BF162" s="5" t="s">
        <v>362</v>
      </c>
      <c r="BG162" s="5" t="s">
        <v>362</v>
      </c>
      <c r="BH162" s="5" t="s">
        <v>362</v>
      </c>
      <c r="BI162" s="5" t="s">
        <v>362</v>
      </c>
      <c r="BJ162" s="44">
        <f t="shared" si="60"/>
        <v>1.0397428111563649</v>
      </c>
      <c r="BK162" s="45">
        <v>3142</v>
      </c>
      <c r="BL162" s="35">
        <f t="shared" si="61"/>
        <v>3266.9</v>
      </c>
      <c r="BM162" s="35">
        <f t="shared" si="62"/>
        <v>124.90000000000009</v>
      </c>
      <c r="BN162" s="35">
        <v>314.2</v>
      </c>
      <c r="BO162" s="35">
        <v>316.5</v>
      </c>
      <c r="BP162" s="35">
        <v>179.3</v>
      </c>
      <c r="BQ162" s="35">
        <v>291.90000000000003</v>
      </c>
      <c r="BR162" s="35">
        <v>290</v>
      </c>
      <c r="BS162" s="35"/>
      <c r="BT162" s="35">
        <v>287.2</v>
      </c>
      <c r="BU162" s="35">
        <v>257.70000000000005</v>
      </c>
      <c r="BV162" s="35">
        <v>279.39999999999998</v>
      </c>
      <c r="BW162" s="35">
        <v>289.39999999999998</v>
      </c>
      <c r="BX162" s="35">
        <v>304.90000000000003</v>
      </c>
      <c r="BY162" s="35">
        <v>322.7</v>
      </c>
      <c r="BZ162" s="35">
        <v>128.6</v>
      </c>
      <c r="CA162" s="35">
        <f t="shared" si="58"/>
        <v>5.0999999999999996</v>
      </c>
      <c r="CB162" s="35"/>
      <c r="CC162" s="35">
        <f t="shared" si="71"/>
        <v>5.0999999999999996</v>
      </c>
      <c r="CD162" s="35">
        <f t="shared" si="72"/>
        <v>0</v>
      </c>
      <c r="CE162" s="90"/>
      <c r="CF162" s="90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10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10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10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10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10"/>
      <c r="HY162" s="9"/>
      <c r="HZ162" s="9"/>
    </row>
    <row r="163" spans="1:234" s="2" customFormat="1" ht="17.149999999999999" customHeight="1">
      <c r="A163" s="14" t="s">
        <v>161</v>
      </c>
      <c r="B163" s="35">
        <v>0</v>
      </c>
      <c r="C163" s="35">
        <v>0</v>
      </c>
      <c r="D163" s="4">
        <f t="shared" si="59"/>
        <v>0</v>
      </c>
      <c r="E163" s="11">
        <v>0</v>
      </c>
      <c r="F163" s="5" t="s">
        <v>362</v>
      </c>
      <c r="G163" s="5" t="s">
        <v>362</v>
      </c>
      <c r="H163" s="5" t="s">
        <v>362</v>
      </c>
      <c r="I163" s="5" t="s">
        <v>362</v>
      </c>
      <c r="J163" s="5" t="s">
        <v>362</v>
      </c>
      <c r="K163" s="5" t="s">
        <v>362</v>
      </c>
      <c r="L163" s="5" t="s">
        <v>362</v>
      </c>
      <c r="M163" s="5" t="s">
        <v>362</v>
      </c>
      <c r="N163" s="35">
        <v>2049.3000000000002</v>
      </c>
      <c r="O163" s="35">
        <v>2616.1999999999998</v>
      </c>
      <c r="P163" s="4">
        <f t="shared" si="52"/>
        <v>1.2076631044746986</v>
      </c>
      <c r="Q163" s="11">
        <v>20</v>
      </c>
      <c r="R163" s="35">
        <v>0</v>
      </c>
      <c r="S163" s="35">
        <v>0</v>
      </c>
      <c r="T163" s="4">
        <f t="shared" si="53"/>
        <v>1</v>
      </c>
      <c r="U163" s="11">
        <v>25</v>
      </c>
      <c r="V163" s="35">
        <v>7</v>
      </c>
      <c r="W163" s="35">
        <v>15.4</v>
      </c>
      <c r="X163" s="4">
        <f t="shared" si="54"/>
        <v>1.3</v>
      </c>
      <c r="Y163" s="11">
        <v>25</v>
      </c>
      <c r="Z163" s="82">
        <v>21270</v>
      </c>
      <c r="AA163" s="82">
        <v>19894</v>
      </c>
      <c r="AB163" s="4">
        <f t="shared" si="55"/>
        <v>0.93530794546309359</v>
      </c>
      <c r="AC163" s="11">
        <v>5</v>
      </c>
      <c r="AD163" s="11">
        <v>140</v>
      </c>
      <c r="AE163" s="11">
        <v>141</v>
      </c>
      <c r="AF163" s="4">
        <f t="shared" si="56"/>
        <v>1.0071428571428571</v>
      </c>
      <c r="AG163" s="11">
        <v>20</v>
      </c>
      <c r="AH163" s="5" t="s">
        <v>362</v>
      </c>
      <c r="AI163" s="5" t="s">
        <v>362</v>
      </c>
      <c r="AJ163" s="5" t="s">
        <v>362</v>
      </c>
      <c r="AK163" s="5" t="s">
        <v>362</v>
      </c>
      <c r="AL163" s="5" t="s">
        <v>362</v>
      </c>
      <c r="AM163" s="5" t="s">
        <v>362</v>
      </c>
      <c r="AN163" s="5" t="s">
        <v>362</v>
      </c>
      <c r="AO163" s="5" t="s">
        <v>362</v>
      </c>
      <c r="AP163" s="5" t="s">
        <v>362</v>
      </c>
      <c r="AQ163" s="5" t="s">
        <v>362</v>
      </c>
      <c r="AR163" s="5" t="s">
        <v>362</v>
      </c>
      <c r="AS163" s="5" t="s">
        <v>362</v>
      </c>
      <c r="AT163" s="5" t="s">
        <v>362</v>
      </c>
      <c r="AU163" s="5" t="s">
        <v>362</v>
      </c>
      <c r="AV163" s="5" t="s">
        <v>362</v>
      </c>
      <c r="AW163" s="5" t="s">
        <v>362</v>
      </c>
      <c r="AX163" s="58">
        <v>36.700000000000003</v>
      </c>
      <c r="AY163" s="58">
        <v>33.299999999999997</v>
      </c>
      <c r="AZ163" s="4">
        <f t="shared" si="57"/>
        <v>0.90735694822888269</v>
      </c>
      <c r="BA163" s="5">
        <v>10</v>
      </c>
      <c r="BB163" s="5" t="s">
        <v>362</v>
      </c>
      <c r="BC163" s="5" t="s">
        <v>362</v>
      </c>
      <c r="BD163" s="5" t="s">
        <v>362</v>
      </c>
      <c r="BE163" s="5" t="s">
        <v>362</v>
      </c>
      <c r="BF163" s="5" t="s">
        <v>362</v>
      </c>
      <c r="BG163" s="5" t="s">
        <v>362</v>
      </c>
      <c r="BH163" s="5" t="s">
        <v>362</v>
      </c>
      <c r="BI163" s="5" t="s">
        <v>362</v>
      </c>
      <c r="BJ163" s="44">
        <f t="shared" si="60"/>
        <v>1.1004402708757659</v>
      </c>
      <c r="BK163" s="45">
        <v>1514</v>
      </c>
      <c r="BL163" s="35">
        <f t="shared" si="61"/>
        <v>1666.1</v>
      </c>
      <c r="BM163" s="35">
        <f t="shared" si="62"/>
        <v>152.09999999999991</v>
      </c>
      <c r="BN163" s="35">
        <v>120.7</v>
      </c>
      <c r="BO163" s="35">
        <v>119.9</v>
      </c>
      <c r="BP163" s="35">
        <v>199</v>
      </c>
      <c r="BQ163" s="35">
        <v>112.2</v>
      </c>
      <c r="BR163" s="35">
        <v>149.4</v>
      </c>
      <c r="BS163" s="35"/>
      <c r="BT163" s="35">
        <v>174.3</v>
      </c>
      <c r="BU163" s="35">
        <v>99.3</v>
      </c>
      <c r="BV163" s="35">
        <v>129.1</v>
      </c>
      <c r="BW163" s="35">
        <v>122.2</v>
      </c>
      <c r="BX163" s="35">
        <v>138.79999999999998</v>
      </c>
      <c r="BY163" s="35">
        <v>164.2</v>
      </c>
      <c r="BZ163" s="35"/>
      <c r="CA163" s="35">
        <f t="shared" si="58"/>
        <v>137</v>
      </c>
      <c r="CB163" s="35"/>
      <c r="CC163" s="35">
        <f t="shared" si="71"/>
        <v>137</v>
      </c>
      <c r="CD163" s="35">
        <f t="shared" si="72"/>
        <v>0</v>
      </c>
      <c r="CE163" s="90"/>
      <c r="CF163" s="90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10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10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10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10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10"/>
      <c r="HY163" s="9"/>
      <c r="HZ163" s="9"/>
    </row>
    <row r="164" spans="1:234" s="2" customFormat="1" ht="17.149999999999999" customHeight="1">
      <c r="A164" s="14" t="s">
        <v>162</v>
      </c>
      <c r="B164" s="35">
        <v>114450</v>
      </c>
      <c r="C164" s="35">
        <v>96670.7</v>
      </c>
      <c r="D164" s="4">
        <f t="shared" si="59"/>
        <v>0.84465443425076447</v>
      </c>
      <c r="E164" s="11">
        <v>10</v>
      </c>
      <c r="F164" s="5" t="s">
        <v>362</v>
      </c>
      <c r="G164" s="5" t="s">
        <v>362</v>
      </c>
      <c r="H164" s="5" t="s">
        <v>362</v>
      </c>
      <c r="I164" s="5" t="s">
        <v>362</v>
      </c>
      <c r="J164" s="5" t="s">
        <v>362</v>
      </c>
      <c r="K164" s="5" t="s">
        <v>362</v>
      </c>
      <c r="L164" s="5" t="s">
        <v>362</v>
      </c>
      <c r="M164" s="5" t="s">
        <v>362</v>
      </c>
      <c r="N164" s="35">
        <v>12052.1</v>
      </c>
      <c r="O164" s="35">
        <v>11209.5</v>
      </c>
      <c r="P164" s="4">
        <f t="shared" si="52"/>
        <v>0.93008687282714209</v>
      </c>
      <c r="Q164" s="11">
        <v>20</v>
      </c>
      <c r="R164" s="35">
        <v>0</v>
      </c>
      <c r="S164" s="35">
        <v>63.8</v>
      </c>
      <c r="T164" s="4">
        <f t="shared" si="53"/>
        <v>1</v>
      </c>
      <c r="U164" s="11">
        <v>35</v>
      </c>
      <c r="V164" s="35">
        <v>0</v>
      </c>
      <c r="W164" s="35">
        <v>0</v>
      </c>
      <c r="X164" s="4">
        <f t="shared" si="54"/>
        <v>1</v>
      </c>
      <c r="Y164" s="11">
        <v>15</v>
      </c>
      <c r="Z164" s="82">
        <v>201400</v>
      </c>
      <c r="AA164" s="82">
        <v>306514</v>
      </c>
      <c r="AB164" s="4">
        <f t="shared" si="55"/>
        <v>1.2321916583912611</v>
      </c>
      <c r="AC164" s="11">
        <v>5</v>
      </c>
      <c r="AD164" s="11">
        <v>180</v>
      </c>
      <c r="AE164" s="11">
        <v>174</v>
      </c>
      <c r="AF164" s="4">
        <f t="shared" si="56"/>
        <v>0.96666666666666667</v>
      </c>
      <c r="AG164" s="11">
        <v>20</v>
      </c>
      <c r="AH164" s="5" t="s">
        <v>362</v>
      </c>
      <c r="AI164" s="5" t="s">
        <v>362</v>
      </c>
      <c r="AJ164" s="5" t="s">
        <v>362</v>
      </c>
      <c r="AK164" s="5" t="s">
        <v>362</v>
      </c>
      <c r="AL164" s="5" t="s">
        <v>362</v>
      </c>
      <c r="AM164" s="5" t="s">
        <v>362</v>
      </c>
      <c r="AN164" s="5" t="s">
        <v>362</v>
      </c>
      <c r="AO164" s="5" t="s">
        <v>362</v>
      </c>
      <c r="AP164" s="5" t="s">
        <v>362</v>
      </c>
      <c r="AQ164" s="5" t="s">
        <v>362</v>
      </c>
      <c r="AR164" s="5" t="s">
        <v>362</v>
      </c>
      <c r="AS164" s="5" t="s">
        <v>362</v>
      </c>
      <c r="AT164" s="5" t="s">
        <v>362</v>
      </c>
      <c r="AU164" s="5" t="s">
        <v>362</v>
      </c>
      <c r="AV164" s="5" t="s">
        <v>362</v>
      </c>
      <c r="AW164" s="5" t="s">
        <v>362</v>
      </c>
      <c r="AX164" s="58">
        <v>57.8</v>
      </c>
      <c r="AY164" s="58">
        <v>51.9</v>
      </c>
      <c r="AZ164" s="4">
        <f t="shared" si="57"/>
        <v>0.89792387543252594</v>
      </c>
      <c r="BA164" s="5">
        <v>10</v>
      </c>
      <c r="BB164" s="5" t="s">
        <v>362</v>
      </c>
      <c r="BC164" s="5" t="s">
        <v>362</v>
      </c>
      <c r="BD164" s="5" t="s">
        <v>362</v>
      </c>
      <c r="BE164" s="5" t="s">
        <v>362</v>
      </c>
      <c r="BF164" s="5" t="s">
        <v>362</v>
      </c>
      <c r="BG164" s="5" t="s">
        <v>362</v>
      </c>
      <c r="BH164" s="5" t="s">
        <v>362</v>
      </c>
      <c r="BI164" s="5" t="s">
        <v>362</v>
      </c>
      <c r="BJ164" s="44">
        <f t="shared" si="60"/>
        <v>0.96975488851013381</v>
      </c>
      <c r="BK164" s="45">
        <v>2525</v>
      </c>
      <c r="BL164" s="35">
        <f t="shared" si="61"/>
        <v>2448.6</v>
      </c>
      <c r="BM164" s="35">
        <f t="shared" si="62"/>
        <v>-76.400000000000091</v>
      </c>
      <c r="BN164" s="35">
        <v>229.6</v>
      </c>
      <c r="BO164" s="35">
        <v>245</v>
      </c>
      <c r="BP164" s="35">
        <v>242.3</v>
      </c>
      <c r="BQ164" s="35">
        <v>210.9</v>
      </c>
      <c r="BR164" s="35">
        <v>241.7</v>
      </c>
      <c r="BS164" s="35"/>
      <c r="BT164" s="35">
        <v>190.3</v>
      </c>
      <c r="BU164" s="35">
        <v>222.8</v>
      </c>
      <c r="BV164" s="35">
        <v>204.2</v>
      </c>
      <c r="BW164" s="35">
        <v>166.1</v>
      </c>
      <c r="BX164" s="35">
        <v>269.39999999999998</v>
      </c>
      <c r="BY164" s="35">
        <v>240.9</v>
      </c>
      <c r="BZ164" s="35"/>
      <c r="CA164" s="35">
        <f t="shared" si="58"/>
        <v>-14.6</v>
      </c>
      <c r="CB164" s="35"/>
      <c r="CC164" s="35">
        <f t="shared" si="71"/>
        <v>0</v>
      </c>
      <c r="CD164" s="35">
        <f t="shared" si="72"/>
        <v>-14.6</v>
      </c>
      <c r="CE164" s="90"/>
      <c r="CF164" s="90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10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10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10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10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10"/>
      <c r="HY164" s="9"/>
      <c r="HZ164" s="9"/>
    </row>
    <row r="165" spans="1:234" s="2" customFormat="1" ht="17.149999999999999" customHeight="1">
      <c r="A165" s="14" t="s">
        <v>163</v>
      </c>
      <c r="B165" s="35">
        <v>0</v>
      </c>
      <c r="C165" s="35">
        <v>0</v>
      </c>
      <c r="D165" s="4">
        <f t="shared" si="59"/>
        <v>0</v>
      </c>
      <c r="E165" s="11">
        <v>0</v>
      </c>
      <c r="F165" s="5" t="s">
        <v>362</v>
      </c>
      <c r="G165" s="5" t="s">
        <v>362</v>
      </c>
      <c r="H165" s="5" t="s">
        <v>362</v>
      </c>
      <c r="I165" s="5" t="s">
        <v>362</v>
      </c>
      <c r="J165" s="5" t="s">
        <v>362</v>
      </c>
      <c r="K165" s="5" t="s">
        <v>362</v>
      </c>
      <c r="L165" s="5" t="s">
        <v>362</v>
      </c>
      <c r="M165" s="5" t="s">
        <v>362</v>
      </c>
      <c r="N165" s="35">
        <v>2317.6</v>
      </c>
      <c r="O165" s="35">
        <v>2550.6999999999998</v>
      </c>
      <c r="P165" s="4">
        <f t="shared" si="52"/>
        <v>1.1005781843286158</v>
      </c>
      <c r="Q165" s="11">
        <v>20</v>
      </c>
      <c r="R165" s="35">
        <v>0</v>
      </c>
      <c r="S165" s="35">
        <v>0</v>
      </c>
      <c r="T165" s="4">
        <f t="shared" si="53"/>
        <v>1</v>
      </c>
      <c r="U165" s="11">
        <v>15</v>
      </c>
      <c r="V165" s="35">
        <v>0</v>
      </c>
      <c r="W165" s="35">
        <v>21.6</v>
      </c>
      <c r="X165" s="4">
        <f t="shared" si="54"/>
        <v>1</v>
      </c>
      <c r="Y165" s="11">
        <v>35</v>
      </c>
      <c r="Z165" s="82">
        <v>37510</v>
      </c>
      <c r="AA165" s="82">
        <v>54659</v>
      </c>
      <c r="AB165" s="4">
        <f t="shared" si="55"/>
        <v>1.2257184750733137</v>
      </c>
      <c r="AC165" s="11">
        <v>5</v>
      </c>
      <c r="AD165" s="11">
        <v>180</v>
      </c>
      <c r="AE165" s="11">
        <v>174</v>
      </c>
      <c r="AF165" s="4">
        <f t="shared" si="56"/>
        <v>0.96666666666666667</v>
      </c>
      <c r="AG165" s="11">
        <v>20</v>
      </c>
      <c r="AH165" s="5" t="s">
        <v>362</v>
      </c>
      <c r="AI165" s="5" t="s">
        <v>362</v>
      </c>
      <c r="AJ165" s="5" t="s">
        <v>362</v>
      </c>
      <c r="AK165" s="5" t="s">
        <v>362</v>
      </c>
      <c r="AL165" s="5" t="s">
        <v>362</v>
      </c>
      <c r="AM165" s="5" t="s">
        <v>362</v>
      </c>
      <c r="AN165" s="5" t="s">
        <v>362</v>
      </c>
      <c r="AO165" s="5" t="s">
        <v>362</v>
      </c>
      <c r="AP165" s="5" t="s">
        <v>362</v>
      </c>
      <c r="AQ165" s="5" t="s">
        <v>362</v>
      </c>
      <c r="AR165" s="5" t="s">
        <v>362</v>
      </c>
      <c r="AS165" s="5" t="s">
        <v>362</v>
      </c>
      <c r="AT165" s="5" t="s">
        <v>362</v>
      </c>
      <c r="AU165" s="5" t="s">
        <v>362</v>
      </c>
      <c r="AV165" s="5" t="s">
        <v>362</v>
      </c>
      <c r="AW165" s="5" t="s">
        <v>362</v>
      </c>
      <c r="AX165" s="58">
        <v>36.700000000000003</v>
      </c>
      <c r="AY165" s="58">
        <v>33.299999999999997</v>
      </c>
      <c r="AZ165" s="4">
        <f t="shared" si="57"/>
        <v>0.90735694822888269</v>
      </c>
      <c r="BA165" s="5">
        <v>10</v>
      </c>
      <c r="BB165" s="5" t="s">
        <v>362</v>
      </c>
      <c r="BC165" s="5" t="s">
        <v>362</v>
      </c>
      <c r="BD165" s="5" t="s">
        <v>362</v>
      </c>
      <c r="BE165" s="5" t="s">
        <v>362</v>
      </c>
      <c r="BF165" s="5" t="s">
        <v>362</v>
      </c>
      <c r="BG165" s="5" t="s">
        <v>362</v>
      </c>
      <c r="BH165" s="5" t="s">
        <v>362</v>
      </c>
      <c r="BI165" s="5" t="s">
        <v>362</v>
      </c>
      <c r="BJ165" s="44">
        <f t="shared" si="60"/>
        <v>1.0147338940720099</v>
      </c>
      <c r="BK165" s="45">
        <v>1092</v>
      </c>
      <c r="BL165" s="35">
        <f t="shared" si="61"/>
        <v>1108.0999999999999</v>
      </c>
      <c r="BM165" s="35">
        <f t="shared" si="62"/>
        <v>16.099999999999909</v>
      </c>
      <c r="BN165" s="35">
        <v>107.8</v>
      </c>
      <c r="BO165" s="35">
        <v>107.8</v>
      </c>
      <c r="BP165" s="35">
        <v>95.4</v>
      </c>
      <c r="BQ165" s="35">
        <v>102.3</v>
      </c>
      <c r="BR165" s="35">
        <v>86.5</v>
      </c>
      <c r="BS165" s="35"/>
      <c r="BT165" s="35">
        <v>89</v>
      </c>
      <c r="BU165" s="35">
        <v>103.7</v>
      </c>
      <c r="BV165" s="35">
        <v>80.7</v>
      </c>
      <c r="BW165" s="35">
        <v>75.5</v>
      </c>
      <c r="BX165" s="35">
        <v>117.7</v>
      </c>
      <c r="BY165" s="35">
        <v>107.8</v>
      </c>
      <c r="BZ165" s="35">
        <v>6</v>
      </c>
      <c r="CA165" s="35">
        <f t="shared" si="58"/>
        <v>27.9</v>
      </c>
      <c r="CB165" s="35"/>
      <c r="CC165" s="35">
        <f t="shared" si="71"/>
        <v>27.9</v>
      </c>
      <c r="CD165" s="35">
        <f t="shared" si="72"/>
        <v>0</v>
      </c>
      <c r="CE165" s="90"/>
      <c r="CF165" s="90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10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10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10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10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10"/>
      <c r="HY165" s="9"/>
      <c r="HZ165" s="9"/>
    </row>
    <row r="166" spans="1:234" s="2" customFormat="1" ht="17.149999999999999" customHeight="1">
      <c r="A166" s="14" t="s">
        <v>164</v>
      </c>
      <c r="B166" s="35">
        <v>0</v>
      </c>
      <c r="C166" s="35">
        <v>0</v>
      </c>
      <c r="D166" s="4">
        <f t="shared" si="59"/>
        <v>0</v>
      </c>
      <c r="E166" s="11">
        <v>0</v>
      </c>
      <c r="F166" s="5" t="s">
        <v>362</v>
      </c>
      <c r="G166" s="5" t="s">
        <v>362</v>
      </c>
      <c r="H166" s="5" t="s">
        <v>362</v>
      </c>
      <c r="I166" s="5" t="s">
        <v>362</v>
      </c>
      <c r="J166" s="5" t="s">
        <v>362</v>
      </c>
      <c r="K166" s="5" t="s">
        <v>362</v>
      </c>
      <c r="L166" s="5" t="s">
        <v>362</v>
      </c>
      <c r="M166" s="5" t="s">
        <v>362</v>
      </c>
      <c r="N166" s="35">
        <v>1741.5</v>
      </c>
      <c r="O166" s="35">
        <v>1967.1</v>
      </c>
      <c r="P166" s="4">
        <f t="shared" si="52"/>
        <v>1.1295434969853575</v>
      </c>
      <c r="Q166" s="11">
        <v>20</v>
      </c>
      <c r="R166" s="35">
        <v>0</v>
      </c>
      <c r="S166" s="35">
        <v>0</v>
      </c>
      <c r="T166" s="4">
        <f t="shared" si="53"/>
        <v>1</v>
      </c>
      <c r="U166" s="11">
        <v>35</v>
      </c>
      <c r="V166" s="35">
        <v>0</v>
      </c>
      <c r="W166" s="35">
        <v>5.6</v>
      </c>
      <c r="X166" s="4">
        <f t="shared" si="54"/>
        <v>1</v>
      </c>
      <c r="Y166" s="11">
        <v>15</v>
      </c>
      <c r="Z166" s="82">
        <v>14550</v>
      </c>
      <c r="AA166" s="82">
        <v>13868</v>
      </c>
      <c r="AB166" s="4">
        <f t="shared" si="55"/>
        <v>0.95312714776632301</v>
      </c>
      <c r="AC166" s="11">
        <v>5</v>
      </c>
      <c r="AD166" s="11">
        <v>95</v>
      </c>
      <c r="AE166" s="11">
        <v>95</v>
      </c>
      <c r="AF166" s="4">
        <f t="shared" si="56"/>
        <v>1</v>
      </c>
      <c r="AG166" s="11">
        <v>20</v>
      </c>
      <c r="AH166" s="5" t="s">
        <v>362</v>
      </c>
      <c r="AI166" s="5" t="s">
        <v>362</v>
      </c>
      <c r="AJ166" s="5" t="s">
        <v>362</v>
      </c>
      <c r="AK166" s="5" t="s">
        <v>362</v>
      </c>
      <c r="AL166" s="5" t="s">
        <v>362</v>
      </c>
      <c r="AM166" s="5" t="s">
        <v>362</v>
      </c>
      <c r="AN166" s="5" t="s">
        <v>362</v>
      </c>
      <c r="AO166" s="5" t="s">
        <v>362</v>
      </c>
      <c r="AP166" s="5" t="s">
        <v>362</v>
      </c>
      <c r="AQ166" s="5" t="s">
        <v>362</v>
      </c>
      <c r="AR166" s="5" t="s">
        <v>362</v>
      </c>
      <c r="AS166" s="5" t="s">
        <v>362</v>
      </c>
      <c r="AT166" s="5" t="s">
        <v>362</v>
      </c>
      <c r="AU166" s="5" t="s">
        <v>362</v>
      </c>
      <c r="AV166" s="5" t="s">
        <v>362</v>
      </c>
      <c r="AW166" s="5" t="s">
        <v>362</v>
      </c>
      <c r="AX166" s="58">
        <v>100</v>
      </c>
      <c r="AY166" s="58">
        <v>50</v>
      </c>
      <c r="AZ166" s="4">
        <f t="shared" si="57"/>
        <v>0.5</v>
      </c>
      <c r="BA166" s="5">
        <v>10</v>
      </c>
      <c r="BB166" s="5" t="s">
        <v>362</v>
      </c>
      <c r="BC166" s="5" t="s">
        <v>362</v>
      </c>
      <c r="BD166" s="5" t="s">
        <v>362</v>
      </c>
      <c r="BE166" s="5" t="s">
        <v>362</v>
      </c>
      <c r="BF166" s="5" t="s">
        <v>362</v>
      </c>
      <c r="BG166" s="5" t="s">
        <v>362</v>
      </c>
      <c r="BH166" s="5" t="s">
        <v>362</v>
      </c>
      <c r="BI166" s="5" t="s">
        <v>362</v>
      </c>
      <c r="BJ166" s="44">
        <f t="shared" si="60"/>
        <v>0.97482386360513107</v>
      </c>
      <c r="BK166" s="45">
        <v>1745</v>
      </c>
      <c r="BL166" s="35">
        <f t="shared" si="61"/>
        <v>1701.1</v>
      </c>
      <c r="BM166" s="35">
        <f t="shared" si="62"/>
        <v>-43.900000000000091</v>
      </c>
      <c r="BN166" s="35">
        <v>144.6</v>
      </c>
      <c r="BO166" s="35">
        <v>163.9</v>
      </c>
      <c r="BP166" s="35">
        <v>193.6</v>
      </c>
      <c r="BQ166" s="35">
        <v>119.5</v>
      </c>
      <c r="BR166" s="35">
        <v>172.2</v>
      </c>
      <c r="BS166" s="35"/>
      <c r="BT166" s="35">
        <v>187.1</v>
      </c>
      <c r="BU166" s="35">
        <v>127.30000000000001</v>
      </c>
      <c r="BV166" s="35">
        <v>170.3</v>
      </c>
      <c r="BW166" s="35">
        <v>121.6</v>
      </c>
      <c r="BX166" s="35">
        <v>179.2</v>
      </c>
      <c r="BY166" s="35">
        <v>172.2</v>
      </c>
      <c r="BZ166" s="35"/>
      <c r="CA166" s="35">
        <f t="shared" si="58"/>
        <v>-50.4</v>
      </c>
      <c r="CB166" s="35"/>
      <c r="CC166" s="35">
        <f t="shared" si="71"/>
        <v>0</v>
      </c>
      <c r="CD166" s="35">
        <f t="shared" si="72"/>
        <v>-50.4</v>
      </c>
      <c r="CE166" s="90"/>
      <c r="CF166" s="90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10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10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10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10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10"/>
      <c r="HY166" s="9"/>
      <c r="HZ166" s="9"/>
    </row>
    <row r="167" spans="1:234" s="2" customFormat="1" ht="17.149999999999999" customHeight="1">
      <c r="A167" s="14" t="s">
        <v>99</v>
      </c>
      <c r="B167" s="35">
        <v>136150</v>
      </c>
      <c r="C167" s="35">
        <v>150407.5</v>
      </c>
      <c r="D167" s="4">
        <f t="shared" si="59"/>
        <v>1.1047190598604479</v>
      </c>
      <c r="E167" s="11">
        <v>10</v>
      </c>
      <c r="F167" s="5" t="s">
        <v>362</v>
      </c>
      <c r="G167" s="5" t="s">
        <v>362</v>
      </c>
      <c r="H167" s="5" t="s">
        <v>362</v>
      </c>
      <c r="I167" s="5" t="s">
        <v>362</v>
      </c>
      <c r="J167" s="5" t="s">
        <v>362</v>
      </c>
      <c r="K167" s="5" t="s">
        <v>362</v>
      </c>
      <c r="L167" s="5" t="s">
        <v>362</v>
      </c>
      <c r="M167" s="5" t="s">
        <v>362</v>
      </c>
      <c r="N167" s="35">
        <v>2550.5</v>
      </c>
      <c r="O167" s="35">
        <v>2127.6999999999998</v>
      </c>
      <c r="P167" s="4">
        <f t="shared" si="52"/>
        <v>0.83422858263085664</v>
      </c>
      <c r="Q167" s="11">
        <v>20</v>
      </c>
      <c r="R167" s="35">
        <v>0</v>
      </c>
      <c r="S167" s="35">
        <v>20.7</v>
      </c>
      <c r="T167" s="4">
        <f t="shared" si="53"/>
        <v>1</v>
      </c>
      <c r="U167" s="11">
        <v>25</v>
      </c>
      <c r="V167" s="35">
        <v>0</v>
      </c>
      <c r="W167" s="35">
        <v>3.1</v>
      </c>
      <c r="X167" s="4">
        <f t="shared" si="54"/>
        <v>1</v>
      </c>
      <c r="Y167" s="11">
        <v>25</v>
      </c>
      <c r="Z167" s="82">
        <v>15220</v>
      </c>
      <c r="AA167" s="82">
        <v>14374</v>
      </c>
      <c r="AB167" s="4">
        <f t="shared" si="55"/>
        <v>0.94441524310118263</v>
      </c>
      <c r="AC167" s="11">
        <v>5</v>
      </c>
      <c r="AD167" s="11">
        <v>115</v>
      </c>
      <c r="AE167" s="11">
        <v>115</v>
      </c>
      <c r="AF167" s="4">
        <f t="shared" si="56"/>
        <v>1</v>
      </c>
      <c r="AG167" s="11">
        <v>20</v>
      </c>
      <c r="AH167" s="5" t="s">
        <v>362</v>
      </c>
      <c r="AI167" s="5" t="s">
        <v>362</v>
      </c>
      <c r="AJ167" s="5" t="s">
        <v>362</v>
      </c>
      <c r="AK167" s="5" t="s">
        <v>362</v>
      </c>
      <c r="AL167" s="5" t="s">
        <v>362</v>
      </c>
      <c r="AM167" s="5" t="s">
        <v>362</v>
      </c>
      <c r="AN167" s="5" t="s">
        <v>362</v>
      </c>
      <c r="AO167" s="5" t="s">
        <v>362</v>
      </c>
      <c r="AP167" s="5" t="s">
        <v>362</v>
      </c>
      <c r="AQ167" s="5" t="s">
        <v>362</v>
      </c>
      <c r="AR167" s="5" t="s">
        <v>362</v>
      </c>
      <c r="AS167" s="5" t="s">
        <v>362</v>
      </c>
      <c r="AT167" s="5" t="s">
        <v>362</v>
      </c>
      <c r="AU167" s="5" t="s">
        <v>362</v>
      </c>
      <c r="AV167" s="5" t="s">
        <v>362</v>
      </c>
      <c r="AW167" s="5" t="s">
        <v>362</v>
      </c>
      <c r="AX167" s="58">
        <v>71.5</v>
      </c>
      <c r="AY167" s="58">
        <v>51.3</v>
      </c>
      <c r="AZ167" s="4">
        <f t="shared" si="57"/>
        <v>0.71748251748251746</v>
      </c>
      <c r="BA167" s="5">
        <v>10</v>
      </c>
      <c r="BB167" s="5" t="s">
        <v>362</v>
      </c>
      <c r="BC167" s="5" t="s">
        <v>362</v>
      </c>
      <c r="BD167" s="5" t="s">
        <v>362</v>
      </c>
      <c r="BE167" s="5" t="s">
        <v>362</v>
      </c>
      <c r="BF167" s="5" t="s">
        <v>362</v>
      </c>
      <c r="BG167" s="5" t="s">
        <v>362</v>
      </c>
      <c r="BH167" s="5" t="s">
        <v>362</v>
      </c>
      <c r="BI167" s="5" t="s">
        <v>362</v>
      </c>
      <c r="BJ167" s="44">
        <f t="shared" si="60"/>
        <v>0.95329272731784953</v>
      </c>
      <c r="BK167" s="45">
        <v>1630</v>
      </c>
      <c r="BL167" s="35">
        <f t="shared" si="61"/>
        <v>1553.9</v>
      </c>
      <c r="BM167" s="35">
        <f t="shared" si="62"/>
        <v>-76.099999999999909</v>
      </c>
      <c r="BN167" s="35">
        <v>127.7</v>
      </c>
      <c r="BO167" s="35">
        <v>158.5</v>
      </c>
      <c r="BP167" s="35">
        <v>110.5</v>
      </c>
      <c r="BQ167" s="35">
        <v>42.7</v>
      </c>
      <c r="BR167" s="35">
        <v>137.5</v>
      </c>
      <c r="BS167" s="35"/>
      <c r="BT167" s="35">
        <v>162.19999999999999</v>
      </c>
      <c r="BU167" s="35">
        <v>124.7</v>
      </c>
      <c r="BV167" s="35">
        <v>124.4</v>
      </c>
      <c r="BW167" s="35">
        <v>104.3</v>
      </c>
      <c r="BX167" s="35">
        <v>149</v>
      </c>
      <c r="BY167" s="35">
        <v>156.9</v>
      </c>
      <c r="BZ167" s="35">
        <v>171.5</v>
      </c>
      <c r="CA167" s="35">
        <f t="shared" si="58"/>
        <v>-16</v>
      </c>
      <c r="CB167" s="35"/>
      <c r="CC167" s="35">
        <f t="shared" si="71"/>
        <v>0</v>
      </c>
      <c r="CD167" s="35">
        <f t="shared" si="72"/>
        <v>-16</v>
      </c>
      <c r="CE167" s="90"/>
      <c r="CF167" s="90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10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10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10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10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10"/>
      <c r="HY167" s="9"/>
      <c r="HZ167" s="9"/>
    </row>
    <row r="168" spans="1:234" s="2" customFormat="1" ht="17.149999999999999" customHeight="1">
      <c r="A168" s="14" t="s">
        <v>165</v>
      </c>
      <c r="B168" s="35">
        <v>2719690</v>
      </c>
      <c r="C168" s="35">
        <v>3212411</v>
      </c>
      <c r="D168" s="4">
        <f t="shared" si="59"/>
        <v>1.1811680743025859</v>
      </c>
      <c r="E168" s="11">
        <v>10</v>
      </c>
      <c r="F168" s="5" t="s">
        <v>362</v>
      </c>
      <c r="G168" s="5" t="s">
        <v>362</v>
      </c>
      <c r="H168" s="5" t="s">
        <v>362</v>
      </c>
      <c r="I168" s="5" t="s">
        <v>362</v>
      </c>
      <c r="J168" s="5" t="s">
        <v>362</v>
      </c>
      <c r="K168" s="5" t="s">
        <v>362</v>
      </c>
      <c r="L168" s="5" t="s">
        <v>362</v>
      </c>
      <c r="M168" s="5" t="s">
        <v>362</v>
      </c>
      <c r="N168" s="35">
        <v>5862.9</v>
      </c>
      <c r="O168" s="35">
        <v>6593</v>
      </c>
      <c r="P168" s="4">
        <f t="shared" si="52"/>
        <v>1.1245288167971483</v>
      </c>
      <c r="Q168" s="11">
        <v>20</v>
      </c>
      <c r="R168" s="35">
        <v>2376</v>
      </c>
      <c r="S168" s="35">
        <v>2401.5</v>
      </c>
      <c r="T168" s="4">
        <f t="shared" si="53"/>
        <v>1.0107323232323233</v>
      </c>
      <c r="U168" s="11">
        <v>5</v>
      </c>
      <c r="V168" s="35">
        <v>28344</v>
      </c>
      <c r="W168" s="35">
        <v>38969.199999999997</v>
      </c>
      <c r="X168" s="4">
        <f t="shared" si="54"/>
        <v>1.217486593282529</v>
      </c>
      <c r="Y168" s="11">
        <v>45</v>
      </c>
      <c r="Z168" s="82">
        <v>74760</v>
      </c>
      <c r="AA168" s="82">
        <v>69547</v>
      </c>
      <c r="AB168" s="4">
        <f t="shared" si="55"/>
        <v>0.93027019796682719</v>
      </c>
      <c r="AC168" s="11">
        <v>5</v>
      </c>
      <c r="AD168" s="11">
        <v>552</v>
      </c>
      <c r="AE168" s="11">
        <v>552</v>
      </c>
      <c r="AF168" s="4">
        <f t="shared" si="56"/>
        <v>1</v>
      </c>
      <c r="AG168" s="11">
        <v>20</v>
      </c>
      <c r="AH168" s="5" t="s">
        <v>362</v>
      </c>
      <c r="AI168" s="5" t="s">
        <v>362</v>
      </c>
      <c r="AJ168" s="5" t="s">
        <v>362</v>
      </c>
      <c r="AK168" s="5" t="s">
        <v>362</v>
      </c>
      <c r="AL168" s="5" t="s">
        <v>362</v>
      </c>
      <c r="AM168" s="5" t="s">
        <v>362</v>
      </c>
      <c r="AN168" s="5" t="s">
        <v>362</v>
      </c>
      <c r="AO168" s="5" t="s">
        <v>362</v>
      </c>
      <c r="AP168" s="5" t="s">
        <v>362</v>
      </c>
      <c r="AQ168" s="5" t="s">
        <v>362</v>
      </c>
      <c r="AR168" s="5" t="s">
        <v>362</v>
      </c>
      <c r="AS168" s="5" t="s">
        <v>362</v>
      </c>
      <c r="AT168" s="5" t="s">
        <v>362</v>
      </c>
      <c r="AU168" s="5" t="s">
        <v>362</v>
      </c>
      <c r="AV168" s="5" t="s">
        <v>362</v>
      </c>
      <c r="AW168" s="5" t="s">
        <v>362</v>
      </c>
      <c r="AX168" s="58">
        <v>56.7</v>
      </c>
      <c r="AY168" s="58">
        <v>49</v>
      </c>
      <c r="AZ168" s="4">
        <f t="shared" si="57"/>
        <v>0.86419753086419748</v>
      </c>
      <c r="BA168" s="5">
        <v>10</v>
      </c>
      <c r="BB168" s="5" t="s">
        <v>362</v>
      </c>
      <c r="BC168" s="5" t="s">
        <v>362</v>
      </c>
      <c r="BD168" s="5" t="s">
        <v>362</v>
      </c>
      <c r="BE168" s="5" t="s">
        <v>362</v>
      </c>
      <c r="BF168" s="5" t="s">
        <v>362</v>
      </c>
      <c r="BG168" s="5" t="s">
        <v>362</v>
      </c>
      <c r="BH168" s="5" t="s">
        <v>362</v>
      </c>
      <c r="BI168" s="5" t="s">
        <v>362</v>
      </c>
      <c r="BJ168" s="44">
        <f t="shared" si="60"/>
        <v>1.1081403625332207</v>
      </c>
      <c r="BK168" s="45">
        <v>1880</v>
      </c>
      <c r="BL168" s="35">
        <f t="shared" si="61"/>
        <v>2083.3000000000002</v>
      </c>
      <c r="BM168" s="35">
        <f t="shared" si="62"/>
        <v>203.30000000000018</v>
      </c>
      <c r="BN168" s="35">
        <v>211.1</v>
      </c>
      <c r="BO168" s="35">
        <v>201.4</v>
      </c>
      <c r="BP168" s="35">
        <v>105.1</v>
      </c>
      <c r="BQ168" s="35">
        <v>86.899999999999977</v>
      </c>
      <c r="BR168" s="35">
        <v>161.30000000000001</v>
      </c>
      <c r="BS168" s="35"/>
      <c r="BT168" s="35">
        <v>160.1</v>
      </c>
      <c r="BU168" s="35">
        <v>193.8</v>
      </c>
      <c r="BV168" s="35">
        <v>191.3</v>
      </c>
      <c r="BW168" s="35">
        <v>158.69999999999999</v>
      </c>
      <c r="BX168" s="35">
        <v>188.5</v>
      </c>
      <c r="BY168" s="35">
        <v>208.8</v>
      </c>
      <c r="BZ168" s="35">
        <v>189.2</v>
      </c>
      <c r="CA168" s="35">
        <f t="shared" si="58"/>
        <v>27.1</v>
      </c>
      <c r="CB168" s="35"/>
      <c r="CC168" s="35">
        <f t="shared" si="71"/>
        <v>27.1</v>
      </c>
      <c r="CD168" s="35">
        <f t="shared" si="72"/>
        <v>0</v>
      </c>
      <c r="CE168" s="90"/>
      <c r="CF168" s="90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10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10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10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10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10"/>
      <c r="HY168" s="9"/>
      <c r="HZ168" s="9"/>
    </row>
    <row r="169" spans="1:234" s="2" customFormat="1" ht="17.149999999999999" customHeight="1">
      <c r="A169" s="14" t="s">
        <v>166</v>
      </c>
      <c r="B169" s="35">
        <v>191000</v>
      </c>
      <c r="C169" s="35">
        <v>256969.1</v>
      </c>
      <c r="D169" s="4">
        <f t="shared" si="59"/>
        <v>1.2145387958115184</v>
      </c>
      <c r="E169" s="11">
        <v>10</v>
      </c>
      <c r="F169" s="5" t="s">
        <v>362</v>
      </c>
      <c r="G169" s="5" t="s">
        <v>362</v>
      </c>
      <c r="H169" s="5" t="s">
        <v>362</v>
      </c>
      <c r="I169" s="5" t="s">
        <v>362</v>
      </c>
      <c r="J169" s="5" t="s">
        <v>362</v>
      </c>
      <c r="K169" s="5" t="s">
        <v>362</v>
      </c>
      <c r="L169" s="5" t="s">
        <v>362</v>
      </c>
      <c r="M169" s="5" t="s">
        <v>362</v>
      </c>
      <c r="N169" s="35">
        <v>4905.8</v>
      </c>
      <c r="O169" s="35">
        <v>5270.5</v>
      </c>
      <c r="P169" s="4">
        <f t="shared" si="52"/>
        <v>1.0743405764605161</v>
      </c>
      <c r="Q169" s="11">
        <v>20</v>
      </c>
      <c r="R169" s="35">
        <v>698</v>
      </c>
      <c r="S169" s="35">
        <v>707.4</v>
      </c>
      <c r="T169" s="4">
        <f t="shared" si="53"/>
        <v>1.0134670487106017</v>
      </c>
      <c r="U169" s="11">
        <v>45</v>
      </c>
      <c r="V169" s="35">
        <v>0</v>
      </c>
      <c r="W169" s="35">
        <v>0</v>
      </c>
      <c r="X169" s="4">
        <f t="shared" si="54"/>
        <v>1</v>
      </c>
      <c r="Y169" s="11">
        <v>5</v>
      </c>
      <c r="Z169" s="82">
        <v>143130</v>
      </c>
      <c r="AA169" s="82">
        <v>126283</v>
      </c>
      <c r="AB169" s="4">
        <f t="shared" si="55"/>
        <v>0.88229581499336263</v>
      </c>
      <c r="AC169" s="11">
        <v>5</v>
      </c>
      <c r="AD169" s="11">
        <v>205</v>
      </c>
      <c r="AE169" s="11">
        <v>215</v>
      </c>
      <c r="AF169" s="4">
        <f t="shared" si="56"/>
        <v>1.0487804878048781</v>
      </c>
      <c r="AG169" s="11">
        <v>20</v>
      </c>
      <c r="AH169" s="5" t="s">
        <v>362</v>
      </c>
      <c r="AI169" s="5" t="s">
        <v>362</v>
      </c>
      <c r="AJ169" s="5" t="s">
        <v>362</v>
      </c>
      <c r="AK169" s="5" t="s">
        <v>362</v>
      </c>
      <c r="AL169" s="5" t="s">
        <v>362</v>
      </c>
      <c r="AM169" s="5" t="s">
        <v>362</v>
      </c>
      <c r="AN169" s="5" t="s">
        <v>362</v>
      </c>
      <c r="AO169" s="5" t="s">
        <v>362</v>
      </c>
      <c r="AP169" s="5" t="s">
        <v>362</v>
      </c>
      <c r="AQ169" s="5" t="s">
        <v>362</v>
      </c>
      <c r="AR169" s="5" t="s">
        <v>362</v>
      </c>
      <c r="AS169" s="5" t="s">
        <v>362</v>
      </c>
      <c r="AT169" s="5" t="s">
        <v>362</v>
      </c>
      <c r="AU169" s="5" t="s">
        <v>362</v>
      </c>
      <c r="AV169" s="5" t="s">
        <v>362</v>
      </c>
      <c r="AW169" s="5" t="s">
        <v>362</v>
      </c>
      <c r="AX169" s="58">
        <v>72.099999999999994</v>
      </c>
      <c r="AY169" s="58">
        <v>55.4</v>
      </c>
      <c r="AZ169" s="4">
        <f t="shared" si="57"/>
        <v>0.76837725381414701</v>
      </c>
      <c r="BA169" s="5">
        <v>10</v>
      </c>
      <c r="BB169" s="5" t="s">
        <v>362</v>
      </c>
      <c r="BC169" s="5" t="s">
        <v>362</v>
      </c>
      <c r="BD169" s="5" t="s">
        <v>362</v>
      </c>
      <c r="BE169" s="5" t="s">
        <v>362</v>
      </c>
      <c r="BF169" s="5" t="s">
        <v>362</v>
      </c>
      <c r="BG169" s="5" t="s">
        <v>362</v>
      </c>
      <c r="BH169" s="5" t="s">
        <v>362</v>
      </c>
      <c r="BI169" s="5" t="s">
        <v>362</v>
      </c>
      <c r="BJ169" s="44">
        <f t="shared" si="60"/>
        <v>1.0200789395522472</v>
      </c>
      <c r="BK169" s="45">
        <v>3145</v>
      </c>
      <c r="BL169" s="35">
        <f t="shared" si="61"/>
        <v>3208.1</v>
      </c>
      <c r="BM169" s="35">
        <f t="shared" si="62"/>
        <v>63.099999999999909</v>
      </c>
      <c r="BN169" s="35">
        <v>314</v>
      </c>
      <c r="BO169" s="35">
        <v>284.89999999999998</v>
      </c>
      <c r="BP169" s="35">
        <v>195.9</v>
      </c>
      <c r="BQ169" s="35">
        <v>281.39999999999998</v>
      </c>
      <c r="BR169" s="35">
        <v>311.39999999999998</v>
      </c>
      <c r="BS169" s="35"/>
      <c r="BT169" s="35">
        <v>229</v>
      </c>
      <c r="BU169" s="35">
        <v>239.2</v>
      </c>
      <c r="BV169" s="35">
        <v>275.89999999999998</v>
      </c>
      <c r="BW169" s="35">
        <v>251.9</v>
      </c>
      <c r="BX169" s="35">
        <v>284.7</v>
      </c>
      <c r="BY169" s="35">
        <v>328.9</v>
      </c>
      <c r="BZ169" s="35">
        <v>107.6</v>
      </c>
      <c r="CA169" s="35">
        <f t="shared" si="58"/>
        <v>103.3</v>
      </c>
      <c r="CB169" s="35"/>
      <c r="CC169" s="35">
        <f t="shared" si="71"/>
        <v>103.3</v>
      </c>
      <c r="CD169" s="35">
        <f t="shared" si="72"/>
        <v>0</v>
      </c>
      <c r="CE169" s="90"/>
      <c r="CF169" s="90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10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10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10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10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10"/>
      <c r="HY169" s="9"/>
      <c r="HZ169" s="9"/>
    </row>
    <row r="170" spans="1:234" s="2" customFormat="1" ht="17.149999999999999" customHeight="1">
      <c r="A170" s="14" t="s">
        <v>167</v>
      </c>
      <c r="B170" s="35">
        <v>27840</v>
      </c>
      <c r="C170" s="35">
        <v>25502.9</v>
      </c>
      <c r="D170" s="4">
        <f t="shared" si="59"/>
        <v>0.91605244252873563</v>
      </c>
      <c r="E170" s="11">
        <v>10</v>
      </c>
      <c r="F170" s="5" t="s">
        <v>362</v>
      </c>
      <c r="G170" s="5" t="s">
        <v>362</v>
      </c>
      <c r="H170" s="5" t="s">
        <v>362</v>
      </c>
      <c r="I170" s="5" t="s">
        <v>362</v>
      </c>
      <c r="J170" s="5" t="s">
        <v>362</v>
      </c>
      <c r="K170" s="5" t="s">
        <v>362</v>
      </c>
      <c r="L170" s="5" t="s">
        <v>362</v>
      </c>
      <c r="M170" s="5" t="s">
        <v>362</v>
      </c>
      <c r="N170" s="35">
        <v>3102.3</v>
      </c>
      <c r="O170" s="35">
        <v>2863.7</v>
      </c>
      <c r="P170" s="4">
        <f t="shared" si="52"/>
        <v>0.92308932082648343</v>
      </c>
      <c r="Q170" s="11">
        <v>20</v>
      </c>
      <c r="R170" s="35">
        <v>0</v>
      </c>
      <c r="S170" s="35">
        <v>0</v>
      </c>
      <c r="T170" s="4">
        <f t="shared" si="53"/>
        <v>1</v>
      </c>
      <c r="U170" s="11">
        <v>45</v>
      </c>
      <c r="V170" s="35">
        <v>0</v>
      </c>
      <c r="W170" s="35">
        <v>0</v>
      </c>
      <c r="X170" s="4">
        <f t="shared" si="54"/>
        <v>1</v>
      </c>
      <c r="Y170" s="11">
        <v>5</v>
      </c>
      <c r="Z170" s="82">
        <v>15210</v>
      </c>
      <c r="AA170" s="82">
        <v>28276</v>
      </c>
      <c r="AB170" s="4">
        <f t="shared" si="55"/>
        <v>1.2659040105193951</v>
      </c>
      <c r="AC170" s="11">
        <v>5</v>
      </c>
      <c r="AD170" s="11">
        <v>65</v>
      </c>
      <c r="AE170" s="11">
        <v>79</v>
      </c>
      <c r="AF170" s="4">
        <f t="shared" si="56"/>
        <v>1.2015384615384614</v>
      </c>
      <c r="AG170" s="11">
        <v>20</v>
      </c>
      <c r="AH170" s="5" t="s">
        <v>362</v>
      </c>
      <c r="AI170" s="5" t="s">
        <v>362</v>
      </c>
      <c r="AJ170" s="5" t="s">
        <v>362</v>
      </c>
      <c r="AK170" s="5" t="s">
        <v>362</v>
      </c>
      <c r="AL170" s="5" t="s">
        <v>362</v>
      </c>
      <c r="AM170" s="5" t="s">
        <v>362</v>
      </c>
      <c r="AN170" s="5" t="s">
        <v>362</v>
      </c>
      <c r="AO170" s="5" t="s">
        <v>362</v>
      </c>
      <c r="AP170" s="5" t="s">
        <v>362</v>
      </c>
      <c r="AQ170" s="5" t="s">
        <v>362</v>
      </c>
      <c r="AR170" s="5" t="s">
        <v>362</v>
      </c>
      <c r="AS170" s="5" t="s">
        <v>362</v>
      </c>
      <c r="AT170" s="5" t="s">
        <v>362</v>
      </c>
      <c r="AU170" s="5" t="s">
        <v>362</v>
      </c>
      <c r="AV170" s="5" t="s">
        <v>362</v>
      </c>
      <c r="AW170" s="5" t="s">
        <v>362</v>
      </c>
      <c r="AX170" s="58">
        <v>100</v>
      </c>
      <c r="AY170" s="58">
        <v>100</v>
      </c>
      <c r="AZ170" s="4">
        <f t="shared" si="57"/>
        <v>1</v>
      </c>
      <c r="BA170" s="5">
        <v>10</v>
      </c>
      <c r="BB170" s="5" t="s">
        <v>362</v>
      </c>
      <c r="BC170" s="5" t="s">
        <v>362</v>
      </c>
      <c r="BD170" s="5" t="s">
        <v>362</v>
      </c>
      <c r="BE170" s="5" t="s">
        <v>362</v>
      </c>
      <c r="BF170" s="5" t="s">
        <v>362</v>
      </c>
      <c r="BG170" s="5" t="s">
        <v>362</v>
      </c>
      <c r="BH170" s="5" t="s">
        <v>362</v>
      </c>
      <c r="BI170" s="5" t="s">
        <v>362</v>
      </c>
      <c r="BJ170" s="44">
        <f t="shared" si="60"/>
        <v>1.0259356532624631</v>
      </c>
      <c r="BK170" s="45">
        <v>2089</v>
      </c>
      <c r="BL170" s="35">
        <f t="shared" si="61"/>
        <v>2143.1999999999998</v>
      </c>
      <c r="BM170" s="35">
        <f t="shared" si="62"/>
        <v>54.199999999999818</v>
      </c>
      <c r="BN170" s="35">
        <v>200.7</v>
      </c>
      <c r="BO170" s="35">
        <v>180.4</v>
      </c>
      <c r="BP170" s="35">
        <v>195.5</v>
      </c>
      <c r="BQ170" s="35">
        <v>198.9</v>
      </c>
      <c r="BR170" s="35">
        <v>200.2</v>
      </c>
      <c r="BS170" s="35"/>
      <c r="BT170" s="35">
        <v>140</v>
      </c>
      <c r="BU170" s="35">
        <v>157.6</v>
      </c>
      <c r="BV170" s="35">
        <v>163.5</v>
      </c>
      <c r="BW170" s="35">
        <v>135.4</v>
      </c>
      <c r="BX170" s="35">
        <v>221.9</v>
      </c>
      <c r="BY170" s="35">
        <v>195.4</v>
      </c>
      <c r="BZ170" s="35"/>
      <c r="CA170" s="35">
        <f t="shared" si="58"/>
        <v>153.69999999999999</v>
      </c>
      <c r="CB170" s="35"/>
      <c r="CC170" s="35">
        <f t="shared" si="71"/>
        <v>153.69999999999999</v>
      </c>
      <c r="CD170" s="35">
        <f t="shared" si="72"/>
        <v>0</v>
      </c>
      <c r="CE170" s="90"/>
      <c r="CF170" s="90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10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10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10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10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10"/>
      <c r="HY170" s="9"/>
      <c r="HZ170" s="9"/>
    </row>
    <row r="171" spans="1:234" s="2" customFormat="1" ht="17.149999999999999" customHeight="1">
      <c r="A171" s="18" t="s">
        <v>168</v>
      </c>
      <c r="B171" s="60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35"/>
      <c r="CD171" s="35"/>
      <c r="CE171" s="90"/>
      <c r="CF171" s="90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10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10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10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10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10"/>
      <c r="HY171" s="9"/>
      <c r="HZ171" s="9"/>
    </row>
    <row r="172" spans="1:234" s="2" customFormat="1" ht="17.149999999999999" customHeight="1">
      <c r="A172" s="14" t="s">
        <v>169</v>
      </c>
      <c r="B172" s="35">
        <v>0</v>
      </c>
      <c r="C172" s="35">
        <v>0</v>
      </c>
      <c r="D172" s="4">
        <f t="shared" si="59"/>
        <v>0</v>
      </c>
      <c r="E172" s="11">
        <v>0</v>
      </c>
      <c r="F172" s="5" t="s">
        <v>362</v>
      </c>
      <c r="G172" s="5" t="s">
        <v>362</v>
      </c>
      <c r="H172" s="5" t="s">
        <v>362</v>
      </c>
      <c r="I172" s="5" t="s">
        <v>362</v>
      </c>
      <c r="J172" s="5" t="s">
        <v>362</v>
      </c>
      <c r="K172" s="5" t="s">
        <v>362</v>
      </c>
      <c r="L172" s="5" t="s">
        <v>362</v>
      </c>
      <c r="M172" s="5" t="s">
        <v>362</v>
      </c>
      <c r="N172" s="35">
        <v>1582.4</v>
      </c>
      <c r="O172" s="35">
        <v>1096.3</v>
      </c>
      <c r="P172" s="4">
        <f t="shared" si="52"/>
        <v>0.69280839231547009</v>
      </c>
      <c r="Q172" s="11">
        <v>20</v>
      </c>
      <c r="R172" s="35">
        <v>1200.8</v>
      </c>
      <c r="S172" s="35">
        <v>892.5</v>
      </c>
      <c r="T172" s="4">
        <f t="shared" si="53"/>
        <v>0.74325449700199875</v>
      </c>
      <c r="U172" s="11">
        <v>35</v>
      </c>
      <c r="V172" s="35">
        <v>15.6</v>
      </c>
      <c r="W172" s="35">
        <v>32.200000000000003</v>
      </c>
      <c r="X172" s="4">
        <f t="shared" si="54"/>
        <v>1.2864102564102564</v>
      </c>
      <c r="Y172" s="11">
        <v>15</v>
      </c>
      <c r="Z172" s="82">
        <v>24520</v>
      </c>
      <c r="AA172" s="82">
        <v>22078</v>
      </c>
      <c r="AB172" s="4">
        <f t="shared" si="55"/>
        <v>0.90040783034257754</v>
      </c>
      <c r="AC172" s="11">
        <v>5</v>
      </c>
      <c r="AD172" s="11">
        <v>530</v>
      </c>
      <c r="AE172" s="11">
        <v>530</v>
      </c>
      <c r="AF172" s="4">
        <f t="shared" si="56"/>
        <v>1</v>
      </c>
      <c r="AG172" s="11">
        <v>20</v>
      </c>
      <c r="AH172" s="5" t="s">
        <v>362</v>
      </c>
      <c r="AI172" s="5" t="s">
        <v>362</v>
      </c>
      <c r="AJ172" s="5" t="s">
        <v>362</v>
      </c>
      <c r="AK172" s="5" t="s">
        <v>362</v>
      </c>
      <c r="AL172" s="5" t="s">
        <v>362</v>
      </c>
      <c r="AM172" s="5" t="s">
        <v>362</v>
      </c>
      <c r="AN172" s="5" t="s">
        <v>362</v>
      </c>
      <c r="AO172" s="5" t="s">
        <v>362</v>
      </c>
      <c r="AP172" s="5" t="s">
        <v>362</v>
      </c>
      <c r="AQ172" s="5" t="s">
        <v>362</v>
      </c>
      <c r="AR172" s="5" t="s">
        <v>362</v>
      </c>
      <c r="AS172" s="5" t="s">
        <v>362</v>
      </c>
      <c r="AT172" s="5" t="s">
        <v>362</v>
      </c>
      <c r="AU172" s="5" t="s">
        <v>362</v>
      </c>
      <c r="AV172" s="5" t="s">
        <v>362</v>
      </c>
      <c r="AW172" s="5" t="s">
        <v>362</v>
      </c>
      <c r="AX172" s="58">
        <v>100</v>
      </c>
      <c r="AY172" s="58">
        <v>62.5</v>
      </c>
      <c r="AZ172" s="4">
        <f t="shared" si="57"/>
        <v>0.625</v>
      </c>
      <c r="BA172" s="5">
        <v>10</v>
      </c>
      <c r="BB172" s="5" t="s">
        <v>362</v>
      </c>
      <c r="BC172" s="5" t="s">
        <v>362</v>
      </c>
      <c r="BD172" s="5" t="s">
        <v>362</v>
      </c>
      <c r="BE172" s="5" t="s">
        <v>362</v>
      </c>
      <c r="BF172" s="5" t="s">
        <v>362</v>
      </c>
      <c r="BG172" s="5" t="s">
        <v>362</v>
      </c>
      <c r="BH172" s="5" t="s">
        <v>362</v>
      </c>
      <c r="BI172" s="5" t="s">
        <v>362</v>
      </c>
      <c r="BJ172" s="44">
        <f t="shared" si="60"/>
        <v>0.85636445942139128</v>
      </c>
      <c r="BK172" s="45">
        <v>1189</v>
      </c>
      <c r="BL172" s="35">
        <f t="shared" si="61"/>
        <v>1018.2</v>
      </c>
      <c r="BM172" s="35">
        <f t="shared" si="62"/>
        <v>-170.79999999999995</v>
      </c>
      <c r="BN172" s="35">
        <v>114.9</v>
      </c>
      <c r="BO172" s="35">
        <v>65.900000000000006</v>
      </c>
      <c r="BP172" s="35">
        <v>61.2</v>
      </c>
      <c r="BQ172" s="35">
        <v>27</v>
      </c>
      <c r="BR172" s="35">
        <v>50.900000000000006</v>
      </c>
      <c r="BS172" s="35"/>
      <c r="BT172" s="35">
        <v>37.700000000000003</v>
      </c>
      <c r="BU172" s="35">
        <v>75.400000000000006</v>
      </c>
      <c r="BV172" s="35">
        <v>73</v>
      </c>
      <c r="BW172" s="35">
        <v>112.3</v>
      </c>
      <c r="BX172" s="35">
        <v>111.89999999999999</v>
      </c>
      <c r="BY172" s="35">
        <v>109.5</v>
      </c>
      <c r="BZ172" s="35">
        <v>196.2</v>
      </c>
      <c r="CA172" s="35">
        <f t="shared" si="58"/>
        <v>-17.7</v>
      </c>
      <c r="CB172" s="35"/>
      <c r="CC172" s="35">
        <f t="shared" ref="CC172:CC177" si="73">IF((IF(AND((CA172)&gt;0,CB172="+"),0,CA172))&gt;0,CA172,0)</f>
        <v>0</v>
      </c>
      <c r="CD172" s="35">
        <f t="shared" ref="CD172:CD177" si="74">IF((IF(AND((CA172)&gt;0,CB172="+"),0,CA172))&lt;0,CA172,0)</f>
        <v>-17.7</v>
      </c>
      <c r="CE172" s="90"/>
      <c r="CF172" s="90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10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10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10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10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10"/>
      <c r="HY172" s="9"/>
      <c r="HZ172" s="9"/>
    </row>
    <row r="173" spans="1:234" s="2" customFormat="1" ht="17.149999999999999" customHeight="1">
      <c r="A173" s="14" t="s">
        <v>170</v>
      </c>
      <c r="B173" s="35">
        <v>276425</v>
      </c>
      <c r="C173" s="35">
        <v>281206.2</v>
      </c>
      <c r="D173" s="4">
        <f t="shared" si="59"/>
        <v>1.0172965542190469</v>
      </c>
      <c r="E173" s="11">
        <v>10</v>
      </c>
      <c r="F173" s="5" t="s">
        <v>362</v>
      </c>
      <c r="G173" s="5" t="s">
        <v>362</v>
      </c>
      <c r="H173" s="5" t="s">
        <v>362</v>
      </c>
      <c r="I173" s="5" t="s">
        <v>362</v>
      </c>
      <c r="J173" s="5" t="s">
        <v>362</v>
      </c>
      <c r="K173" s="5" t="s">
        <v>362</v>
      </c>
      <c r="L173" s="5" t="s">
        <v>362</v>
      </c>
      <c r="M173" s="5" t="s">
        <v>362</v>
      </c>
      <c r="N173" s="35">
        <v>13284.2</v>
      </c>
      <c r="O173" s="35">
        <v>11598.5</v>
      </c>
      <c r="P173" s="4">
        <f t="shared" si="52"/>
        <v>0.8731048915252706</v>
      </c>
      <c r="Q173" s="11">
        <v>20</v>
      </c>
      <c r="R173" s="35">
        <v>848.5</v>
      </c>
      <c r="S173" s="35">
        <v>1084.2</v>
      </c>
      <c r="T173" s="4">
        <f t="shared" si="53"/>
        <v>1.2077784325279906</v>
      </c>
      <c r="U173" s="11">
        <v>25</v>
      </c>
      <c r="V173" s="35">
        <v>21.6</v>
      </c>
      <c r="W173" s="35">
        <v>21.6</v>
      </c>
      <c r="X173" s="4">
        <f t="shared" si="54"/>
        <v>1</v>
      </c>
      <c r="Y173" s="11">
        <v>25</v>
      </c>
      <c r="Z173" s="82">
        <v>649932.80000000005</v>
      </c>
      <c r="AA173" s="82">
        <v>673573</v>
      </c>
      <c r="AB173" s="4">
        <f t="shared" si="55"/>
        <v>1.0363732989010555</v>
      </c>
      <c r="AC173" s="11">
        <v>5</v>
      </c>
      <c r="AD173" s="11">
        <v>384</v>
      </c>
      <c r="AE173" s="11">
        <v>384</v>
      </c>
      <c r="AF173" s="4">
        <f t="shared" si="56"/>
        <v>1</v>
      </c>
      <c r="AG173" s="11">
        <v>20</v>
      </c>
      <c r="AH173" s="5" t="s">
        <v>362</v>
      </c>
      <c r="AI173" s="5" t="s">
        <v>362</v>
      </c>
      <c r="AJ173" s="5" t="s">
        <v>362</v>
      </c>
      <c r="AK173" s="5" t="s">
        <v>362</v>
      </c>
      <c r="AL173" s="5" t="s">
        <v>362</v>
      </c>
      <c r="AM173" s="5" t="s">
        <v>362</v>
      </c>
      <c r="AN173" s="5" t="s">
        <v>362</v>
      </c>
      <c r="AO173" s="5" t="s">
        <v>362</v>
      </c>
      <c r="AP173" s="5" t="s">
        <v>362</v>
      </c>
      <c r="AQ173" s="5" t="s">
        <v>362</v>
      </c>
      <c r="AR173" s="5" t="s">
        <v>362</v>
      </c>
      <c r="AS173" s="5" t="s">
        <v>362</v>
      </c>
      <c r="AT173" s="5" t="s">
        <v>362</v>
      </c>
      <c r="AU173" s="5" t="s">
        <v>362</v>
      </c>
      <c r="AV173" s="5" t="s">
        <v>362</v>
      </c>
      <c r="AW173" s="5" t="s">
        <v>362</v>
      </c>
      <c r="AX173" s="58">
        <v>100</v>
      </c>
      <c r="AY173" s="58">
        <v>100</v>
      </c>
      <c r="AZ173" s="4">
        <f t="shared" si="57"/>
        <v>1</v>
      </c>
      <c r="BA173" s="5">
        <v>10</v>
      </c>
      <c r="BB173" s="5" t="s">
        <v>362</v>
      </c>
      <c r="BC173" s="5" t="s">
        <v>362</v>
      </c>
      <c r="BD173" s="5" t="s">
        <v>362</v>
      </c>
      <c r="BE173" s="5" t="s">
        <v>362</v>
      </c>
      <c r="BF173" s="5" t="s">
        <v>362</v>
      </c>
      <c r="BG173" s="5" t="s">
        <v>362</v>
      </c>
      <c r="BH173" s="5" t="s">
        <v>362</v>
      </c>
      <c r="BI173" s="5" t="s">
        <v>362</v>
      </c>
      <c r="BJ173" s="44">
        <f t="shared" si="60"/>
        <v>1.0261860059165298</v>
      </c>
      <c r="BK173" s="45">
        <v>2139</v>
      </c>
      <c r="BL173" s="35">
        <f t="shared" si="61"/>
        <v>2195</v>
      </c>
      <c r="BM173" s="35">
        <f t="shared" si="62"/>
        <v>56</v>
      </c>
      <c r="BN173" s="35">
        <v>216.7</v>
      </c>
      <c r="BO173" s="35">
        <v>210.3</v>
      </c>
      <c r="BP173" s="35">
        <v>117.3</v>
      </c>
      <c r="BQ173" s="35">
        <v>215.2</v>
      </c>
      <c r="BR173" s="35">
        <v>195.2</v>
      </c>
      <c r="BS173" s="35"/>
      <c r="BT173" s="35">
        <v>223</v>
      </c>
      <c r="BU173" s="35">
        <v>211.29999999999998</v>
      </c>
      <c r="BV173" s="35">
        <v>142.6</v>
      </c>
      <c r="BW173" s="35">
        <v>169.3</v>
      </c>
      <c r="BX173" s="35">
        <v>172.5</v>
      </c>
      <c r="BY173" s="35">
        <v>194.7</v>
      </c>
      <c r="BZ173" s="35">
        <v>21.2</v>
      </c>
      <c r="CA173" s="35">
        <f t="shared" si="58"/>
        <v>105.7</v>
      </c>
      <c r="CB173" s="35"/>
      <c r="CC173" s="35">
        <f t="shared" si="73"/>
        <v>105.7</v>
      </c>
      <c r="CD173" s="35">
        <f t="shared" si="74"/>
        <v>0</v>
      </c>
      <c r="CE173" s="90"/>
      <c r="CF173" s="90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10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10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10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10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10"/>
      <c r="HY173" s="9"/>
      <c r="HZ173" s="9"/>
    </row>
    <row r="174" spans="1:234" s="2" customFormat="1" ht="17.149999999999999" customHeight="1">
      <c r="A174" s="14" t="s">
        <v>171</v>
      </c>
      <c r="B174" s="35">
        <v>0</v>
      </c>
      <c r="C174" s="35">
        <v>0</v>
      </c>
      <c r="D174" s="4">
        <f t="shared" si="59"/>
        <v>0</v>
      </c>
      <c r="E174" s="11">
        <v>0</v>
      </c>
      <c r="F174" s="5" t="s">
        <v>362</v>
      </c>
      <c r="G174" s="5" t="s">
        <v>362</v>
      </c>
      <c r="H174" s="5" t="s">
        <v>362</v>
      </c>
      <c r="I174" s="5" t="s">
        <v>362</v>
      </c>
      <c r="J174" s="5" t="s">
        <v>362</v>
      </c>
      <c r="K174" s="5" t="s">
        <v>362</v>
      </c>
      <c r="L174" s="5" t="s">
        <v>362</v>
      </c>
      <c r="M174" s="5" t="s">
        <v>362</v>
      </c>
      <c r="N174" s="35">
        <v>1379.3</v>
      </c>
      <c r="O174" s="35">
        <v>1084.4000000000001</v>
      </c>
      <c r="P174" s="4">
        <f t="shared" si="52"/>
        <v>0.78619589646922361</v>
      </c>
      <c r="Q174" s="11">
        <v>20</v>
      </c>
      <c r="R174" s="35">
        <v>1.6</v>
      </c>
      <c r="S174" s="35">
        <v>0</v>
      </c>
      <c r="T174" s="4">
        <f t="shared" si="53"/>
        <v>0</v>
      </c>
      <c r="U174" s="11">
        <v>20</v>
      </c>
      <c r="V174" s="35">
        <v>3.5</v>
      </c>
      <c r="W174" s="35">
        <v>3.8</v>
      </c>
      <c r="X174" s="4">
        <f t="shared" si="54"/>
        <v>1.0857142857142856</v>
      </c>
      <c r="Y174" s="11">
        <v>30</v>
      </c>
      <c r="Z174" s="82">
        <v>13083</v>
      </c>
      <c r="AA174" s="82">
        <v>11484</v>
      </c>
      <c r="AB174" s="4">
        <f t="shared" si="55"/>
        <v>0.87778032561339148</v>
      </c>
      <c r="AC174" s="11">
        <v>5</v>
      </c>
      <c r="AD174" s="11">
        <v>115</v>
      </c>
      <c r="AE174" s="11">
        <v>115</v>
      </c>
      <c r="AF174" s="4">
        <f t="shared" si="56"/>
        <v>1</v>
      </c>
      <c r="AG174" s="11">
        <v>20</v>
      </c>
      <c r="AH174" s="5" t="s">
        <v>362</v>
      </c>
      <c r="AI174" s="5" t="s">
        <v>362</v>
      </c>
      <c r="AJ174" s="5" t="s">
        <v>362</v>
      </c>
      <c r="AK174" s="5" t="s">
        <v>362</v>
      </c>
      <c r="AL174" s="5" t="s">
        <v>362</v>
      </c>
      <c r="AM174" s="5" t="s">
        <v>362</v>
      </c>
      <c r="AN174" s="5" t="s">
        <v>362</v>
      </c>
      <c r="AO174" s="5" t="s">
        <v>362</v>
      </c>
      <c r="AP174" s="5" t="s">
        <v>362</v>
      </c>
      <c r="AQ174" s="5" t="s">
        <v>362</v>
      </c>
      <c r="AR174" s="5" t="s">
        <v>362</v>
      </c>
      <c r="AS174" s="5" t="s">
        <v>362</v>
      </c>
      <c r="AT174" s="5" t="s">
        <v>362</v>
      </c>
      <c r="AU174" s="5" t="s">
        <v>362</v>
      </c>
      <c r="AV174" s="5" t="s">
        <v>362</v>
      </c>
      <c r="AW174" s="5" t="s">
        <v>362</v>
      </c>
      <c r="AX174" s="58">
        <v>0</v>
      </c>
      <c r="AY174" s="58">
        <v>0</v>
      </c>
      <c r="AZ174" s="4">
        <f t="shared" si="57"/>
        <v>0</v>
      </c>
      <c r="BA174" s="5">
        <v>0</v>
      </c>
      <c r="BB174" s="5" t="s">
        <v>362</v>
      </c>
      <c r="BC174" s="5" t="s">
        <v>362</v>
      </c>
      <c r="BD174" s="5" t="s">
        <v>362</v>
      </c>
      <c r="BE174" s="5" t="s">
        <v>362</v>
      </c>
      <c r="BF174" s="5" t="s">
        <v>362</v>
      </c>
      <c r="BG174" s="5" t="s">
        <v>362</v>
      </c>
      <c r="BH174" s="5" t="s">
        <v>362</v>
      </c>
      <c r="BI174" s="5" t="s">
        <v>362</v>
      </c>
      <c r="BJ174" s="44">
        <f t="shared" si="60"/>
        <v>0.76509734872505264</v>
      </c>
      <c r="BK174" s="45">
        <v>1083</v>
      </c>
      <c r="BL174" s="35">
        <f t="shared" si="61"/>
        <v>828.6</v>
      </c>
      <c r="BM174" s="35">
        <f t="shared" si="62"/>
        <v>-254.39999999999998</v>
      </c>
      <c r="BN174" s="35">
        <v>116.6</v>
      </c>
      <c r="BO174" s="35">
        <v>83.7</v>
      </c>
      <c r="BP174" s="35">
        <v>18.899999999999999</v>
      </c>
      <c r="BQ174" s="35">
        <v>27.299999999999997</v>
      </c>
      <c r="BR174" s="35">
        <v>40.899999999999991</v>
      </c>
      <c r="BS174" s="35"/>
      <c r="BT174" s="35">
        <v>0</v>
      </c>
      <c r="BU174" s="35">
        <v>12.6</v>
      </c>
      <c r="BV174" s="35">
        <v>64</v>
      </c>
      <c r="BW174" s="35">
        <v>127</v>
      </c>
      <c r="BX174" s="35">
        <v>73.900000000000006</v>
      </c>
      <c r="BY174" s="35">
        <v>78.8</v>
      </c>
      <c r="BZ174" s="35">
        <v>136.60000000000002</v>
      </c>
      <c r="CA174" s="35">
        <f t="shared" si="58"/>
        <v>48.3</v>
      </c>
      <c r="CB174" s="35"/>
      <c r="CC174" s="35">
        <f t="shared" si="73"/>
        <v>48.3</v>
      </c>
      <c r="CD174" s="35">
        <f t="shared" si="74"/>
        <v>0</v>
      </c>
      <c r="CE174" s="90"/>
      <c r="CF174" s="90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10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10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10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10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10"/>
      <c r="HY174" s="9"/>
      <c r="HZ174" s="9"/>
    </row>
    <row r="175" spans="1:234" s="2" customFormat="1" ht="17.149999999999999" customHeight="1">
      <c r="A175" s="14" t="s">
        <v>172</v>
      </c>
      <c r="B175" s="35">
        <v>0</v>
      </c>
      <c r="C175" s="35">
        <v>0</v>
      </c>
      <c r="D175" s="4">
        <f t="shared" si="59"/>
        <v>0</v>
      </c>
      <c r="E175" s="11">
        <v>0</v>
      </c>
      <c r="F175" s="5" t="s">
        <v>362</v>
      </c>
      <c r="G175" s="5" t="s">
        <v>362</v>
      </c>
      <c r="H175" s="5" t="s">
        <v>362</v>
      </c>
      <c r="I175" s="5" t="s">
        <v>362</v>
      </c>
      <c r="J175" s="5" t="s">
        <v>362</v>
      </c>
      <c r="K175" s="5" t="s">
        <v>362</v>
      </c>
      <c r="L175" s="5" t="s">
        <v>362</v>
      </c>
      <c r="M175" s="5" t="s">
        <v>362</v>
      </c>
      <c r="N175" s="35">
        <v>1115.5999999999999</v>
      </c>
      <c r="O175" s="35">
        <v>1031.9000000000001</v>
      </c>
      <c r="P175" s="4">
        <f t="shared" ref="P175:P237" si="75">IF(Q175=0,0,IF(N175=0,1,IF(O175&lt;0,0,IF(O175/N175&gt;1.2,IF((O175/N175-1.2)*0.1+1.2&gt;1.3,1.3,(O175/N175-1.2)*0.1+1.2),O175/N175))))</f>
        <v>0.92497310864109017</v>
      </c>
      <c r="Q175" s="11">
        <v>20</v>
      </c>
      <c r="R175" s="35">
        <v>425.8</v>
      </c>
      <c r="S175" s="35">
        <v>279.2</v>
      </c>
      <c r="T175" s="4">
        <f t="shared" ref="T175:T237" si="76">IF(U175=0,0,IF(R175=0,1,IF(S175&lt;0,0,IF(S175/R175&gt;1.2,IF((S175/R175-1.2)*0.1+1.2&gt;1.3,1.3,(S175/R175-1.2)*0.1+1.2),S175/R175))))</f>
        <v>0.65570690465007042</v>
      </c>
      <c r="U175" s="11">
        <v>35</v>
      </c>
      <c r="V175" s="35">
        <v>4.9000000000000004</v>
      </c>
      <c r="W175" s="35">
        <v>22.9</v>
      </c>
      <c r="X175" s="4">
        <f t="shared" ref="X175:X237" si="77">IF(Y175=0,0,IF(V175=0,1,IF(W175&lt;0,0,IF(W175/V175&gt;1.2,IF((W175/V175-1.2)*0.1+1.2&gt;1.3,1.3,(W175/V175-1.2)*0.1+1.2),W175/V175))))</f>
        <v>1.3</v>
      </c>
      <c r="Y175" s="11">
        <v>15</v>
      </c>
      <c r="Z175" s="82">
        <v>18384</v>
      </c>
      <c r="AA175" s="82">
        <v>11761</v>
      </c>
      <c r="AB175" s="4">
        <f t="shared" ref="AB175:AB237" si="78">IF(AC175=0,0,IF(Z175=0,1,IF(AA175&lt;0,0,IF(AA175/Z175&gt;1.2,IF((AA175/Z175-1.2)*0.1+1.2&gt;1.3,1.3,(AA175/Z175-1.2)*0.1+1.2),AA175/Z175))))</f>
        <v>0.63974107919930379</v>
      </c>
      <c r="AC175" s="11">
        <v>5</v>
      </c>
      <c r="AD175" s="11">
        <v>178</v>
      </c>
      <c r="AE175" s="11">
        <v>176</v>
      </c>
      <c r="AF175" s="4">
        <f t="shared" ref="AF175:AF237" si="79">IF(AG175=0,0,IF(AD175=0,1,IF(AE175&lt;0,0,IF(AE175/AD175&gt;1.2,IF((AE175/AD175-1.2)*0.1+1.2&gt;1.3,1.3,(AE175/AD175-1.2)*0.1+1.2),AE175/AD175))))</f>
        <v>0.9887640449438202</v>
      </c>
      <c r="AG175" s="11">
        <v>20</v>
      </c>
      <c r="AH175" s="5" t="s">
        <v>362</v>
      </c>
      <c r="AI175" s="5" t="s">
        <v>362</v>
      </c>
      <c r="AJ175" s="5" t="s">
        <v>362</v>
      </c>
      <c r="AK175" s="5" t="s">
        <v>362</v>
      </c>
      <c r="AL175" s="5" t="s">
        <v>362</v>
      </c>
      <c r="AM175" s="5" t="s">
        <v>362</v>
      </c>
      <c r="AN175" s="5" t="s">
        <v>362</v>
      </c>
      <c r="AO175" s="5" t="s">
        <v>362</v>
      </c>
      <c r="AP175" s="5" t="s">
        <v>362</v>
      </c>
      <c r="AQ175" s="5" t="s">
        <v>362</v>
      </c>
      <c r="AR175" s="5" t="s">
        <v>362</v>
      </c>
      <c r="AS175" s="5" t="s">
        <v>362</v>
      </c>
      <c r="AT175" s="5" t="s">
        <v>362</v>
      </c>
      <c r="AU175" s="5" t="s">
        <v>362</v>
      </c>
      <c r="AV175" s="5" t="s">
        <v>362</v>
      </c>
      <c r="AW175" s="5" t="s">
        <v>362</v>
      </c>
      <c r="AX175" s="58">
        <v>0</v>
      </c>
      <c r="AY175" s="58">
        <v>0</v>
      </c>
      <c r="AZ175" s="4">
        <f t="shared" ref="AZ175:AZ237" si="80">IF(BA175=0,0,IF(AX175=0,1,IF(AY175&lt;0,0,IF(AY175/AX175&gt;1.2,IF((AY175/AX175-1.2)*0.1+1.2&gt;1.3,1.3,(AY175/AX175-1.2)*0.1+1.2),AY175/AX175))))</f>
        <v>0</v>
      </c>
      <c r="BA175" s="5">
        <v>0</v>
      </c>
      <c r="BB175" s="5" t="s">
        <v>362</v>
      </c>
      <c r="BC175" s="5" t="s">
        <v>362</v>
      </c>
      <c r="BD175" s="5" t="s">
        <v>362</v>
      </c>
      <c r="BE175" s="5" t="s">
        <v>362</v>
      </c>
      <c r="BF175" s="5" t="s">
        <v>362</v>
      </c>
      <c r="BG175" s="5" t="s">
        <v>362</v>
      </c>
      <c r="BH175" s="5" t="s">
        <v>362</v>
      </c>
      <c r="BI175" s="5" t="s">
        <v>362</v>
      </c>
      <c r="BJ175" s="44">
        <f t="shared" si="60"/>
        <v>0.88340200137312819</v>
      </c>
      <c r="BK175" s="45">
        <v>587</v>
      </c>
      <c r="BL175" s="35">
        <f t="shared" si="61"/>
        <v>518.6</v>
      </c>
      <c r="BM175" s="35">
        <f t="shared" si="62"/>
        <v>-68.399999999999977</v>
      </c>
      <c r="BN175" s="35">
        <v>37.4</v>
      </c>
      <c r="BO175" s="35">
        <v>45.8</v>
      </c>
      <c r="BP175" s="35">
        <v>15.3</v>
      </c>
      <c r="BQ175" s="35">
        <v>36.700000000000003</v>
      </c>
      <c r="BR175" s="35">
        <v>55.7</v>
      </c>
      <c r="BS175" s="35"/>
      <c r="BT175" s="35">
        <v>69.7</v>
      </c>
      <c r="BU175" s="35">
        <v>25.7</v>
      </c>
      <c r="BV175" s="35">
        <v>44.9</v>
      </c>
      <c r="BW175" s="35">
        <v>55.4</v>
      </c>
      <c r="BX175" s="35">
        <v>40</v>
      </c>
      <c r="BY175" s="35">
        <v>29.8</v>
      </c>
      <c r="BZ175" s="35">
        <v>39.1</v>
      </c>
      <c r="CA175" s="35">
        <f t="shared" ref="CA175:CA237" si="81">ROUND(BL175-SUM(BN175:BZ175),1)</f>
        <v>23.1</v>
      </c>
      <c r="CB175" s="35"/>
      <c r="CC175" s="35">
        <f t="shared" si="73"/>
        <v>23.1</v>
      </c>
      <c r="CD175" s="35">
        <f t="shared" si="74"/>
        <v>0</v>
      </c>
      <c r="CE175" s="90"/>
      <c r="CF175" s="90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10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10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10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10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10"/>
      <c r="HY175" s="9"/>
      <c r="HZ175" s="9"/>
    </row>
    <row r="176" spans="1:234" s="2" customFormat="1" ht="17.149999999999999" customHeight="1">
      <c r="A176" s="14" t="s">
        <v>173</v>
      </c>
      <c r="B176" s="35">
        <v>0</v>
      </c>
      <c r="C176" s="35">
        <v>0</v>
      </c>
      <c r="D176" s="4">
        <f t="shared" ref="D176:D239" si="82">IF(E176=0,0,IF(B176=0,1,IF(C176&lt;0,0,IF(C176/B176&gt;1.2,IF((C176/B176-1.2)*0.1+1.2&gt;1.3,1.3,(C176/B176-1.2)*0.1+1.2),C176/B176))))</f>
        <v>0</v>
      </c>
      <c r="E176" s="11">
        <v>0</v>
      </c>
      <c r="F176" s="5" t="s">
        <v>362</v>
      </c>
      <c r="G176" s="5" t="s">
        <v>362</v>
      </c>
      <c r="H176" s="5" t="s">
        <v>362</v>
      </c>
      <c r="I176" s="5" t="s">
        <v>362</v>
      </c>
      <c r="J176" s="5" t="s">
        <v>362</v>
      </c>
      <c r="K176" s="5" t="s">
        <v>362</v>
      </c>
      <c r="L176" s="5" t="s">
        <v>362</v>
      </c>
      <c r="M176" s="5" t="s">
        <v>362</v>
      </c>
      <c r="N176" s="35">
        <v>2196.3000000000002</v>
      </c>
      <c r="O176" s="35">
        <v>1581.2</v>
      </c>
      <c r="P176" s="4">
        <f t="shared" si="75"/>
        <v>0.71993807767609153</v>
      </c>
      <c r="Q176" s="11">
        <v>20</v>
      </c>
      <c r="R176" s="35">
        <v>0.8</v>
      </c>
      <c r="S176" s="35">
        <v>0.1</v>
      </c>
      <c r="T176" s="4">
        <f t="shared" si="76"/>
        <v>0.125</v>
      </c>
      <c r="U176" s="11">
        <v>20</v>
      </c>
      <c r="V176" s="35">
        <v>4.2</v>
      </c>
      <c r="W176" s="35">
        <v>4.2</v>
      </c>
      <c r="X176" s="4">
        <f t="shared" si="77"/>
        <v>1</v>
      </c>
      <c r="Y176" s="11">
        <v>30</v>
      </c>
      <c r="Z176" s="82">
        <v>13443</v>
      </c>
      <c r="AA176" s="82">
        <v>8515</v>
      </c>
      <c r="AB176" s="4">
        <f t="shared" si="78"/>
        <v>0.63341516030647926</v>
      </c>
      <c r="AC176" s="11">
        <v>5</v>
      </c>
      <c r="AD176" s="11">
        <v>70</v>
      </c>
      <c r="AE176" s="11">
        <v>70</v>
      </c>
      <c r="AF176" s="4">
        <f t="shared" si="79"/>
        <v>1</v>
      </c>
      <c r="AG176" s="11">
        <v>20</v>
      </c>
      <c r="AH176" s="5" t="s">
        <v>362</v>
      </c>
      <c r="AI176" s="5" t="s">
        <v>362</v>
      </c>
      <c r="AJ176" s="5" t="s">
        <v>362</v>
      </c>
      <c r="AK176" s="5" t="s">
        <v>362</v>
      </c>
      <c r="AL176" s="5" t="s">
        <v>362</v>
      </c>
      <c r="AM176" s="5" t="s">
        <v>362</v>
      </c>
      <c r="AN176" s="5" t="s">
        <v>362</v>
      </c>
      <c r="AO176" s="5" t="s">
        <v>362</v>
      </c>
      <c r="AP176" s="5" t="s">
        <v>362</v>
      </c>
      <c r="AQ176" s="5" t="s">
        <v>362</v>
      </c>
      <c r="AR176" s="5" t="s">
        <v>362</v>
      </c>
      <c r="AS176" s="5" t="s">
        <v>362</v>
      </c>
      <c r="AT176" s="5" t="s">
        <v>362</v>
      </c>
      <c r="AU176" s="5" t="s">
        <v>362</v>
      </c>
      <c r="AV176" s="5" t="s">
        <v>362</v>
      </c>
      <c r="AW176" s="5" t="s">
        <v>362</v>
      </c>
      <c r="AX176" s="58">
        <v>100</v>
      </c>
      <c r="AY176" s="58">
        <v>100</v>
      </c>
      <c r="AZ176" s="4">
        <f t="shared" si="80"/>
        <v>1</v>
      </c>
      <c r="BA176" s="5">
        <v>10</v>
      </c>
      <c r="BB176" s="5" t="s">
        <v>362</v>
      </c>
      <c r="BC176" s="5" t="s">
        <v>362</v>
      </c>
      <c r="BD176" s="5" t="s">
        <v>362</v>
      </c>
      <c r="BE176" s="5" t="s">
        <v>362</v>
      </c>
      <c r="BF176" s="5" t="s">
        <v>362</v>
      </c>
      <c r="BG176" s="5" t="s">
        <v>362</v>
      </c>
      <c r="BH176" s="5" t="s">
        <v>362</v>
      </c>
      <c r="BI176" s="5" t="s">
        <v>362</v>
      </c>
      <c r="BJ176" s="44">
        <f t="shared" ref="BJ176:BJ239" si="83">(D176*E176+P176*Q176+T176*U176+X176*Y176+AB176*AC176+AF176*AG176+AZ176*BA176)/(E176+Q176+U176+Y176+AC176+AG176+BA176)</f>
        <v>0.76253178433384983</v>
      </c>
      <c r="BK176" s="45">
        <v>687</v>
      </c>
      <c r="BL176" s="35">
        <f t="shared" ref="BL176:BL239" si="84">ROUND(BJ176*BK176,1)</f>
        <v>523.9</v>
      </c>
      <c r="BM176" s="35">
        <f t="shared" ref="BM176:BM239" si="85">BL176-BK176</f>
        <v>-163.10000000000002</v>
      </c>
      <c r="BN176" s="35">
        <v>62.4</v>
      </c>
      <c r="BO176" s="35">
        <v>26.8</v>
      </c>
      <c r="BP176" s="35">
        <v>58.6</v>
      </c>
      <c r="BQ176" s="35">
        <v>49.5</v>
      </c>
      <c r="BR176" s="35">
        <v>61.7</v>
      </c>
      <c r="BS176" s="35"/>
      <c r="BT176" s="35">
        <v>23.4</v>
      </c>
      <c r="BU176" s="35">
        <v>40.700000000000003</v>
      </c>
      <c r="BV176" s="35">
        <v>25.6</v>
      </c>
      <c r="BW176" s="35">
        <v>58.8</v>
      </c>
      <c r="BX176" s="35">
        <v>16.7</v>
      </c>
      <c r="BY176" s="35">
        <v>23.2</v>
      </c>
      <c r="BZ176" s="35">
        <v>30.4</v>
      </c>
      <c r="CA176" s="35">
        <f t="shared" si="81"/>
        <v>46.1</v>
      </c>
      <c r="CB176" s="35"/>
      <c r="CC176" s="35">
        <f t="shared" si="73"/>
        <v>46.1</v>
      </c>
      <c r="CD176" s="35">
        <f t="shared" si="74"/>
        <v>0</v>
      </c>
      <c r="CE176" s="90"/>
      <c r="CF176" s="90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10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10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10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10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10"/>
      <c r="HY176" s="9"/>
      <c r="HZ176" s="9"/>
    </row>
    <row r="177" spans="1:234" s="2" customFormat="1" ht="17.149999999999999" customHeight="1">
      <c r="A177" s="14" t="s">
        <v>174</v>
      </c>
      <c r="B177" s="35">
        <v>0</v>
      </c>
      <c r="C177" s="35">
        <v>0</v>
      </c>
      <c r="D177" s="4">
        <f t="shared" si="82"/>
        <v>0</v>
      </c>
      <c r="E177" s="11">
        <v>0</v>
      </c>
      <c r="F177" s="5" t="s">
        <v>362</v>
      </c>
      <c r="G177" s="5" t="s">
        <v>362</v>
      </c>
      <c r="H177" s="5" t="s">
        <v>362</v>
      </c>
      <c r="I177" s="5" t="s">
        <v>362</v>
      </c>
      <c r="J177" s="5" t="s">
        <v>362</v>
      </c>
      <c r="K177" s="5" t="s">
        <v>362</v>
      </c>
      <c r="L177" s="5" t="s">
        <v>362</v>
      </c>
      <c r="M177" s="5" t="s">
        <v>362</v>
      </c>
      <c r="N177" s="35">
        <v>3060.2</v>
      </c>
      <c r="O177" s="35">
        <v>1848</v>
      </c>
      <c r="P177" s="4">
        <f t="shared" si="75"/>
        <v>0.60388209920920199</v>
      </c>
      <c r="Q177" s="11">
        <v>20</v>
      </c>
      <c r="R177" s="35">
        <v>525.5</v>
      </c>
      <c r="S177" s="35">
        <v>689.3</v>
      </c>
      <c r="T177" s="4">
        <f t="shared" si="76"/>
        <v>1.2111703139866794</v>
      </c>
      <c r="U177" s="11">
        <v>20</v>
      </c>
      <c r="V177" s="35">
        <v>75.900000000000006</v>
      </c>
      <c r="W177" s="35">
        <v>41</v>
      </c>
      <c r="X177" s="4">
        <f t="shared" si="77"/>
        <v>0.5401844532279314</v>
      </c>
      <c r="Y177" s="11">
        <v>30</v>
      </c>
      <c r="Z177" s="82">
        <v>29070</v>
      </c>
      <c r="AA177" s="82">
        <v>26446</v>
      </c>
      <c r="AB177" s="4">
        <f t="shared" si="78"/>
        <v>0.90973512211902308</v>
      </c>
      <c r="AC177" s="11">
        <v>5</v>
      </c>
      <c r="AD177" s="11">
        <v>354</v>
      </c>
      <c r="AE177" s="11">
        <v>355</v>
      </c>
      <c r="AF177" s="4">
        <f t="shared" si="79"/>
        <v>1.0028248587570621</v>
      </c>
      <c r="AG177" s="11">
        <v>20</v>
      </c>
      <c r="AH177" s="5" t="s">
        <v>362</v>
      </c>
      <c r="AI177" s="5" t="s">
        <v>362</v>
      </c>
      <c r="AJ177" s="5" t="s">
        <v>362</v>
      </c>
      <c r="AK177" s="5" t="s">
        <v>362</v>
      </c>
      <c r="AL177" s="5" t="s">
        <v>362</v>
      </c>
      <c r="AM177" s="5" t="s">
        <v>362</v>
      </c>
      <c r="AN177" s="5" t="s">
        <v>362</v>
      </c>
      <c r="AO177" s="5" t="s">
        <v>362</v>
      </c>
      <c r="AP177" s="5" t="s">
        <v>362</v>
      </c>
      <c r="AQ177" s="5" t="s">
        <v>362</v>
      </c>
      <c r="AR177" s="5" t="s">
        <v>362</v>
      </c>
      <c r="AS177" s="5" t="s">
        <v>362</v>
      </c>
      <c r="AT177" s="5" t="s">
        <v>362</v>
      </c>
      <c r="AU177" s="5" t="s">
        <v>362</v>
      </c>
      <c r="AV177" s="5" t="s">
        <v>362</v>
      </c>
      <c r="AW177" s="5" t="s">
        <v>362</v>
      </c>
      <c r="AX177" s="58">
        <v>0</v>
      </c>
      <c r="AY177" s="58">
        <v>0</v>
      </c>
      <c r="AZ177" s="4">
        <f t="shared" si="80"/>
        <v>0</v>
      </c>
      <c r="BA177" s="5">
        <v>0</v>
      </c>
      <c r="BB177" s="5" t="s">
        <v>362</v>
      </c>
      <c r="BC177" s="5" t="s">
        <v>362</v>
      </c>
      <c r="BD177" s="5" t="s">
        <v>362</v>
      </c>
      <c r="BE177" s="5" t="s">
        <v>362</v>
      </c>
      <c r="BF177" s="5" t="s">
        <v>362</v>
      </c>
      <c r="BG177" s="5" t="s">
        <v>362</v>
      </c>
      <c r="BH177" s="5" t="s">
        <v>362</v>
      </c>
      <c r="BI177" s="5" t="s">
        <v>362</v>
      </c>
      <c r="BJ177" s="44">
        <f t="shared" si="83"/>
        <v>0.81170268048938876</v>
      </c>
      <c r="BK177" s="45">
        <v>1394</v>
      </c>
      <c r="BL177" s="35">
        <f t="shared" si="84"/>
        <v>1131.5</v>
      </c>
      <c r="BM177" s="35">
        <f t="shared" si="85"/>
        <v>-262.5</v>
      </c>
      <c r="BN177" s="35">
        <v>83.4</v>
      </c>
      <c r="BO177" s="35">
        <v>89.1</v>
      </c>
      <c r="BP177" s="35">
        <v>127.6</v>
      </c>
      <c r="BQ177" s="35">
        <v>110.39999999999999</v>
      </c>
      <c r="BR177" s="35">
        <v>118.6</v>
      </c>
      <c r="BS177" s="35"/>
      <c r="BT177" s="35">
        <v>87.8</v>
      </c>
      <c r="BU177" s="35">
        <v>74.600000000000009</v>
      </c>
      <c r="BV177" s="35">
        <v>72.7</v>
      </c>
      <c r="BW177" s="35">
        <v>56.4</v>
      </c>
      <c r="BX177" s="35">
        <v>94.2</v>
      </c>
      <c r="BY177" s="35">
        <v>103.8</v>
      </c>
      <c r="BZ177" s="35"/>
      <c r="CA177" s="35">
        <f t="shared" si="81"/>
        <v>112.9</v>
      </c>
      <c r="CB177" s="35"/>
      <c r="CC177" s="35">
        <f t="shared" si="73"/>
        <v>112.9</v>
      </c>
      <c r="CD177" s="35">
        <f t="shared" si="74"/>
        <v>0</v>
      </c>
      <c r="CE177" s="90"/>
      <c r="CF177" s="90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10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10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10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10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10"/>
      <c r="HY177" s="9"/>
      <c r="HZ177" s="9"/>
    </row>
    <row r="178" spans="1:234" s="2" customFormat="1" ht="17.149999999999999" customHeight="1">
      <c r="A178" s="18" t="s">
        <v>175</v>
      </c>
      <c r="B178" s="60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35"/>
      <c r="CD178" s="35"/>
      <c r="CE178" s="90"/>
      <c r="CF178" s="90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10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10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10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10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10"/>
      <c r="HY178" s="9"/>
      <c r="HZ178" s="9"/>
    </row>
    <row r="179" spans="1:234" s="2" customFormat="1" ht="17.850000000000001" customHeight="1">
      <c r="A179" s="14" t="s">
        <v>176</v>
      </c>
      <c r="B179" s="35">
        <v>0</v>
      </c>
      <c r="C179" s="35">
        <v>0</v>
      </c>
      <c r="D179" s="4">
        <f t="shared" si="82"/>
        <v>0</v>
      </c>
      <c r="E179" s="11">
        <v>0</v>
      </c>
      <c r="F179" s="5" t="s">
        <v>362</v>
      </c>
      <c r="G179" s="5" t="s">
        <v>362</v>
      </c>
      <c r="H179" s="5" t="s">
        <v>362</v>
      </c>
      <c r="I179" s="5" t="s">
        <v>362</v>
      </c>
      <c r="J179" s="5" t="s">
        <v>362</v>
      </c>
      <c r="K179" s="5" t="s">
        <v>362</v>
      </c>
      <c r="L179" s="5" t="s">
        <v>362</v>
      </c>
      <c r="M179" s="5" t="s">
        <v>362</v>
      </c>
      <c r="N179" s="35">
        <v>792.8</v>
      </c>
      <c r="O179" s="35">
        <v>529.20000000000005</v>
      </c>
      <c r="P179" s="4">
        <f t="shared" si="75"/>
        <v>0.66750756811301726</v>
      </c>
      <c r="Q179" s="11">
        <v>20</v>
      </c>
      <c r="R179" s="35">
        <v>200</v>
      </c>
      <c r="S179" s="35">
        <v>284.39999999999998</v>
      </c>
      <c r="T179" s="4">
        <f t="shared" si="76"/>
        <v>1.2222</v>
      </c>
      <c r="U179" s="11">
        <v>25</v>
      </c>
      <c r="V179" s="35">
        <v>8</v>
      </c>
      <c r="W179" s="35">
        <v>8.6999999999999993</v>
      </c>
      <c r="X179" s="4">
        <f t="shared" si="77"/>
        <v>1.0874999999999999</v>
      </c>
      <c r="Y179" s="11">
        <v>25</v>
      </c>
      <c r="Z179" s="82">
        <v>12733</v>
      </c>
      <c r="AA179" s="82">
        <v>14336</v>
      </c>
      <c r="AB179" s="4">
        <f t="shared" si="78"/>
        <v>1.125893347993403</v>
      </c>
      <c r="AC179" s="11">
        <v>5</v>
      </c>
      <c r="AD179" s="11">
        <v>145</v>
      </c>
      <c r="AE179" s="11">
        <v>157</v>
      </c>
      <c r="AF179" s="4">
        <f t="shared" si="79"/>
        <v>1.0827586206896551</v>
      </c>
      <c r="AG179" s="11">
        <v>20</v>
      </c>
      <c r="AH179" s="5" t="s">
        <v>362</v>
      </c>
      <c r="AI179" s="5" t="s">
        <v>362</v>
      </c>
      <c r="AJ179" s="5" t="s">
        <v>362</v>
      </c>
      <c r="AK179" s="5" t="s">
        <v>362</v>
      </c>
      <c r="AL179" s="5" t="s">
        <v>362</v>
      </c>
      <c r="AM179" s="5" t="s">
        <v>362</v>
      </c>
      <c r="AN179" s="5" t="s">
        <v>362</v>
      </c>
      <c r="AO179" s="5" t="s">
        <v>362</v>
      </c>
      <c r="AP179" s="5" t="s">
        <v>362</v>
      </c>
      <c r="AQ179" s="5" t="s">
        <v>362</v>
      </c>
      <c r="AR179" s="5" t="s">
        <v>362</v>
      </c>
      <c r="AS179" s="5" t="s">
        <v>362</v>
      </c>
      <c r="AT179" s="5" t="s">
        <v>362</v>
      </c>
      <c r="AU179" s="5" t="s">
        <v>362</v>
      </c>
      <c r="AV179" s="5" t="s">
        <v>362</v>
      </c>
      <c r="AW179" s="5" t="s">
        <v>362</v>
      </c>
      <c r="AX179" s="58">
        <v>0</v>
      </c>
      <c r="AY179" s="58">
        <v>0</v>
      </c>
      <c r="AZ179" s="4">
        <f t="shared" si="80"/>
        <v>0</v>
      </c>
      <c r="BA179" s="5">
        <v>0</v>
      </c>
      <c r="BB179" s="5" t="s">
        <v>362</v>
      </c>
      <c r="BC179" s="5" t="s">
        <v>362</v>
      </c>
      <c r="BD179" s="5" t="s">
        <v>362</v>
      </c>
      <c r="BE179" s="5" t="s">
        <v>362</v>
      </c>
      <c r="BF179" s="5" t="s">
        <v>362</v>
      </c>
      <c r="BG179" s="5" t="s">
        <v>362</v>
      </c>
      <c r="BH179" s="5" t="s">
        <v>362</v>
      </c>
      <c r="BI179" s="5" t="s">
        <v>362</v>
      </c>
      <c r="BJ179" s="44">
        <f t="shared" si="83"/>
        <v>1.0355504264844257</v>
      </c>
      <c r="BK179" s="45">
        <v>1045</v>
      </c>
      <c r="BL179" s="35">
        <f t="shared" si="84"/>
        <v>1082.2</v>
      </c>
      <c r="BM179" s="35">
        <f t="shared" si="85"/>
        <v>37.200000000000045</v>
      </c>
      <c r="BN179" s="35">
        <v>100.6</v>
      </c>
      <c r="BO179" s="35">
        <v>86</v>
      </c>
      <c r="BP179" s="35">
        <v>84</v>
      </c>
      <c r="BQ179" s="35">
        <v>99.5</v>
      </c>
      <c r="BR179" s="35">
        <v>111.1</v>
      </c>
      <c r="BS179" s="35"/>
      <c r="BT179" s="35">
        <v>99.6</v>
      </c>
      <c r="BU179" s="35">
        <v>82</v>
      </c>
      <c r="BV179" s="35">
        <v>83.8</v>
      </c>
      <c r="BW179" s="35">
        <v>30.4</v>
      </c>
      <c r="BX179" s="35">
        <v>121.2</v>
      </c>
      <c r="BY179" s="35">
        <v>114</v>
      </c>
      <c r="BZ179" s="35">
        <v>14</v>
      </c>
      <c r="CA179" s="35">
        <f t="shared" si="81"/>
        <v>56</v>
      </c>
      <c r="CB179" s="35"/>
      <c r="CC179" s="35">
        <f t="shared" ref="CC179:CC191" si="86">IF((IF(AND((CA179)&gt;0,CB179="+"),0,CA179))&gt;0,CA179,0)</f>
        <v>56</v>
      </c>
      <c r="CD179" s="35">
        <f t="shared" ref="CD179:CD191" si="87">IF((IF(AND((CA179)&gt;0,CB179="+"),0,CA179))&lt;0,CA179,0)</f>
        <v>0</v>
      </c>
      <c r="CE179" s="90"/>
      <c r="CF179" s="90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10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10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10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10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10"/>
      <c r="HY179" s="9"/>
      <c r="HZ179" s="9"/>
    </row>
    <row r="180" spans="1:234" s="2" customFormat="1" ht="17.149999999999999" customHeight="1">
      <c r="A180" s="14" t="s">
        <v>177</v>
      </c>
      <c r="B180" s="35">
        <v>0</v>
      </c>
      <c r="C180" s="35">
        <v>0</v>
      </c>
      <c r="D180" s="4">
        <f t="shared" si="82"/>
        <v>0</v>
      </c>
      <c r="E180" s="11">
        <v>0</v>
      </c>
      <c r="F180" s="5" t="s">
        <v>362</v>
      </c>
      <c r="G180" s="5" t="s">
        <v>362</v>
      </c>
      <c r="H180" s="5" t="s">
        <v>362</v>
      </c>
      <c r="I180" s="5" t="s">
        <v>362</v>
      </c>
      <c r="J180" s="5" t="s">
        <v>362</v>
      </c>
      <c r="K180" s="5" t="s">
        <v>362</v>
      </c>
      <c r="L180" s="5" t="s">
        <v>362</v>
      </c>
      <c r="M180" s="5" t="s">
        <v>362</v>
      </c>
      <c r="N180" s="35">
        <v>2091.9</v>
      </c>
      <c r="O180" s="35">
        <v>1757.4</v>
      </c>
      <c r="P180" s="4">
        <f t="shared" si="75"/>
        <v>0.84009751900186436</v>
      </c>
      <c r="Q180" s="11">
        <v>20</v>
      </c>
      <c r="R180" s="35">
        <v>112</v>
      </c>
      <c r="S180" s="35">
        <v>119.8</v>
      </c>
      <c r="T180" s="4">
        <f t="shared" si="76"/>
        <v>1.0696428571428571</v>
      </c>
      <c r="U180" s="11">
        <v>20</v>
      </c>
      <c r="V180" s="35">
        <v>10</v>
      </c>
      <c r="W180" s="35">
        <v>10.9</v>
      </c>
      <c r="X180" s="4">
        <f t="shared" si="77"/>
        <v>1.0900000000000001</v>
      </c>
      <c r="Y180" s="11">
        <v>30</v>
      </c>
      <c r="Z180" s="82">
        <v>29106</v>
      </c>
      <c r="AA180" s="82">
        <v>27238</v>
      </c>
      <c r="AB180" s="4">
        <f t="shared" si="78"/>
        <v>0.93582079296365006</v>
      </c>
      <c r="AC180" s="11">
        <v>5</v>
      </c>
      <c r="AD180" s="11">
        <v>105</v>
      </c>
      <c r="AE180" s="11">
        <v>127</v>
      </c>
      <c r="AF180" s="4">
        <f t="shared" si="79"/>
        <v>1.200952380952381</v>
      </c>
      <c r="AG180" s="11">
        <v>20</v>
      </c>
      <c r="AH180" s="5" t="s">
        <v>362</v>
      </c>
      <c r="AI180" s="5" t="s">
        <v>362</v>
      </c>
      <c r="AJ180" s="5" t="s">
        <v>362</v>
      </c>
      <c r="AK180" s="5" t="s">
        <v>362</v>
      </c>
      <c r="AL180" s="5" t="s">
        <v>362</v>
      </c>
      <c r="AM180" s="5" t="s">
        <v>362</v>
      </c>
      <c r="AN180" s="5" t="s">
        <v>362</v>
      </c>
      <c r="AO180" s="5" t="s">
        <v>362</v>
      </c>
      <c r="AP180" s="5" t="s">
        <v>362</v>
      </c>
      <c r="AQ180" s="5" t="s">
        <v>362</v>
      </c>
      <c r="AR180" s="5" t="s">
        <v>362</v>
      </c>
      <c r="AS180" s="5" t="s">
        <v>362</v>
      </c>
      <c r="AT180" s="5" t="s">
        <v>362</v>
      </c>
      <c r="AU180" s="5" t="s">
        <v>362</v>
      </c>
      <c r="AV180" s="5" t="s">
        <v>362</v>
      </c>
      <c r="AW180" s="5" t="s">
        <v>362</v>
      </c>
      <c r="AX180" s="58">
        <v>0</v>
      </c>
      <c r="AY180" s="58">
        <v>0</v>
      </c>
      <c r="AZ180" s="4">
        <f t="shared" si="80"/>
        <v>0</v>
      </c>
      <c r="BA180" s="5">
        <v>0</v>
      </c>
      <c r="BB180" s="5" t="s">
        <v>362</v>
      </c>
      <c r="BC180" s="5" t="s">
        <v>362</v>
      </c>
      <c r="BD180" s="5" t="s">
        <v>362</v>
      </c>
      <c r="BE180" s="5" t="s">
        <v>362</v>
      </c>
      <c r="BF180" s="5" t="s">
        <v>362</v>
      </c>
      <c r="BG180" s="5" t="s">
        <v>362</v>
      </c>
      <c r="BH180" s="5" t="s">
        <v>362</v>
      </c>
      <c r="BI180" s="5" t="s">
        <v>362</v>
      </c>
      <c r="BJ180" s="44">
        <f t="shared" si="83"/>
        <v>1.0483469379658978</v>
      </c>
      <c r="BK180" s="45">
        <v>900</v>
      </c>
      <c r="BL180" s="35">
        <f t="shared" si="84"/>
        <v>943.5</v>
      </c>
      <c r="BM180" s="35">
        <f t="shared" si="85"/>
        <v>43.5</v>
      </c>
      <c r="BN180" s="35">
        <v>65.8</v>
      </c>
      <c r="BO180" s="35">
        <v>72.099999999999994</v>
      </c>
      <c r="BP180" s="35">
        <v>88.2</v>
      </c>
      <c r="BQ180" s="35">
        <v>95.8</v>
      </c>
      <c r="BR180" s="35">
        <v>90.5</v>
      </c>
      <c r="BS180" s="35"/>
      <c r="BT180" s="35">
        <v>84.3</v>
      </c>
      <c r="BU180" s="35">
        <v>71.099999999999994</v>
      </c>
      <c r="BV180" s="35">
        <v>73</v>
      </c>
      <c r="BW180" s="35">
        <v>72.3</v>
      </c>
      <c r="BX180" s="35">
        <v>92.6</v>
      </c>
      <c r="BY180" s="35">
        <v>92.7</v>
      </c>
      <c r="BZ180" s="35"/>
      <c r="CA180" s="35">
        <f t="shared" si="81"/>
        <v>45.1</v>
      </c>
      <c r="CB180" s="35"/>
      <c r="CC180" s="35">
        <f t="shared" si="86"/>
        <v>45.1</v>
      </c>
      <c r="CD180" s="35">
        <f t="shared" si="87"/>
        <v>0</v>
      </c>
      <c r="CE180" s="90"/>
      <c r="CF180" s="90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10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10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10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10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10"/>
      <c r="HY180" s="9"/>
      <c r="HZ180" s="9"/>
    </row>
    <row r="181" spans="1:234" s="2" customFormat="1" ht="17.149999999999999" customHeight="1">
      <c r="A181" s="14" t="s">
        <v>178</v>
      </c>
      <c r="B181" s="35">
        <v>0</v>
      </c>
      <c r="C181" s="35">
        <v>0</v>
      </c>
      <c r="D181" s="4">
        <f t="shared" si="82"/>
        <v>0</v>
      </c>
      <c r="E181" s="11">
        <v>0</v>
      </c>
      <c r="F181" s="5" t="s">
        <v>362</v>
      </c>
      <c r="G181" s="5" t="s">
        <v>362</v>
      </c>
      <c r="H181" s="5" t="s">
        <v>362</v>
      </c>
      <c r="I181" s="5" t="s">
        <v>362</v>
      </c>
      <c r="J181" s="5" t="s">
        <v>362</v>
      </c>
      <c r="K181" s="5" t="s">
        <v>362</v>
      </c>
      <c r="L181" s="5" t="s">
        <v>362</v>
      </c>
      <c r="M181" s="5" t="s">
        <v>362</v>
      </c>
      <c r="N181" s="35">
        <v>1468.6</v>
      </c>
      <c r="O181" s="35">
        <v>811.7</v>
      </c>
      <c r="P181" s="4">
        <f t="shared" si="75"/>
        <v>0.55270325480049032</v>
      </c>
      <c r="Q181" s="11">
        <v>20</v>
      </c>
      <c r="R181" s="35">
        <v>680</v>
      </c>
      <c r="S181" s="35">
        <v>771.7</v>
      </c>
      <c r="T181" s="4">
        <f t="shared" si="76"/>
        <v>1.1348529411764707</v>
      </c>
      <c r="U181" s="11">
        <v>30</v>
      </c>
      <c r="V181" s="35">
        <v>19</v>
      </c>
      <c r="W181" s="35">
        <v>20.9</v>
      </c>
      <c r="X181" s="4">
        <f t="shared" si="77"/>
        <v>1.0999999999999999</v>
      </c>
      <c r="Y181" s="11">
        <v>20</v>
      </c>
      <c r="Z181" s="82">
        <v>41837</v>
      </c>
      <c r="AA181" s="82">
        <v>35782</v>
      </c>
      <c r="AB181" s="4">
        <f t="shared" si="78"/>
        <v>0.85527164949685686</v>
      </c>
      <c r="AC181" s="11">
        <v>5</v>
      </c>
      <c r="AD181" s="11">
        <v>432</v>
      </c>
      <c r="AE181" s="11">
        <v>451</v>
      </c>
      <c r="AF181" s="4">
        <f t="shared" si="79"/>
        <v>1.0439814814814814</v>
      </c>
      <c r="AG181" s="11">
        <v>20</v>
      </c>
      <c r="AH181" s="5" t="s">
        <v>362</v>
      </c>
      <c r="AI181" s="5" t="s">
        <v>362</v>
      </c>
      <c r="AJ181" s="5" t="s">
        <v>362</v>
      </c>
      <c r="AK181" s="5" t="s">
        <v>362</v>
      </c>
      <c r="AL181" s="5" t="s">
        <v>362</v>
      </c>
      <c r="AM181" s="5" t="s">
        <v>362</v>
      </c>
      <c r="AN181" s="5" t="s">
        <v>362</v>
      </c>
      <c r="AO181" s="5" t="s">
        <v>362</v>
      </c>
      <c r="AP181" s="5" t="s">
        <v>362</v>
      </c>
      <c r="AQ181" s="5" t="s">
        <v>362</v>
      </c>
      <c r="AR181" s="5" t="s">
        <v>362</v>
      </c>
      <c r="AS181" s="5" t="s">
        <v>362</v>
      </c>
      <c r="AT181" s="5" t="s">
        <v>362</v>
      </c>
      <c r="AU181" s="5" t="s">
        <v>362</v>
      </c>
      <c r="AV181" s="5" t="s">
        <v>362</v>
      </c>
      <c r="AW181" s="5" t="s">
        <v>362</v>
      </c>
      <c r="AX181" s="58">
        <v>0</v>
      </c>
      <c r="AY181" s="58">
        <v>0</v>
      </c>
      <c r="AZ181" s="4">
        <f t="shared" si="80"/>
        <v>0</v>
      </c>
      <c r="BA181" s="5">
        <v>0</v>
      </c>
      <c r="BB181" s="5" t="s">
        <v>362</v>
      </c>
      <c r="BC181" s="5" t="s">
        <v>362</v>
      </c>
      <c r="BD181" s="5" t="s">
        <v>362</v>
      </c>
      <c r="BE181" s="5" t="s">
        <v>362</v>
      </c>
      <c r="BF181" s="5" t="s">
        <v>362</v>
      </c>
      <c r="BG181" s="5" t="s">
        <v>362</v>
      </c>
      <c r="BH181" s="5" t="s">
        <v>362</v>
      </c>
      <c r="BI181" s="5" t="s">
        <v>362</v>
      </c>
      <c r="BJ181" s="44">
        <f t="shared" si="83"/>
        <v>0.97111201272018777</v>
      </c>
      <c r="BK181" s="45">
        <v>1698</v>
      </c>
      <c r="BL181" s="35">
        <f t="shared" si="84"/>
        <v>1648.9</v>
      </c>
      <c r="BM181" s="35">
        <f t="shared" si="85"/>
        <v>-49.099999999999909</v>
      </c>
      <c r="BN181" s="35">
        <v>124.3</v>
      </c>
      <c r="BO181" s="35">
        <v>152.80000000000001</v>
      </c>
      <c r="BP181" s="35">
        <v>163.6</v>
      </c>
      <c r="BQ181" s="35">
        <v>153.6</v>
      </c>
      <c r="BR181" s="35">
        <v>143.80000000000001</v>
      </c>
      <c r="BS181" s="35"/>
      <c r="BT181" s="35">
        <v>137.4</v>
      </c>
      <c r="BU181" s="35">
        <v>126.3</v>
      </c>
      <c r="BV181" s="35">
        <v>125.3</v>
      </c>
      <c r="BW181" s="35">
        <v>105.4</v>
      </c>
      <c r="BX181" s="35">
        <v>178.8</v>
      </c>
      <c r="BY181" s="35">
        <v>177.3</v>
      </c>
      <c r="BZ181" s="35"/>
      <c r="CA181" s="35">
        <f t="shared" si="81"/>
        <v>60.3</v>
      </c>
      <c r="CB181" s="35"/>
      <c r="CC181" s="35">
        <f t="shared" si="86"/>
        <v>60.3</v>
      </c>
      <c r="CD181" s="35">
        <f t="shared" si="87"/>
        <v>0</v>
      </c>
      <c r="CE181" s="90"/>
      <c r="CF181" s="90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10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10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10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10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10"/>
      <c r="HY181" s="9"/>
      <c r="HZ181" s="9"/>
    </row>
    <row r="182" spans="1:234" s="2" customFormat="1" ht="17.149999999999999" customHeight="1">
      <c r="A182" s="14" t="s">
        <v>179</v>
      </c>
      <c r="B182" s="35">
        <v>1966366</v>
      </c>
      <c r="C182" s="35">
        <v>1978828.2</v>
      </c>
      <c r="D182" s="4">
        <f t="shared" si="82"/>
        <v>1.0063376807776374</v>
      </c>
      <c r="E182" s="11">
        <v>10</v>
      </c>
      <c r="F182" s="5" t="s">
        <v>362</v>
      </c>
      <c r="G182" s="5" t="s">
        <v>362</v>
      </c>
      <c r="H182" s="5" t="s">
        <v>362</v>
      </c>
      <c r="I182" s="5" t="s">
        <v>362</v>
      </c>
      <c r="J182" s="5" t="s">
        <v>362</v>
      </c>
      <c r="K182" s="5" t="s">
        <v>362</v>
      </c>
      <c r="L182" s="5" t="s">
        <v>362</v>
      </c>
      <c r="M182" s="5" t="s">
        <v>362</v>
      </c>
      <c r="N182" s="35">
        <v>16492.7</v>
      </c>
      <c r="O182" s="35">
        <v>16346.5</v>
      </c>
      <c r="P182" s="4">
        <f t="shared" si="75"/>
        <v>0.99113547205733443</v>
      </c>
      <c r="Q182" s="11">
        <v>20</v>
      </c>
      <c r="R182" s="35">
        <v>54</v>
      </c>
      <c r="S182" s="35">
        <v>58.7</v>
      </c>
      <c r="T182" s="4">
        <f t="shared" si="76"/>
        <v>1.087037037037037</v>
      </c>
      <c r="U182" s="11">
        <v>10</v>
      </c>
      <c r="V182" s="35">
        <v>65</v>
      </c>
      <c r="W182" s="35">
        <v>101.2</v>
      </c>
      <c r="X182" s="4">
        <f t="shared" si="77"/>
        <v>1.2356923076923076</v>
      </c>
      <c r="Y182" s="11">
        <v>40</v>
      </c>
      <c r="Z182" s="82">
        <v>1164170</v>
      </c>
      <c r="AA182" s="82">
        <v>1080554</v>
      </c>
      <c r="AB182" s="4">
        <f t="shared" si="78"/>
        <v>0.92817543829509441</v>
      </c>
      <c r="AC182" s="11">
        <v>5</v>
      </c>
      <c r="AD182" s="11">
        <v>55</v>
      </c>
      <c r="AE182" s="11">
        <v>50</v>
      </c>
      <c r="AF182" s="4">
        <f t="shared" si="79"/>
        <v>0.90909090909090906</v>
      </c>
      <c r="AG182" s="11">
        <v>20</v>
      </c>
      <c r="AH182" s="5" t="s">
        <v>362</v>
      </c>
      <c r="AI182" s="5" t="s">
        <v>362</v>
      </c>
      <c r="AJ182" s="5" t="s">
        <v>362</v>
      </c>
      <c r="AK182" s="5" t="s">
        <v>362</v>
      </c>
      <c r="AL182" s="5" t="s">
        <v>362</v>
      </c>
      <c r="AM182" s="5" t="s">
        <v>362</v>
      </c>
      <c r="AN182" s="5" t="s">
        <v>362</v>
      </c>
      <c r="AO182" s="5" t="s">
        <v>362</v>
      </c>
      <c r="AP182" s="5" t="s">
        <v>362</v>
      </c>
      <c r="AQ182" s="5" t="s">
        <v>362</v>
      </c>
      <c r="AR182" s="5" t="s">
        <v>362</v>
      </c>
      <c r="AS182" s="5" t="s">
        <v>362</v>
      </c>
      <c r="AT182" s="5" t="s">
        <v>362</v>
      </c>
      <c r="AU182" s="5" t="s">
        <v>362</v>
      </c>
      <c r="AV182" s="5" t="s">
        <v>362</v>
      </c>
      <c r="AW182" s="5" t="s">
        <v>362</v>
      </c>
      <c r="AX182" s="58">
        <v>100</v>
      </c>
      <c r="AY182" s="58">
        <v>100</v>
      </c>
      <c r="AZ182" s="4">
        <f t="shared" si="80"/>
        <v>1</v>
      </c>
      <c r="BA182" s="5">
        <v>10</v>
      </c>
      <c r="BB182" s="5" t="s">
        <v>362</v>
      </c>
      <c r="BC182" s="5" t="s">
        <v>362</v>
      </c>
      <c r="BD182" s="5" t="s">
        <v>362</v>
      </c>
      <c r="BE182" s="5" t="s">
        <v>362</v>
      </c>
      <c r="BF182" s="5" t="s">
        <v>362</v>
      </c>
      <c r="BG182" s="5" t="s">
        <v>362</v>
      </c>
      <c r="BH182" s="5" t="s">
        <v>362</v>
      </c>
      <c r="BI182" s="5" t="s">
        <v>362</v>
      </c>
      <c r="BJ182" s="44">
        <f t="shared" si="83"/>
        <v>1.0696247330459077</v>
      </c>
      <c r="BK182" s="45">
        <v>685</v>
      </c>
      <c r="BL182" s="35">
        <f t="shared" si="84"/>
        <v>732.7</v>
      </c>
      <c r="BM182" s="35">
        <f t="shared" si="85"/>
        <v>47.700000000000045</v>
      </c>
      <c r="BN182" s="35">
        <v>68.5</v>
      </c>
      <c r="BO182" s="35">
        <v>60.1</v>
      </c>
      <c r="BP182" s="35">
        <v>28.6</v>
      </c>
      <c r="BQ182" s="35">
        <v>38.300000000000004</v>
      </c>
      <c r="BR182" s="35">
        <v>39.199999999999996</v>
      </c>
      <c r="BS182" s="35"/>
      <c r="BT182" s="35">
        <v>28.5</v>
      </c>
      <c r="BU182" s="35">
        <v>32.6</v>
      </c>
      <c r="BV182" s="35">
        <v>53.599999999999994</v>
      </c>
      <c r="BW182" s="35">
        <v>62.3</v>
      </c>
      <c r="BX182" s="35">
        <v>68.399999999999991</v>
      </c>
      <c r="BY182" s="35">
        <v>71.599999999999994</v>
      </c>
      <c r="BZ182" s="35">
        <v>170.7</v>
      </c>
      <c r="CA182" s="35">
        <f t="shared" si="81"/>
        <v>10.3</v>
      </c>
      <c r="CB182" s="35"/>
      <c r="CC182" s="35">
        <f t="shared" si="86"/>
        <v>10.3</v>
      </c>
      <c r="CD182" s="35">
        <f t="shared" si="87"/>
        <v>0</v>
      </c>
      <c r="CE182" s="90"/>
      <c r="CF182" s="90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10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10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10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10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10"/>
      <c r="HY182" s="9"/>
      <c r="HZ182" s="9"/>
    </row>
    <row r="183" spans="1:234" s="2" customFormat="1" ht="17.149999999999999" customHeight="1">
      <c r="A183" s="14" t="s">
        <v>180</v>
      </c>
      <c r="B183" s="35">
        <v>0</v>
      </c>
      <c r="C183" s="35">
        <v>0</v>
      </c>
      <c r="D183" s="4">
        <f t="shared" si="82"/>
        <v>0</v>
      </c>
      <c r="E183" s="11">
        <v>0</v>
      </c>
      <c r="F183" s="5" t="s">
        <v>362</v>
      </c>
      <c r="G183" s="5" t="s">
        <v>362</v>
      </c>
      <c r="H183" s="5" t="s">
        <v>362</v>
      </c>
      <c r="I183" s="5" t="s">
        <v>362</v>
      </c>
      <c r="J183" s="5" t="s">
        <v>362</v>
      </c>
      <c r="K183" s="5" t="s">
        <v>362</v>
      </c>
      <c r="L183" s="5" t="s">
        <v>362</v>
      </c>
      <c r="M183" s="5" t="s">
        <v>362</v>
      </c>
      <c r="N183" s="35">
        <v>2671.6</v>
      </c>
      <c r="O183" s="35">
        <v>1631.7</v>
      </c>
      <c r="P183" s="4">
        <f t="shared" si="75"/>
        <v>0.61075759844288069</v>
      </c>
      <c r="Q183" s="11">
        <v>20</v>
      </c>
      <c r="R183" s="35">
        <v>2340</v>
      </c>
      <c r="S183" s="35">
        <v>2475.9</v>
      </c>
      <c r="T183" s="4">
        <f t="shared" si="76"/>
        <v>1.0580769230769231</v>
      </c>
      <c r="U183" s="11">
        <v>35</v>
      </c>
      <c r="V183" s="35">
        <v>115</v>
      </c>
      <c r="W183" s="35">
        <v>135.30000000000001</v>
      </c>
      <c r="X183" s="4">
        <f t="shared" si="77"/>
        <v>1.1765217391304348</v>
      </c>
      <c r="Y183" s="11">
        <v>15</v>
      </c>
      <c r="Z183" s="82">
        <v>45475</v>
      </c>
      <c r="AA183" s="82">
        <v>39118</v>
      </c>
      <c r="AB183" s="4">
        <f t="shared" si="78"/>
        <v>0.86020890599230349</v>
      </c>
      <c r="AC183" s="11">
        <v>5</v>
      </c>
      <c r="AD183" s="11">
        <v>910</v>
      </c>
      <c r="AE183" s="11">
        <v>846</v>
      </c>
      <c r="AF183" s="4">
        <f t="shared" si="79"/>
        <v>0.9296703296703297</v>
      </c>
      <c r="AG183" s="11">
        <v>20</v>
      </c>
      <c r="AH183" s="5" t="s">
        <v>362</v>
      </c>
      <c r="AI183" s="5" t="s">
        <v>362</v>
      </c>
      <c r="AJ183" s="5" t="s">
        <v>362</v>
      </c>
      <c r="AK183" s="5" t="s">
        <v>362</v>
      </c>
      <c r="AL183" s="5" t="s">
        <v>362</v>
      </c>
      <c r="AM183" s="5" t="s">
        <v>362</v>
      </c>
      <c r="AN183" s="5" t="s">
        <v>362</v>
      </c>
      <c r="AO183" s="5" t="s">
        <v>362</v>
      </c>
      <c r="AP183" s="5" t="s">
        <v>362</v>
      </c>
      <c r="AQ183" s="5" t="s">
        <v>362</v>
      </c>
      <c r="AR183" s="5" t="s">
        <v>362</v>
      </c>
      <c r="AS183" s="5" t="s">
        <v>362</v>
      </c>
      <c r="AT183" s="5" t="s">
        <v>362</v>
      </c>
      <c r="AU183" s="5" t="s">
        <v>362</v>
      </c>
      <c r="AV183" s="5" t="s">
        <v>362</v>
      </c>
      <c r="AW183" s="5" t="s">
        <v>362</v>
      </c>
      <c r="AX183" s="58">
        <v>100</v>
      </c>
      <c r="AY183" s="58">
        <v>100</v>
      </c>
      <c r="AZ183" s="4">
        <f t="shared" si="80"/>
        <v>1</v>
      </c>
      <c r="BA183" s="5">
        <v>10</v>
      </c>
      <c r="BB183" s="5" t="s">
        <v>362</v>
      </c>
      <c r="BC183" s="5" t="s">
        <v>362</v>
      </c>
      <c r="BD183" s="5" t="s">
        <v>362</v>
      </c>
      <c r="BE183" s="5" t="s">
        <v>362</v>
      </c>
      <c r="BF183" s="5" t="s">
        <v>362</v>
      </c>
      <c r="BG183" s="5" t="s">
        <v>362</v>
      </c>
      <c r="BH183" s="5" t="s">
        <v>362</v>
      </c>
      <c r="BI183" s="5" t="s">
        <v>362</v>
      </c>
      <c r="BJ183" s="44">
        <f t="shared" si="83"/>
        <v>0.9503821093988053</v>
      </c>
      <c r="BK183" s="45">
        <v>1011</v>
      </c>
      <c r="BL183" s="35">
        <f t="shared" si="84"/>
        <v>960.8</v>
      </c>
      <c r="BM183" s="35">
        <f t="shared" si="85"/>
        <v>-50.200000000000045</v>
      </c>
      <c r="BN183" s="35">
        <v>76.5</v>
      </c>
      <c r="BO183" s="35">
        <v>80.400000000000006</v>
      </c>
      <c r="BP183" s="35">
        <v>83.9</v>
      </c>
      <c r="BQ183" s="35">
        <v>73.099999999999994</v>
      </c>
      <c r="BR183" s="35">
        <v>101.2</v>
      </c>
      <c r="BS183" s="35"/>
      <c r="BT183" s="35">
        <v>74.3</v>
      </c>
      <c r="BU183" s="35">
        <v>78.2</v>
      </c>
      <c r="BV183" s="35">
        <v>77.099999999999994</v>
      </c>
      <c r="BW183" s="35">
        <v>81.900000000000006</v>
      </c>
      <c r="BX183" s="35">
        <v>104.2</v>
      </c>
      <c r="BY183" s="35">
        <v>111</v>
      </c>
      <c r="BZ183" s="35"/>
      <c r="CA183" s="35">
        <f t="shared" si="81"/>
        <v>19</v>
      </c>
      <c r="CB183" s="35"/>
      <c r="CC183" s="35">
        <f t="shared" si="86"/>
        <v>19</v>
      </c>
      <c r="CD183" s="35">
        <f t="shared" si="87"/>
        <v>0</v>
      </c>
      <c r="CE183" s="90"/>
      <c r="CF183" s="90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10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10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10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10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10"/>
      <c r="HY183" s="9"/>
      <c r="HZ183" s="9"/>
    </row>
    <row r="184" spans="1:234" s="2" customFormat="1" ht="17.149999999999999" customHeight="1">
      <c r="A184" s="14" t="s">
        <v>181</v>
      </c>
      <c r="B184" s="35">
        <v>0</v>
      </c>
      <c r="C184" s="35">
        <v>0</v>
      </c>
      <c r="D184" s="4">
        <f t="shared" si="82"/>
        <v>0</v>
      </c>
      <c r="E184" s="11">
        <v>0</v>
      </c>
      <c r="F184" s="5" t="s">
        <v>362</v>
      </c>
      <c r="G184" s="5" t="s">
        <v>362</v>
      </c>
      <c r="H184" s="5" t="s">
        <v>362</v>
      </c>
      <c r="I184" s="5" t="s">
        <v>362</v>
      </c>
      <c r="J184" s="5" t="s">
        <v>362</v>
      </c>
      <c r="K184" s="5" t="s">
        <v>362</v>
      </c>
      <c r="L184" s="5" t="s">
        <v>362</v>
      </c>
      <c r="M184" s="5" t="s">
        <v>362</v>
      </c>
      <c r="N184" s="35">
        <v>2313.3000000000002</v>
      </c>
      <c r="O184" s="35">
        <v>2095</v>
      </c>
      <c r="P184" s="4">
        <f t="shared" si="75"/>
        <v>0.90563264600354465</v>
      </c>
      <c r="Q184" s="11">
        <v>20</v>
      </c>
      <c r="R184" s="35">
        <v>550</v>
      </c>
      <c r="S184" s="35">
        <v>659.6</v>
      </c>
      <c r="T184" s="4">
        <f t="shared" si="76"/>
        <v>1.1992727272727273</v>
      </c>
      <c r="U184" s="11">
        <v>25</v>
      </c>
      <c r="V184" s="35">
        <v>19</v>
      </c>
      <c r="W184" s="35">
        <v>20.5</v>
      </c>
      <c r="X184" s="4">
        <f t="shared" si="77"/>
        <v>1.0789473684210527</v>
      </c>
      <c r="Y184" s="11">
        <v>25</v>
      </c>
      <c r="Z184" s="82">
        <v>41837</v>
      </c>
      <c r="AA184" s="82">
        <v>36039</v>
      </c>
      <c r="AB184" s="4">
        <f t="shared" si="78"/>
        <v>0.86141453737122642</v>
      </c>
      <c r="AC184" s="11">
        <v>5</v>
      </c>
      <c r="AD184" s="11">
        <v>305</v>
      </c>
      <c r="AE184" s="11">
        <v>330</v>
      </c>
      <c r="AF184" s="4">
        <f t="shared" si="79"/>
        <v>1.0819672131147542</v>
      </c>
      <c r="AG184" s="11">
        <v>20</v>
      </c>
      <c r="AH184" s="5" t="s">
        <v>362</v>
      </c>
      <c r="AI184" s="5" t="s">
        <v>362</v>
      </c>
      <c r="AJ184" s="5" t="s">
        <v>362</v>
      </c>
      <c r="AK184" s="5" t="s">
        <v>362</v>
      </c>
      <c r="AL184" s="5" t="s">
        <v>362</v>
      </c>
      <c r="AM184" s="5" t="s">
        <v>362</v>
      </c>
      <c r="AN184" s="5" t="s">
        <v>362</v>
      </c>
      <c r="AO184" s="5" t="s">
        <v>362</v>
      </c>
      <c r="AP184" s="5" t="s">
        <v>362</v>
      </c>
      <c r="AQ184" s="5" t="s">
        <v>362</v>
      </c>
      <c r="AR184" s="5" t="s">
        <v>362</v>
      </c>
      <c r="AS184" s="5" t="s">
        <v>362</v>
      </c>
      <c r="AT184" s="5" t="s">
        <v>362</v>
      </c>
      <c r="AU184" s="5" t="s">
        <v>362</v>
      </c>
      <c r="AV184" s="5" t="s">
        <v>362</v>
      </c>
      <c r="AW184" s="5" t="s">
        <v>362</v>
      </c>
      <c r="AX184" s="58">
        <v>0</v>
      </c>
      <c r="AY184" s="58">
        <v>0</v>
      </c>
      <c r="AZ184" s="4">
        <f t="shared" si="80"/>
        <v>0</v>
      </c>
      <c r="BA184" s="5">
        <v>0</v>
      </c>
      <c r="BB184" s="5" t="s">
        <v>362</v>
      </c>
      <c r="BC184" s="5" t="s">
        <v>362</v>
      </c>
      <c r="BD184" s="5" t="s">
        <v>362</v>
      </c>
      <c r="BE184" s="5" t="s">
        <v>362</v>
      </c>
      <c r="BF184" s="5" t="s">
        <v>362</v>
      </c>
      <c r="BG184" s="5" t="s">
        <v>362</v>
      </c>
      <c r="BH184" s="5" t="s">
        <v>362</v>
      </c>
      <c r="BI184" s="5" t="s">
        <v>362</v>
      </c>
      <c r="BJ184" s="44">
        <f t="shared" si="83"/>
        <v>1.063311286963859</v>
      </c>
      <c r="BK184" s="45">
        <v>940</v>
      </c>
      <c r="BL184" s="35">
        <f t="shared" si="84"/>
        <v>999.5</v>
      </c>
      <c r="BM184" s="35">
        <f t="shared" si="85"/>
        <v>59.5</v>
      </c>
      <c r="BN184" s="35">
        <v>70.599999999999994</v>
      </c>
      <c r="BO184" s="35">
        <v>94.6</v>
      </c>
      <c r="BP184" s="35">
        <v>86.3</v>
      </c>
      <c r="BQ184" s="35">
        <v>85</v>
      </c>
      <c r="BR184" s="35">
        <v>99.1</v>
      </c>
      <c r="BS184" s="35"/>
      <c r="BT184" s="35">
        <v>80.2</v>
      </c>
      <c r="BU184" s="35">
        <v>74.900000000000006</v>
      </c>
      <c r="BV184" s="35">
        <v>75.900000000000006</v>
      </c>
      <c r="BW184" s="35">
        <v>70.3</v>
      </c>
      <c r="BX184" s="35">
        <v>89.1</v>
      </c>
      <c r="BY184" s="35">
        <v>96.3</v>
      </c>
      <c r="BZ184" s="35">
        <v>0.5</v>
      </c>
      <c r="CA184" s="35">
        <f t="shared" si="81"/>
        <v>76.7</v>
      </c>
      <c r="CB184" s="35"/>
      <c r="CC184" s="35">
        <f t="shared" si="86"/>
        <v>76.7</v>
      </c>
      <c r="CD184" s="35">
        <f t="shared" si="87"/>
        <v>0</v>
      </c>
      <c r="CE184" s="90"/>
      <c r="CF184" s="90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10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10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10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10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10"/>
      <c r="HY184" s="9"/>
      <c r="HZ184" s="9"/>
    </row>
    <row r="185" spans="1:234" s="2" customFormat="1" ht="17.149999999999999" customHeight="1">
      <c r="A185" s="14" t="s">
        <v>182</v>
      </c>
      <c r="B185" s="35">
        <v>0</v>
      </c>
      <c r="C185" s="35">
        <v>0</v>
      </c>
      <c r="D185" s="4">
        <f t="shared" si="82"/>
        <v>0</v>
      </c>
      <c r="E185" s="11">
        <v>0</v>
      </c>
      <c r="F185" s="5" t="s">
        <v>362</v>
      </c>
      <c r="G185" s="5" t="s">
        <v>362</v>
      </c>
      <c r="H185" s="5" t="s">
        <v>362</v>
      </c>
      <c r="I185" s="5" t="s">
        <v>362</v>
      </c>
      <c r="J185" s="5" t="s">
        <v>362</v>
      </c>
      <c r="K185" s="5" t="s">
        <v>362</v>
      </c>
      <c r="L185" s="5" t="s">
        <v>362</v>
      </c>
      <c r="M185" s="5" t="s">
        <v>362</v>
      </c>
      <c r="N185" s="35">
        <v>1855.3</v>
      </c>
      <c r="O185" s="35">
        <v>1659.2</v>
      </c>
      <c r="P185" s="4">
        <f t="shared" si="75"/>
        <v>0.89430280817118535</v>
      </c>
      <c r="Q185" s="11">
        <v>20</v>
      </c>
      <c r="R185" s="35">
        <v>755</v>
      </c>
      <c r="S185" s="35">
        <v>840.2</v>
      </c>
      <c r="T185" s="4">
        <f t="shared" si="76"/>
        <v>1.1128476821192053</v>
      </c>
      <c r="U185" s="11">
        <v>25</v>
      </c>
      <c r="V185" s="35">
        <v>20</v>
      </c>
      <c r="W185" s="35">
        <v>22.8</v>
      </c>
      <c r="X185" s="4">
        <f t="shared" si="77"/>
        <v>1.1400000000000001</v>
      </c>
      <c r="Y185" s="11">
        <v>25</v>
      </c>
      <c r="Z185" s="82">
        <v>56390</v>
      </c>
      <c r="AA185" s="82">
        <v>53271</v>
      </c>
      <c r="AB185" s="4">
        <f t="shared" si="78"/>
        <v>0.94468877460542644</v>
      </c>
      <c r="AC185" s="11">
        <v>5</v>
      </c>
      <c r="AD185" s="11">
        <v>371</v>
      </c>
      <c r="AE185" s="11">
        <v>410</v>
      </c>
      <c r="AF185" s="4">
        <f t="shared" si="79"/>
        <v>1.105121293800539</v>
      </c>
      <c r="AG185" s="11">
        <v>20</v>
      </c>
      <c r="AH185" s="5" t="s">
        <v>362</v>
      </c>
      <c r="AI185" s="5" t="s">
        <v>362</v>
      </c>
      <c r="AJ185" s="5" t="s">
        <v>362</v>
      </c>
      <c r="AK185" s="5" t="s">
        <v>362</v>
      </c>
      <c r="AL185" s="5" t="s">
        <v>362</v>
      </c>
      <c r="AM185" s="5" t="s">
        <v>362</v>
      </c>
      <c r="AN185" s="5" t="s">
        <v>362</v>
      </c>
      <c r="AO185" s="5" t="s">
        <v>362</v>
      </c>
      <c r="AP185" s="5" t="s">
        <v>362</v>
      </c>
      <c r="AQ185" s="5" t="s">
        <v>362</v>
      </c>
      <c r="AR185" s="5" t="s">
        <v>362</v>
      </c>
      <c r="AS185" s="5" t="s">
        <v>362</v>
      </c>
      <c r="AT185" s="5" t="s">
        <v>362</v>
      </c>
      <c r="AU185" s="5" t="s">
        <v>362</v>
      </c>
      <c r="AV185" s="5" t="s">
        <v>362</v>
      </c>
      <c r="AW185" s="5" t="s">
        <v>362</v>
      </c>
      <c r="AX185" s="58">
        <v>0</v>
      </c>
      <c r="AY185" s="58">
        <v>0</v>
      </c>
      <c r="AZ185" s="4">
        <f t="shared" si="80"/>
        <v>0</v>
      </c>
      <c r="BA185" s="5">
        <v>0</v>
      </c>
      <c r="BB185" s="5" t="s">
        <v>362</v>
      </c>
      <c r="BC185" s="5" t="s">
        <v>362</v>
      </c>
      <c r="BD185" s="5" t="s">
        <v>362</v>
      </c>
      <c r="BE185" s="5" t="s">
        <v>362</v>
      </c>
      <c r="BF185" s="5" t="s">
        <v>362</v>
      </c>
      <c r="BG185" s="5" t="s">
        <v>362</v>
      </c>
      <c r="BH185" s="5" t="s">
        <v>362</v>
      </c>
      <c r="BI185" s="5" t="s">
        <v>362</v>
      </c>
      <c r="BJ185" s="44">
        <f t="shared" si="83"/>
        <v>1.063506504899387</v>
      </c>
      <c r="BK185" s="45">
        <v>1253</v>
      </c>
      <c r="BL185" s="35">
        <f t="shared" si="84"/>
        <v>1332.6</v>
      </c>
      <c r="BM185" s="35">
        <f t="shared" si="85"/>
        <v>79.599999999999909</v>
      </c>
      <c r="BN185" s="35">
        <v>102.9</v>
      </c>
      <c r="BO185" s="35">
        <v>120</v>
      </c>
      <c r="BP185" s="35">
        <v>117</v>
      </c>
      <c r="BQ185" s="35">
        <v>106.19999999999999</v>
      </c>
      <c r="BR185" s="35">
        <v>137.9</v>
      </c>
      <c r="BS185" s="35"/>
      <c r="BT185" s="35">
        <v>134.1</v>
      </c>
      <c r="BU185" s="35">
        <v>92.5</v>
      </c>
      <c r="BV185" s="35">
        <v>102.8</v>
      </c>
      <c r="BW185" s="35">
        <v>61.7</v>
      </c>
      <c r="BX185" s="35">
        <v>137.20000000000002</v>
      </c>
      <c r="BY185" s="35">
        <v>132.80000000000001</v>
      </c>
      <c r="BZ185" s="35">
        <v>7.3</v>
      </c>
      <c r="CA185" s="35">
        <f t="shared" si="81"/>
        <v>80.2</v>
      </c>
      <c r="CB185" s="35"/>
      <c r="CC185" s="35">
        <f t="shared" si="86"/>
        <v>80.2</v>
      </c>
      <c r="CD185" s="35">
        <f t="shared" si="87"/>
        <v>0</v>
      </c>
      <c r="CE185" s="90"/>
      <c r="CF185" s="90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10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10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10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10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10"/>
      <c r="HY185" s="9"/>
      <c r="HZ185" s="9"/>
    </row>
    <row r="186" spans="1:234" s="2" customFormat="1" ht="17.149999999999999" customHeight="1">
      <c r="A186" s="14" t="s">
        <v>183</v>
      </c>
      <c r="B186" s="35">
        <v>179721</v>
      </c>
      <c r="C186" s="35">
        <v>180967</v>
      </c>
      <c r="D186" s="4">
        <f t="shared" si="82"/>
        <v>1.006932968323123</v>
      </c>
      <c r="E186" s="11">
        <v>10</v>
      </c>
      <c r="F186" s="5" t="s">
        <v>362</v>
      </c>
      <c r="G186" s="5" t="s">
        <v>362</v>
      </c>
      <c r="H186" s="5" t="s">
        <v>362</v>
      </c>
      <c r="I186" s="5" t="s">
        <v>362</v>
      </c>
      <c r="J186" s="5" t="s">
        <v>362</v>
      </c>
      <c r="K186" s="5" t="s">
        <v>362</v>
      </c>
      <c r="L186" s="5" t="s">
        <v>362</v>
      </c>
      <c r="M186" s="5" t="s">
        <v>362</v>
      </c>
      <c r="N186" s="35">
        <v>4496.1000000000004</v>
      </c>
      <c r="O186" s="35">
        <v>4748.1000000000004</v>
      </c>
      <c r="P186" s="4">
        <f t="shared" si="75"/>
        <v>1.056048575432041</v>
      </c>
      <c r="Q186" s="11">
        <v>20</v>
      </c>
      <c r="R186" s="35">
        <v>3724</v>
      </c>
      <c r="S186" s="35">
        <v>3987.5</v>
      </c>
      <c r="T186" s="4">
        <f t="shared" si="76"/>
        <v>1.0707572502685285</v>
      </c>
      <c r="U186" s="11">
        <v>35</v>
      </c>
      <c r="V186" s="35">
        <v>210</v>
      </c>
      <c r="W186" s="35">
        <v>227.9</v>
      </c>
      <c r="X186" s="4">
        <f t="shared" si="77"/>
        <v>1.0852380952380953</v>
      </c>
      <c r="Y186" s="11">
        <v>15</v>
      </c>
      <c r="Z186" s="82">
        <v>209187</v>
      </c>
      <c r="AA186" s="82">
        <v>202876</v>
      </c>
      <c r="AB186" s="4">
        <f t="shared" si="78"/>
        <v>0.96983082122694053</v>
      </c>
      <c r="AC186" s="11">
        <v>5</v>
      </c>
      <c r="AD186" s="11">
        <v>765</v>
      </c>
      <c r="AE186" s="11">
        <v>765</v>
      </c>
      <c r="AF186" s="4">
        <f t="shared" si="79"/>
        <v>1</v>
      </c>
      <c r="AG186" s="11">
        <v>20</v>
      </c>
      <c r="AH186" s="5" t="s">
        <v>362</v>
      </c>
      <c r="AI186" s="5" t="s">
        <v>362</v>
      </c>
      <c r="AJ186" s="5" t="s">
        <v>362</v>
      </c>
      <c r="AK186" s="5" t="s">
        <v>362</v>
      </c>
      <c r="AL186" s="5" t="s">
        <v>362</v>
      </c>
      <c r="AM186" s="5" t="s">
        <v>362</v>
      </c>
      <c r="AN186" s="5" t="s">
        <v>362</v>
      </c>
      <c r="AO186" s="5" t="s">
        <v>362</v>
      </c>
      <c r="AP186" s="5" t="s">
        <v>362</v>
      </c>
      <c r="AQ186" s="5" t="s">
        <v>362</v>
      </c>
      <c r="AR186" s="5" t="s">
        <v>362</v>
      </c>
      <c r="AS186" s="5" t="s">
        <v>362</v>
      </c>
      <c r="AT186" s="5" t="s">
        <v>362</v>
      </c>
      <c r="AU186" s="5" t="s">
        <v>362</v>
      </c>
      <c r="AV186" s="5" t="s">
        <v>362</v>
      </c>
      <c r="AW186" s="5" t="s">
        <v>362</v>
      </c>
      <c r="AX186" s="58">
        <v>100</v>
      </c>
      <c r="AY186" s="58">
        <v>100</v>
      </c>
      <c r="AZ186" s="4">
        <f t="shared" si="80"/>
        <v>1</v>
      </c>
      <c r="BA186" s="5">
        <v>10</v>
      </c>
      <c r="BB186" s="5" t="s">
        <v>362</v>
      </c>
      <c r="BC186" s="5" t="s">
        <v>362</v>
      </c>
      <c r="BD186" s="5" t="s">
        <v>362</v>
      </c>
      <c r="BE186" s="5" t="s">
        <v>362</v>
      </c>
      <c r="BF186" s="5" t="s">
        <v>362</v>
      </c>
      <c r="BG186" s="5" t="s">
        <v>362</v>
      </c>
      <c r="BH186" s="5" t="s">
        <v>362</v>
      </c>
      <c r="BI186" s="5" t="s">
        <v>362</v>
      </c>
      <c r="BJ186" s="44">
        <f t="shared" si="83"/>
        <v>1.0416915694432756</v>
      </c>
      <c r="BK186" s="45">
        <v>792</v>
      </c>
      <c r="BL186" s="35">
        <f t="shared" si="84"/>
        <v>825</v>
      </c>
      <c r="BM186" s="35">
        <f t="shared" si="85"/>
        <v>33</v>
      </c>
      <c r="BN186" s="35">
        <v>72.8</v>
      </c>
      <c r="BO186" s="35">
        <v>74.599999999999994</v>
      </c>
      <c r="BP186" s="35">
        <v>55.1</v>
      </c>
      <c r="BQ186" s="35">
        <v>64.100000000000009</v>
      </c>
      <c r="BR186" s="35">
        <v>70.400000000000006</v>
      </c>
      <c r="BS186" s="35"/>
      <c r="BT186" s="35">
        <v>85.5</v>
      </c>
      <c r="BU186" s="35">
        <v>66.300000000000011</v>
      </c>
      <c r="BV186" s="35">
        <v>66.7</v>
      </c>
      <c r="BW186" s="35">
        <v>97.8</v>
      </c>
      <c r="BX186" s="35">
        <v>76.399999999999991</v>
      </c>
      <c r="BY186" s="35">
        <v>77.2</v>
      </c>
      <c r="BZ186" s="35">
        <v>47.6</v>
      </c>
      <c r="CA186" s="35">
        <f t="shared" si="81"/>
        <v>-29.5</v>
      </c>
      <c r="CB186" s="35"/>
      <c r="CC186" s="35">
        <f t="shared" si="86"/>
        <v>0</v>
      </c>
      <c r="CD186" s="35">
        <f t="shared" si="87"/>
        <v>-29.5</v>
      </c>
      <c r="CE186" s="90"/>
      <c r="CF186" s="90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10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10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10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10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10"/>
      <c r="HY186" s="9"/>
      <c r="HZ186" s="9"/>
    </row>
    <row r="187" spans="1:234" s="2" customFormat="1" ht="17.149999999999999" customHeight="1">
      <c r="A187" s="14" t="s">
        <v>184</v>
      </c>
      <c r="B187" s="35">
        <v>0</v>
      </c>
      <c r="C187" s="35">
        <v>0</v>
      </c>
      <c r="D187" s="4">
        <f t="shared" si="82"/>
        <v>0</v>
      </c>
      <c r="E187" s="11">
        <v>0</v>
      </c>
      <c r="F187" s="5" t="s">
        <v>362</v>
      </c>
      <c r="G187" s="5" t="s">
        <v>362</v>
      </c>
      <c r="H187" s="5" t="s">
        <v>362</v>
      </c>
      <c r="I187" s="5" t="s">
        <v>362</v>
      </c>
      <c r="J187" s="5" t="s">
        <v>362</v>
      </c>
      <c r="K187" s="5" t="s">
        <v>362</v>
      </c>
      <c r="L187" s="5" t="s">
        <v>362</v>
      </c>
      <c r="M187" s="5" t="s">
        <v>362</v>
      </c>
      <c r="N187" s="35">
        <v>3426.8</v>
      </c>
      <c r="O187" s="35">
        <v>2212.9</v>
      </c>
      <c r="P187" s="4">
        <f t="shared" si="75"/>
        <v>0.64576281078557252</v>
      </c>
      <c r="Q187" s="11">
        <v>20</v>
      </c>
      <c r="R187" s="35">
        <v>1260</v>
      </c>
      <c r="S187" s="35">
        <v>1368.2</v>
      </c>
      <c r="T187" s="4">
        <f t="shared" si="76"/>
        <v>1.0858730158730159</v>
      </c>
      <c r="U187" s="11">
        <v>30</v>
      </c>
      <c r="V187" s="35">
        <v>80</v>
      </c>
      <c r="W187" s="35">
        <v>89.6</v>
      </c>
      <c r="X187" s="4">
        <f t="shared" si="77"/>
        <v>1.1199999999999999</v>
      </c>
      <c r="Y187" s="11">
        <v>20</v>
      </c>
      <c r="Z187" s="82">
        <v>43656</v>
      </c>
      <c r="AA187" s="82">
        <v>41850</v>
      </c>
      <c r="AB187" s="4">
        <f t="shared" si="78"/>
        <v>0.95863111599780104</v>
      </c>
      <c r="AC187" s="11">
        <v>5</v>
      </c>
      <c r="AD187" s="11">
        <v>700</v>
      </c>
      <c r="AE187" s="11">
        <v>722</v>
      </c>
      <c r="AF187" s="4">
        <f t="shared" si="79"/>
        <v>1.0314285714285714</v>
      </c>
      <c r="AG187" s="11">
        <v>20</v>
      </c>
      <c r="AH187" s="5" t="s">
        <v>362</v>
      </c>
      <c r="AI187" s="5" t="s">
        <v>362</v>
      </c>
      <c r="AJ187" s="5" t="s">
        <v>362</v>
      </c>
      <c r="AK187" s="5" t="s">
        <v>362</v>
      </c>
      <c r="AL187" s="5" t="s">
        <v>362</v>
      </c>
      <c r="AM187" s="5" t="s">
        <v>362</v>
      </c>
      <c r="AN187" s="5" t="s">
        <v>362</v>
      </c>
      <c r="AO187" s="5" t="s">
        <v>362</v>
      </c>
      <c r="AP187" s="5" t="s">
        <v>362</v>
      </c>
      <c r="AQ187" s="5" t="s">
        <v>362</v>
      </c>
      <c r="AR187" s="5" t="s">
        <v>362</v>
      </c>
      <c r="AS187" s="5" t="s">
        <v>362</v>
      </c>
      <c r="AT187" s="5" t="s">
        <v>362</v>
      </c>
      <c r="AU187" s="5" t="s">
        <v>362</v>
      </c>
      <c r="AV187" s="5" t="s">
        <v>362</v>
      </c>
      <c r="AW187" s="5" t="s">
        <v>362</v>
      </c>
      <c r="AX187" s="58">
        <v>0</v>
      </c>
      <c r="AY187" s="58">
        <v>0</v>
      </c>
      <c r="AZ187" s="4">
        <f t="shared" si="80"/>
        <v>0</v>
      </c>
      <c r="BA187" s="5">
        <v>0</v>
      </c>
      <c r="BB187" s="5" t="s">
        <v>362</v>
      </c>
      <c r="BC187" s="5" t="s">
        <v>362</v>
      </c>
      <c r="BD187" s="5" t="s">
        <v>362</v>
      </c>
      <c r="BE187" s="5" t="s">
        <v>362</v>
      </c>
      <c r="BF187" s="5" t="s">
        <v>362</v>
      </c>
      <c r="BG187" s="5" t="s">
        <v>362</v>
      </c>
      <c r="BH187" s="5" t="s">
        <v>362</v>
      </c>
      <c r="BI187" s="5" t="s">
        <v>362</v>
      </c>
      <c r="BJ187" s="44">
        <f t="shared" si="83"/>
        <v>0.98224393368907748</v>
      </c>
      <c r="BK187" s="45">
        <v>1691</v>
      </c>
      <c r="BL187" s="35">
        <f t="shared" si="84"/>
        <v>1661</v>
      </c>
      <c r="BM187" s="35">
        <f t="shared" si="85"/>
        <v>-30</v>
      </c>
      <c r="BN187" s="35">
        <v>119.6</v>
      </c>
      <c r="BO187" s="35">
        <v>125.2</v>
      </c>
      <c r="BP187" s="35">
        <v>152.4</v>
      </c>
      <c r="BQ187" s="35">
        <v>138.5</v>
      </c>
      <c r="BR187" s="35">
        <v>156.30000000000001</v>
      </c>
      <c r="BS187" s="35"/>
      <c r="BT187" s="35">
        <v>143.80000000000001</v>
      </c>
      <c r="BU187" s="35">
        <v>131.19999999999999</v>
      </c>
      <c r="BV187" s="35">
        <v>130</v>
      </c>
      <c r="BW187" s="35">
        <v>179.9</v>
      </c>
      <c r="BX187" s="35">
        <v>187.89999999999998</v>
      </c>
      <c r="BY187" s="35">
        <v>185</v>
      </c>
      <c r="BZ187" s="35"/>
      <c r="CA187" s="35">
        <f t="shared" si="81"/>
        <v>11.2</v>
      </c>
      <c r="CB187" s="35"/>
      <c r="CC187" s="35">
        <f t="shared" si="86"/>
        <v>11.2</v>
      </c>
      <c r="CD187" s="35">
        <f t="shared" si="87"/>
        <v>0</v>
      </c>
      <c r="CE187" s="90"/>
      <c r="CF187" s="90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10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10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10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10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10"/>
      <c r="HY187" s="9"/>
      <c r="HZ187" s="9"/>
    </row>
    <row r="188" spans="1:234" s="2" customFormat="1" ht="17.149999999999999" customHeight="1">
      <c r="A188" s="14" t="s">
        <v>185</v>
      </c>
      <c r="B188" s="35">
        <v>0</v>
      </c>
      <c r="C188" s="35">
        <v>0</v>
      </c>
      <c r="D188" s="4">
        <f t="shared" si="82"/>
        <v>0</v>
      </c>
      <c r="E188" s="11">
        <v>0</v>
      </c>
      <c r="F188" s="5" t="s">
        <v>362</v>
      </c>
      <c r="G188" s="5" t="s">
        <v>362</v>
      </c>
      <c r="H188" s="5" t="s">
        <v>362</v>
      </c>
      <c r="I188" s="5" t="s">
        <v>362</v>
      </c>
      <c r="J188" s="5" t="s">
        <v>362</v>
      </c>
      <c r="K188" s="5" t="s">
        <v>362</v>
      </c>
      <c r="L188" s="5" t="s">
        <v>362</v>
      </c>
      <c r="M188" s="5" t="s">
        <v>362</v>
      </c>
      <c r="N188" s="35">
        <v>901.5</v>
      </c>
      <c r="O188" s="35">
        <v>900.7</v>
      </c>
      <c r="P188" s="4">
        <f t="shared" si="75"/>
        <v>0.99911259012756526</v>
      </c>
      <c r="Q188" s="11">
        <v>20</v>
      </c>
      <c r="R188" s="35">
        <v>1600</v>
      </c>
      <c r="S188" s="35">
        <v>1767.1</v>
      </c>
      <c r="T188" s="4">
        <f t="shared" si="76"/>
        <v>1.1044375</v>
      </c>
      <c r="U188" s="11">
        <v>30</v>
      </c>
      <c r="V188" s="35">
        <v>85</v>
      </c>
      <c r="W188" s="35">
        <v>89</v>
      </c>
      <c r="X188" s="4">
        <f t="shared" si="77"/>
        <v>1.0470588235294118</v>
      </c>
      <c r="Y188" s="11">
        <v>20</v>
      </c>
      <c r="Z188" s="82">
        <v>38199</v>
      </c>
      <c r="AA188" s="82">
        <v>33146</v>
      </c>
      <c r="AB188" s="4">
        <f t="shared" si="78"/>
        <v>0.8677190502369172</v>
      </c>
      <c r="AC188" s="11">
        <v>5</v>
      </c>
      <c r="AD188" s="11">
        <v>470</v>
      </c>
      <c r="AE188" s="11">
        <v>487</v>
      </c>
      <c r="AF188" s="4">
        <f t="shared" si="79"/>
        <v>1.0361702127659576</v>
      </c>
      <c r="AG188" s="11">
        <v>20</v>
      </c>
      <c r="AH188" s="5" t="s">
        <v>362</v>
      </c>
      <c r="AI188" s="5" t="s">
        <v>362</v>
      </c>
      <c r="AJ188" s="5" t="s">
        <v>362</v>
      </c>
      <c r="AK188" s="5" t="s">
        <v>362</v>
      </c>
      <c r="AL188" s="5" t="s">
        <v>362</v>
      </c>
      <c r="AM188" s="5" t="s">
        <v>362</v>
      </c>
      <c r="AN188" s="5" t="s">
        <v>362</v>
      </c>
      <c r="AO188" s="5" t="s">
        <v>362</v>
      </c>
      <c r="AP188" s="5" t="s">
        <v>362</v>
      </c>
      <c r="AQ188" s="5" t="s">
        <v>362</v>
      </c>
      <c r="AR188" s="5" t="s">
        <v>362</v>
      </c>
      <c r="AS188" s="5" t="s">
        <v>362</v>
      </c>
      <c r="AT188" s="5" t="s">
        <v>362</v>
      </c>
      <c r="AU188" s="5" t="s">
        <v>362</v>
      </c>
      <c r="AV188" s="5" t="s">
        <v>362</v>
      </c>
      <c r="AW188" s="5" t="s">
        <v>362</v>
      </c>
      <c r="AX188" s="58">
        <v>0</v>
      </c>
      <c r="AY188" s="58">
        <v>0</v>
      </c>
      <c r="AZ188" s="4">
        <f t="shared" si="80"/>
        <v>0</v>
      </c>
      <c r="BA188" s="5">
        <v>0</v>
      </c>
      <c r="BB188" s="5" t="s">
        <v>362</v>
      </c>
      <c r="BC188" s="5" t="s">
        <v>362</v>
      </c>
      <c r="BD188" s="5" t="s">
        <v>362</v>
      </c>
      <c r="BE188" s="5" t="s">
        <v>362</v>
      </c>
      <c r="BF188" s="5" t="s">
        <v>362</v>
      </c>
      <c r="BG188" s="5" t="s">
        <v>362</v>
      </c>
      <c r="BH188" s="5" t="s">
        <v>362</v>
      </c>
      <c r="BI188" s="5" t="s">
        <v>362</v>
      </c>
      <c r="BJ188" s="44">
        <f t="shared" si="83"/>
        <v>1.0433531871541397</v>
      </c>
      <c r="BK188" s="45">
        <v>1185</v>
      </c>
      <c r="BL188" s="35">
        <f t="shared" si="84"/>
        <v>1236.4000000000001</v>
      </c>
      <c r="BM188" s="35">
        <f t="shared" si="85"/>
        <v>51.400000000000091</v>
      </c>
      <c r="BN188" s="35">
        <v>100.5</v>
      </c>
      <c r="BO188" s="35">
        <v>86.3</v>
      </c>
      <c r="BP188" s="35">
        <v>101.2</v>
      </c>
      <c r="BQ188" s="35">
        <v>100.2</v>
      </c>
      <c r="BR188" s="35">
        <v>111.1</v>
      </c>
      <c r="BS188" s="35"/>
      <c r="BT188" s="35">
        <v>114.2</v>
      </c>
      <c r="BU188" s="35">
        <v>99.6</v>
      </c>
      <c r="BV188" s="35">
        <v>93.2</v>
      </c>
      <c r="BW188" s="35">
        <v>138</v>
      </c>
      <c r="BX188" s="35">
        <v>119.89999999999999</v>
      </c>
      <c r="BY188" s="35">
        <v>130.9</v>
      </c>
      <c r="BZ188" s="35"/>
      <c r="CA188" s="35">
        <f t="shared" si="81"/>
        <v>41.3</v>
      </c>
      <c r="CB188" s="35"/>
      <c r="CC188" s="35">
        <f t="shared" si="86"/>
        <v>41.3</v>
      </c>
      <c r="CD188" s="35">
        <f t="shared" si="87"/>
        <v>0</v>
      </c>
      <c r="CE188" s="90"/>
      <c r="CF188" s="90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10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10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10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10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10"/>
      <c r="HY188" s="9"/>
      <c r="HZ188" s="9"/>
    </row>
    <row r="189" spans="1:234" s="2" customFormat="1" ht="17.149999999999999" customHeight="1">
      <c r="A189" s="14" t="s">
        <v>186</v>
      </c>
      <c r="B189" s="35">
        <v>0</v>
      </c>
      <c r="C189" s="35">
        <v>0</v>
      </c>
      <c r="D189" s="4">
        <f t="shared" si="82"/>
        <v>0</v>
      </c>
      <c r="E189" s="11">
        <v>0</v>
      </c>
      <c r="F189" s="5" t="s">
        <v>362</v>
      </c>
      <c r="G189" s="5" t="s">
        <v>362</v>
      </c>
      <c r="H189" s="5" t="s">
        <v>362</v>
      </c>
      <c r="I189" s="5" t="s">
        <v>362</v>
      </c>
      <c r="J189" s="5" t="s">
        <v>362</v>
      </c>
      <c r="K189" s="5" t="s">
        <v>362</v>
      </c>
      <c r="L189" s="5" t="s">
        <v>362</v>
      </c>
      <c r="M189" s="5" t="s">
        <v>362</v>
      </c>
      <c r="N189" s="35">
        <v>989.4</v>
      </c>
      <c r="O189" s="35">
        <v>697.1</v>
      </c>
      <c r="P189" s="4">
        <f t="shared" si="75"/>
        <v>0.70456842530826769</v>
      </c>
      <c r="Q189" s="11">
        <v>20</v>
      </c>
      <c r="R189" s="35">
        <v>286</v>
      </c>
      <c r="S189" s="35">
        <v>338.9</v>
      </c>
      <c r="T189" s="4">
        <f t="shared" si="76"/>
        <v>1.1849650349650349</v>
      </c>
      <c r="U189" s="11">
        <v>25</v>
      </c>
      <c r="V189" s="35">
        <v>42</v>
      </c>
      <c r="W189" s="35">
        <v>49.6</v>
      </c>
      <c r="X189" s="4">
        <f t="shared" si="77"/>
        <v>1.180952380952381</v>
      </c>
      <c r="Y189" s="11">
        <v>25</v>
      </c>
      <c r="Z189" s="82">
        <v>20009</v>
      </c>
      <c r="AA189" s="82">
        <v>20996</v>
      </c>
      <c r="AB189" s="4">
        <f t="shared" si="78"/>
        <v>1.0493278024888799</v>
      </c>
      <c r="AC189" s="11">
        <v>5</v>
      </c>
      <c r="AD189" s="11">
        <v>328</v>
      </c>
      <c r="AE189" s="11">
        <v>326</v>
      </c>
      <c r="AF189" s="4">
        <f t="shared" si="79"/>
        <v>0.99390243902439024</v>
      </c>
      <c r="AG189" s="11">
        <v>20</v>
      </c>
      <c r="AH189" s="5" t="s">
        <v>362</v>
      </c>
      <c r="AI189" s="5" t="s">
        <v>362</v>
      </c>
      <c r="AJ189" s="5" t="s">
        <v>362</v>
      </c>
      <c r="AK189" s="5" t="s">
        <v>362</v>
      </c>
      <c r="AL189" s="5" t="s">
        <v>362</v>
      </c>
      <c r="AM189" s="5" t="s">
        <v>362</v>
      </c>
      <c r="AN189" s="5" t="s">
        <v>362</v>
      </c>
      <c r="AO189" s="5" t="s">
        <v>362</v>
      </c>
      <c r="AP189" s="5" t="s">
        <v>362</v>
      </c>
      <c r="AQ189" s="5" t="s">
        <v>362</v>
      </c>
      <c r="AR189" s="5" t="s">
        <v>362</v>
      </c>
      <c r="AS189" s="5" t="s">
        <v>362</v>
      </c>
      <c r="AT189" s="5" t="s">
        <v>362</v>
      </c>
      <c r="AU189" s="5" t="s">
        <v>362</v>
      </c>
      <c r="AV189" s="5" t="s">
        <v>362</v>
      </c>
      <c r="AW189" s="5" t="s">
        <v>362</v>
      </c>
      <c r="AX189" s="58">
        <v>0</v>
      </c>
      <c r="AY189" s="58">
        <v>0</v>
      </c>
      <c r="AZ189" s="4">
        <f t="shared" si="80"/>
        <v>0</v>
      </c>
      <c r="BA189" s="5">
        <v>0</v>
      </c>
      <c r="BB189" s="5" t="s">
        <v>362</v>
      </c>
      <c r="BC189" s="5" t="s">
        <v>362</v>
      </c>
      <c r="BD189" s="5" t="s">
        <v>362</v>
      </c>
      <c r="BE189" s="5" t="s">
        <v>362</v>
      </c>
      <c r="BF189" s="5" t="s">
        <v>362</v>
      </c>
      <c r="BG189" s="5" t="s">
        <v>362</v>
      </c>
      <c r="BH189" s="5" t="s">
        <v>362</v>
      </c>
      <c r="BI189" s="5" t="s">
        <v>362</v>
      </c>
      <c r="BJ189" s="44">
        <f t="shared" si="83"/>
        <v>1.0354104389161365</v>
      </c>
      <c r="BK189" s="45">
        <v>1149</v>
      </c>
      <c r="BL189" s="35">
        <f t="shared" si="84"/>
        <v>1189.7</v>
      </c>
      <c r="BM189" s="35">
        <f t="shared" si="85"/>
        <v>40.700000000000045</v>
      </c>
      <c r="BN189" s="35">
        <v>126.3</v>
      </c>
      <c r="BO189" s="35">
        <v>80.3</v>
      </c>
      <c r="BP189" s="35">
        <v>121.3</v>
      </c>
      <c r="BQ189" s="35">
        <v>106.5</v>
      </c>
      <c r="BR189" s="35">
        <v>103.8</v>
      </c>
      <c r="BS189" s="35"/>
      <c r="BT189" s="35">
        <v>101.2</v>
      </c>
      <c r="BU189" s="35">
        <v>92.8</v>
      </c>
      <c r="BV189" s="35">
        <v>90</v>
      </c>
      <c r="BW189" s="35">
        <v>61.8</v>
      </c>
      <c r="BX189" s="35">
        <v>130.1</v>
      </c>
      <c r="BY189" s="35">
        <v>125.1</v>
      </c>
      <c r="BZ189" s="35"/>
      <c r="CA189" s="35">
        <f t="shared" si="81"/>
        <v>50.5</v>
      </c>
      <c r="CB189" s="35"/>
      <c r="CC189" s="35">
        <f t="shared" si="86"/>
        <v>50.5</v>
      </c>
      <c r="CD189" s="35">
        <f t="shared" si="87"/>
        <v>0</v>
      </c>
      <c r="CE189" s="90"/>
      <c r="CF189" s="90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10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10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10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10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10"/>
      <c r="HY189" s="9"/>
      <c r="HZ189" s="9"/>
    </row>
    <row r="190" spans="1:234" s="2" customFormat="1" ht="17.149999999999999" customHeight="1">
      <c r="A190" s="14" t="s">
        <v>187</v>
      </c>
      <c r="B190" s="35">
        <v>0</v>
      </c>
      <c r="C190" s="35">
        <v>0</v>
      </c>
      <c r="D190" s="4">
        <f t="shared" si="82"/>
        <v>0</v>
      </c>
      <c r="E190" s="11">
        <v>0</v>
      </c>
      <c r="F190" s="5" t="s">
        <v>362</v>
      </c>
      <c r="G190" s="5" t="s">
        <v>362</v>
      </c>
      <c r="H190" s="5" t="s">
        <v>362</v>
      </c>
      <c r="I190" s="5" t="s">
        <v>362</v>
      </c>
      <c r="J190" s="5" t="s">
        <v>362</v>
      </c>
      <c r="K190" s="5" t="s">
        <v>362</v>
      </c>
      <c r="L190" s="5" t="s">
        <v>362</v>
      </c>
      <c r="M190" s="5" t="s">
        <v>362</v>
      </c>
      <c r="N190" s="35">
        <v>1937.4</v>
      </c>
      <c r="O190" s="35">
        <v>1893.3</v>
      </c>
      <c r="P190" s="4">
        <f t="shared" si="75"/>
        <v>0.97723753484050779</v>
      </c>
      <c r="Q190" s="11">
        <v>20</v>
      </c>
      <c r="R190" s="35">
        <v>4819</v>
      </c>
      <c r="S190" s="35">
        <v>5341</v>
      </c>
      <c r="T190" s="4">
        <f t="shared" si="76"/>
        <v>1.108321228470637</v>
      </c>
      <c r="U190" s="11">
        <v>35</v>
      </c>
      <c r="V190" s="35">
        <v>155</v>
      </c>
      <c r="W190" s="35">
        <v>171</v>
      </c>
      <c r="X190" s="4">
        <f t="shared" si="77"/>
        <v>1.1032258064516129</v>
      </c>
      <c r="Y190" s="11">
        <v>15</v>
      </c>
      <c r="Z190" s="82">
        <v>54570</v>
      </c>
      <c r="AA190" s="82">
        <v>50581</v>
      </c>
      <c r="AB190" s="4">
        <f t="shared" si="78"/>
        <v>0.92690122778083195</v>
      </c>
      <c r="AC190" s="11">
        <v>5</v>
      </c>
      <c r="AD190" s="11">
        <v>1389</v>
      </c>
      <c r="AE190" s="11">
        <v>1389</v>
      </c>
      <c r="AF190" s="4">
        <f t="shared" si="79"/>
        <v>1</v>
      </c>
      <c r="AG190" s="11">
        <v>20</v>
      </c>
      <c r="AH190" s="5" t="s">
        <v>362</v>
      </c>
      <c r="AI190" s="5" t="s">
        <v>362</v>
      </c>
      <c r="AJ190" s="5" t="s">
        <v>362</v>
      </c>
      <c r="AK190" s="5" t="s">
        <v>362</v>
      </c>
      <c r="AL190" s="5" t="s">
        <v>362</v>
      </c>
      <c r="AM190" s="5" t="s">
        <v>362</v>
      </c>
      <c r="AN190" s="5" t="s">
        <v>362</v>
      </c>
      <c r="AO190" s="5" t="s">
        <v>362</v>
      </c>
      <c r="AP190" s="5" t="s">
        <v>362</v>
      </c>
      <c r="AQ190" s="5" t="s">
        <v>362</v>
      </c>
      <c r="AR190" s="5" t="s">
        <v>362</v>
      </c>
      <c r="AS190" s="5" t="s">
        <v>362</v>
      </c>
      <c r="AT190" s="5" t="s">
        <v>362</v>
      </c>
      <c r="AU190" s="5" t="s">
        <v>362</v>
      </c>
      <c r="AV190" s="5" t="s">
        <v>362</v>
      </c>
      <c r="AW190" s="5" t="s">
        <v>362</v>
      </c>
      <c r="AX190" s="58">
        <v>0</v>
      </c>
      <c r="AY190" s="58">
        <v>0</v>
      </c>
      <c r="AZ190" s="4">
        <f t="shared" si="80"/>
        <v>0</v>
      </c>
      <c r="BA190" s="5">
        <v>0</v>
      </c>
      <c r="BB190" s="5" t="s">
        <v>362</v>
      </c>
      <c r="BC190" s="5" t="s">
        <v>362</v>
      </c>
      <c r="BD190" s="5" t="s">
        <v>362</v>
      </c>
      <c r="BE190" s="5" t="s">
        <v>362</v>
      </c>
      <c r="BF190" s="5" t="s">
        <v>362</v>
      </c>
      <c r="BG190" s="5" t="s">
        <v>362</v>
      </c>
      <c r="BH190" s="5" t="s">
        <v>362</v>
      </c>
      <c r="BI190" s="5" t="s">
        <v>362</v>
      </c>
      <c r="BJ190" s="44">
        <f t="shared" si="83"/>
        <v>1.0475672308311663</v>
      </c>
      <c r="BK190" s="45">
        <v>1127</v>
      </c>
      <c r="BL190" s="35">
        <f t="shared" si="84"/>
        <v>1180.5999999999999</v>
      </c>
      <c r="BM190" s="35">
        <f t="shared" si="85"/>
        <v>53.599999999999909</v>
      </c>
      <c r="BN190" s="35">
        <v>95.4</v>
      </c>
      <c r="BO190" s="35">
        <v>95.8</v>
      </c>
      <c r="BP190" s="35">
        <v>138.4</v>
      </c>
      <c r="BQ190" s="35">
        <v>100.60000000000001</v>
      </c>
      <c r="BR190" s="35">
        <v>123.6</v>
      </c>
      <c r="BS190" s="35"/>
      <c r="BT190" s="35">
        <v>119</v>
      </c>
      <c r="BU190" s="35">
        <v>92</v>
      </c>
      <c r="BV190" s="35">
        <v>108.1</v>
      </c>
      <c r="BW190" s="35">
        <v>84.5</v>
      </c>
      <c r="BX190" s="35">
        <v>113.3</v>
      </c>
      <c r="BY190" s="35">
        <v>101.4</v>
      </c>
      <c r="BZ190" s="35"/>
      <c r="CA190" s="35">
        <f t="shared" si="81"/>
        <v>8.5</v>
      </c>
      <c r="CB190" s="35"/>
      <c r="CC190" s="35">
        <f t="shared" si="86"/>
        <v>8.5</v>
      </c>
      <c r="CD190" s="35">
        <f t="shared" si="87"/>
        <v>0</v>
      </c>
      <c r="CE190" s="90"/>
      <c r="CF190" s="90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10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10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10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10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10"/>
      <c r="HY190" s="9"/>
      <c r="HZ190" s="9"/>
    </row>
    <row r="191" spans="1:234" s="2" customFormat="1" ht="17.149999999999999" customHeight="1">
      <c r="A191" s="14" t="s">
        <v>188</v>
      </c>
      <c r="B191" s="35">
        <v>0</v>
      </c>
      <c r="C191" s="35">
        <v>0</v>
      </c>
      <c r="D191" s="4">
        <f t="shared" si="82"/>
        <v>0</v>
      </c>
      <c r="E191" s="11">
        <v>0</v>
      </c>
      <c r="F191" s="5" t="s">
        <v>362</v>
      </c>
      <c r="G191" s="5" t="s">
        <v>362</v>
      </c>
      <c r="H191" s="5" t="s">
        <v>362</v>
      </c>
      <c r="I191" s="5" t="s">
        <v>362</v>
      </c>
      <c r="J191" s="5" t="s">
        <v>362</v>
      </c>
      <c r="K191" s="5" t="s">
        <v>362</v>
      </c>
      <c r="L191" s="5" t="s">
        <v>362</v>
      </c>
      <c r="M191" s="5" t="s">
        <v>362</v>
      </c>
      <c r="N191" s="35">
        <v>1950.7</v>
      </c>
      <c r="O191" s="35">
        <v>1190.5999999999999</v>
      </c>
      <c r="P191" s="4">
        <f t="shared" si="75"/>
        <v>0.61034500435741013</v>
      </c>
      <c r="Q191" s="11">
        <v>20</v>
      </c>
      <c r="R191" s="35">
        <v>620</v>
      </c>
      <c r="S191" s="35">
        <v>646</v>
      </c>
      <c r="T191" s="4">
        <f t="shared" si="76"/>
        <v>1.0419354838709678</v>
      </c>
      <c r="U191" s="11">
        <v>25</v>
      </c>
      <c r="V191" s="35">
        <v>52</v>
      </c>
      <c r="W191" s="35">
        <v>60.4</v>
      </c>
      <c r="X191" s="4">
        <f t="shared" si="77"/>
        <v>1.1615384615384614</v>
      </c>
      <c r="Y191" s="11">
        <v>25</v>
      </c>
      <c r="Z191" s="82">
        <v>61847</v>
      </c>
      <c r="AA191" s="82">
        <v>57417</v>
      </c>
      <c r="AB191" s="4">
        <f t="shared" si="78"/>
        <v>0.92837162675635032</v>
      </c>
      <c r="AC191" s="11">
        <v>5</v>
      </c>
      <c r="AD191" s="11">
        <v>365</v>
      </c>
      <c r="AE191" s="11">
        <v>488</v>
      </c>
      <c r="AF191" s="4">
        <f t="shared" si="79"/>
        <v>1.2136986301369863</v>
      </c>
      <c r="AG191" s="11">
        <v>20</v>
      </c>
      <c r="AH191" s="5" t="s">
        <v>362</v>
      </c>
      <c r="AI191" s="5" t="s">
        <v>362</v>
      </c>
      <c r="AJ191" s="5" t="s">
        <v>362</v>
      </c>
      <c r="AK191" s="5" t="s">
        <v>362</v>
      </c>
      <c r="AL191" s="5" t="s">
        <v>362</v>
      </c>
      <c r="AM191" s="5" t="s">
        <v>362</v>
      </c>
      <c r="AN191" s="5" t="s">
        <v>362</v>
      </c>
      <c r="AO191" s="5" t="s">
        <v>362</v>
      </c>
      <c r="AP191" s="5" t="s">
        <v>362</v>
      </c>
      <c r="AQ191" s="5" t="s">
        <v>362</v>
      </c>
      <c r="AR191" s="5" t="s">
        <v>362</v>
      </c>
      <c r="AS191" s="5" t="s">
        <v>362</v>
      </c>
      <c r="AT191" s="5" t="s">
        <v>362</v>
      </c>
      <c r="AU191" s="5" t="s">
        <v>362</v>
      </c>
      <c r="AV191" s="5" t="s">
        <v>362</v>
      </c>
      <c r="AW191" s="5" t="s">
        <v>362</v>
      </c>
      <c r="AX191" s="58">
        <v>100</v>
      </c>
      <c r="AY191" s="58">
        <v>100</v>
      </c>
      <c r="AZ191" s="4">
        <f t="shared" si="80"/>
        <v>1</v>
      </c>
      <c r="BA191" s="5">
        <v>10</v>
      </c>
      <c r="BB191" s="5" t="s">
        <v>362</v>
      </c>
      <c r="BC191" s="5" t="s">
        <v>362</v>
      </c>
      <c r="BD191" s="5" t="s">
        <v>362</v>
      </c>
      <c r="BE191" s="5" t="s">
        <v>362</v>
      </c>
      <c r="BF191" s="5" t="s">
        <v>362</v>
      </c>
      <c r="BG191" s="5" t="s">
        <v>362</v>
      </c>
      <c r="BH191" s="5" t="s">
        <v>362</v>
      </c>
      <c r="BI191" s="5" t="s">
        <v>362</v>
      </c>
      <c r="BJ191" s="44">
        <f t="shared" si="83"/>
        <v>1.0115198043705278</v>
      </c>
      <c r="BK191" s="45">
        <v>1398</v>
      </c>
      <c r="BL191" s="35">
        <f t="shared" si="84"/>
        <v>1414.1</v>
      </c>
      <c r="BM191" s="35">
        <f t="shared" si="85"/>
        <v>16.099999999999909</v>
      </c>
      <c r="BN191" s="35">
        <v>119.2</v>
      </c>
      <c r="BO191" s="35">
        <v>118.9</v>
      </c>
      <c r="BP191" s="35">
        <v>125.7</v>
      </c>
      <c r="BQ191" s="35">
        <v>94.2</v>
      </c>
      <c r="BR191" s="35">
        <v>145.19999999999999</v>
      </c>
      <c r="BS191" s="35"/>
      <c r="BT191" s="35">
        <v>153.80000000000001</v>
      </c>
      <c r="BU191" s="35">
        <v>96.9</v>
      </c>
      <c r="BV191" s="35">
        <v>111.7</v>
      </c>
      <c r="BW191" s="35">
        <v>117</v>
      </c>
      <c r="BX191" s="35">
        <v>146.6</v>
      </c>
      <c r="BY191" s="35">
        <v>152.30000000000001</v>
      </c>
      <c r="BZ191" s="35">
        <v>19.5</v>
      </c>
      <c r="CA191" s="35">
        <f t="shared" si="81"/>
        <v>13.1</v>
      </c>
      <c r="CB191" s="35"/>
      <c r="CC191" s="35">
        <f t="shared" si="86"/>
        <v>13.1</v>
      </c>
      <c r="CD191" s="35">
        <f t="shared" si="87"/>
        <v>0</v>
      </c>
      <c r="CE191" s="90"/>
      <c r="CF191" s="90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10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10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10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10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10"/>
      <c r="HY191" s="9"/>
      <c r="HZ191" s="9"/>
    </row>
    <row r="192" spans="1:234" s="2" customFormat="1" ht="17.149999999999999" customHeight="1">
      <c r="A192" s="18" t="s">
        <v>189</v>
      </c>
      <c r="B192" s="60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35"/>
      <c r="CD192" s="35"/>
      <c r="CE192" s="90"/>
      <c r="CF192" s="90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10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10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10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10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10"/>
      <c r="HY192" s="9"/>
      <c r="HZ192" s="9"/>
    </row>
    <row r="193" spans="1:234" s="2" customFormat="1" ht="17.149999999999999" customHeight="1">
      <c r="A193" s="14" t="s">
        <v>190</v>
      </c>
      <c r="B193" s="35">
        <v>0</v>
      </c>
      <c r="C193" s="35">
        <v>0</v>
      </c>
      <c r="D193" s="4">
        <f t="shared" si="82"/>
        <v>0</v>
      </c>
      <c r="E193" s="11">
        <v>0</v>
      </c>
      <c r="F193" s="5" t="s">
        <v>362</v>
      </c>
      <c r="G193" s="5" t="s">
        <v>362</v>
      </c>
      <c r="H193" s="5" t="s">
        <v>362</v>
      </c>
      <c r="I193" s="5" t="s">
        <v>362</v>
      </c>
      <c r="J193" s="5" t="s">
        <v>362</v>
      </c>
      <c r="K193" s="5" t="s">
        <v>362</v>
      </c>
      <c r="L193" s="5" t="s">
        <v>362</v>
      </c>
      <c r="M193" s="5" t="s">
        <v>362</v>
      </c>
      <c r="N193" s="35">
        <v>2152.5</v>
      </c>
      <c r="O193" s="35">
        <v>2172.1999999999998</v>
      </c>
      <c r="P193" s="4">
        <f t="shared" si="75"/>
        <v>1.0091521486643438</v>
      </c>
      <c r="Q193" s="11">
        <v>20</v>
      </c>
      <c r="R193" s="35">
        <v>151</v>
      </c>
      <c r="S193" s="35">
        <v>155.1</v>
      </c>
      <c r="T193" s="4">
        <f t="shared" si="76"/>
        <v>1.0271523178807946</v>
      </c>
      <c r="U193" s="11">
        <v>35</v>
      </c>
      <c r="V193" s="35">
        <v>14</v>
      </c>
      <c r="W193" s="35">
        <v>14.2</v>
      </c>
      <c r="X193" s="4">
        <f t="shared" si="77"/>
        <v>1.0142857142857142</v>
      </c>
      <c r="Y193" s="11">
        <v>15</v>
      </c>
      <c r="Z193" s="82">
        <v>4072.8</v>
      </c>
      <c r="AA193" s="82">
        <v>5241</v>
      </c>
      <c r="AB193" s="4">
        <f t="shared" si="78"/>
        <v>1.2086829699469652</v>
      </c>
      <c r="AC193" s="11">
        <v>5</v>
      </c>
      <c r="AD193" s="11">
        <v>290</v>
      </c>
      <c r="AE193" s="11">
        <v>272</v>
      </c>
      <c r="AF193" s="4">
        <f t="shared" si="79"/>
        <v>0.93793103448275861</v>
      </c>
      <c r="AG193" s="11">
        <v>20</v>
      </c>
      <c r="AH193" s="5" t="s">
        <v>362</v>
      </c>
      <c r="AI193" s="5" t="s">
        <v>362</v>
      </c>
      <c r="AJ193" s="5" t="s">
        <v>362</v>
      </c>
      <c r="AK193" s="5" t="s">
        <v>362</v>
      </c>
      <c r="AL193" s="5" t="s">
        <v>362</v>
      </c>
      <c r="AM193" s="5" t="s">
        <v>362</v>
      </c>
      <c r="AN193" s="5" t="s">
        <v>362</v>
      </c>
      <c r="AO193" s="5" t="s">
        <v>362</v>
      </c>
      <c r="AP193" s="5" t="s">
        <v>362</v>
      </c>
      <c r="AQ193" s="5" t="s">
        <v>362</v>
      </c>
      <c r="AR193" s="5" t="s">
        <v>362</v>
      </c>
      <c r="AS193" s="5" t="s">
        <v>362</v>
      </c>
      <c r="AT193" s="5" t="s">
        <v>362</v>
      </c>
      <c r="AU193" s="5" t="s">
        <v>362</v>
      </c>
      <c r="AV193" s="5" t="s">
        <v>362</v>
      </c>
      <c r="AW193" s="5" t="s">
        <v>362</v>
      </c>
      <c r="AX193" s="58">
        <v>100</v>
      </c>
      <c r="AY193" s="58">
        <v>50</v>
      </c>
      <c r="AZ193" s="4">
        <f t="shared" si="80"/>
        <v>0.5</v>
      </c>
      <c r="BA193" s="5">
        <v>10</v>
      </c>
      <c r="BB193" s="5" t="s">
        <v>362</v>
      </c>
      <c r="BC193" s="5" t="s">
        <v>362</v>
      </c>
      <c r="BD193" s="5" t="s">
        <v>362</v>
      </c>
      <c r="BE193" s="5" t="s">
        <v>362</v>
      </c>
      <c r="BF193" s="5" t="s">
        <v>362</v>
      </c>
      <c r="BG193" s="5" t="s">
        <v>362</v>
      </c>
      <c r="BH193" s="5" t="s">
        <v>362</v>
      </c>
      <c r="BI193" s="5" t="s">
        <v>362</v>
      </c>
      <c r="BJ193" s="44">
        <f t="shared" si="83"/>
        <v>0.96333043193133716</v>
      </c>
      <c r="BK193" s="45">
        <v>1172</v>
      </c>
      <c r="BL193" s="35">
        <f t="shared" si="84"/>
        <v>1129</v>
      </c>
      <c r="BM193" s="35">
        <f t="shared" si="85"/>
        <v>-43</v>
      </c>
      <c r="BN193" s="35">
        <v>127.7</v>
      </c>
      <c r="BO193" s="35">
        <v>109.4</v>
      </c>
      <c r="BP193" s="35">
        <v>44.9</v>
      </c>
      <c r="BQ193" s="35">
        <v>22.599999999999994</v>
      </c>
      <c r="BR193" s="35">
        <v>49.399999999999991</v>
      </c>
      <c r="BS193" s="35"/>
      <c r="BT193" s="35">
        <v>140.19999999999999</v>
      </c>
      <c r="BU193" s="35">
        <v>115.3</v>
      </c>
      <c r="BV193" s="35">
        <v>89</v>
      </c>
      <c r="BW193" s="35">
        <v>167.2</v>
      </c>
      <c r="BX193" s="35">
        <v>125.6</v>
      </c>
      <c r="BY193" s="35">
        <v>130.1</v>
      </c>
      <c r="BZ193" s="35">
        <v>122.3</v>
      </c>
      <c r="CA193" s="35">
        <f t="shared" si="81"/>
        <v>-114.7</v>
      </c>
      <c r="CB193" s="35"/>
      <c r="CC193" s="35">
        <f t="shared" ref="CC193:CC204" si="88">IF((IF(AND((CA193)&gt;0,CB193="+"),0,CA193))&gt;0,CA193,0)</f>
        <v>0</v>
      </c>
      <c r="CD193" s="35">
        <f t="shared" ref="CD193:CD204" si="89">IF((IF(AND((CA193)&gt;0,CB193="+"),0,CA193))&lt;0,CA193,0)</f>
        <v>-114.7</v>
      </c>
      <c r="CE193" s="90"/>
      <c r="CF193" s="90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10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10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10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10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10"/>
      <c r="HY193" s="9"/>
      <c r="HZ193" s="9"/>
    </row>
    <row r="194" spans="1:234" s="2" customFormat="1" ht="17.149999999999999" customHeight="1">
      <c r="A194" s="14" t="s">
        <v>191</v>
      </c>
      <c r="B194" s="35">
        <v>0</v>
      </c>
      <c r="C194" s="35">
        <v>0</v>
      </c>
      <c r="D194" s="4">
        <f t="shared" si="82"/>
        <v>0</v>
      </c>
      <c r="E194" s="11">
        <v>0</v>
      </c>
      <c r="F194" s="5" t="s">
        <v>362</v>
      </c>
      <c r="G194" s="5" t="s">
        <v>362</v>
      </c>
      <c r="H194" s="5" t="s">
        <v>362</v>
      </c>
      <c r="I194" s="5" t="s">
        <v>362</v>
      </c>
      <c r="J194" s="5" t="s">
        <v>362</v>
      </c>
      <c r="K194" s="5" t="s">
        <v>362</v>
      </c>
      <c r="L194" s="5" t="s">
        <v>362</v>
      </c>
      <c r="M194" s="5" t="s">
        <v>362</v>
      </c>
      <c r="N194" s="35">
        <v>881</v>
      </c>
      <c r="O194" s="35">
        <v>691</v>
      </c>
      <c r="P194" s="4">
        <f t="shared" si="75"/>
        <v>0.78433598183881947</v>
      </c>
      <c r="Q194" s="11">
        <v>20</v>
      </c>
      <c r="R194" s="35">
        <v>0.5</v>
      </c>
      <c r="S194" s="35">
        <v>0.6</v>
      </c>
      <c r="T194" s="4">
        <f t="shared" si="76"/>
        <v>1.2</v>
      </c>
      <c r="U194" s="11">
        <v>30</v>
      </c>
      <c r="V194" s="35">
        <v>0.4</v>
      </c>
      <c r="W194" s="35">
        <v>0.5</v>
      </c>
      <c r="X194" s="4">
        <f t="shared" si="77"/>
        <v>1.2050000000000001</v>
      </c>
      <c r="Y194" s="11">
        <v>20</v>
      </c>
      <c r="Z194" s="82">
        <v>6297.5</v>
      </c>
      <c r="AA194" s="82">
        <v>6957</v>
      </c>
      <c r="AB194" s="4">
        <f t="shared" si="78"/>
        <v>1.1047240968638348</v>
      </c>
      <c r="AC194" s="11">
        <v>5</v>
      </c>
      <c r="AD194" s="11">
        <v>45</v>
      </c>
      <c r="AE194" s="11">
        <v>36</v>
      </c>
      <c r="AF194" s="4">
        <f t="shared" si="79"/>
        <v>0.8</v>
      </c>
      <c r="AG194" s="11">
        <v>20</v>
      </c>
      <c r="AH194" s="5" t="s">
        <v>362</v>
      </c>
      <c r="AI194" s="5" t="s">
        <v>362</v>
      </c>
      <c r="AJ194" s="5" t="s">
        <v>362</v>
      </c>
      <c r="AK194" s="5" t="s">
        <v>362</v>
      </c>
      <c r="AL194" s="5" t="s">
        <v>362</v>
      </c>
      <c r="AM194" s="5" t="s">
        <v>362</v>
      </c>
      <c r="AN194" s="5" t="s">
        <v>362</v>
      </c>
      <c r="AO194" s="5" t="s">
        <v>362</v>
      </c>
      <c r="AP194" s="5" t="s">
        <v>362</v>
      </c>
      <c r="AQ194" s="5" t="s">
        <v>362</v>
      </c>
      <c r="AR194" s="5" t="s">
        <v>362</v>
      </c>
      <c r="AS194" s="5" t="s">
        <v>362</v>
      </c>
      <c r="AT194" s="5" t="s">
        <v>362</v>
      </c>
      <c r="AU194" s="5" t="s">
        <v>362</v>
      </c>
      <c r="AV194" s="5" t="s">
        <v>362</v>
      </c>
      <c r="AW194" s="5" t="s">
        <v>362</v>
      </c>
      <c r="AX194" s="58">
        <v>0</v>
      </c>
      <c r="AY194" s="58">
        <v>0</v>
      </c>
      <c r="AZ194" s="4">
        <f t="shared" si="80"/>
        <v>0</v>
      </c>
      <c r="BA194" s="5">
        <v>0</v>
      </c>
      <c r="BB194" s="5" t="s">
        <v>362</v>
      </c>
      <c r="BC194" s="5" t="s">
        <v>362</v>
      </c>
      <c r="BD194" s="5" t="s">
        <v>362</v>
      </c>
      <c r="BE194" s="5" t="s">
        <v>362</v>
      </c>
      <c r="BF194" s="5" t="s">
        <v>362</v>
      </c>
      <c r="BG194" s="5" t="s">
        <v>362</v>
      </c>
      <c r="BH194" s="5" t="s">
        <v>362</v>
      </c>
      <c r="BI194" s="5" t="s">
        <v>362</v>
      </c>
      <c r="BJ194" s="44">
        <f t="shared" si="83"/>
        <v>1.0243193696957427</v>
      </c>
      <c r="BK194" s="45">
        <v>733</v>
      </c>
      <c r="BL194" s="35">
        <f t="shared" si="84"/>
        <v>750.8</v>
      </c>
      <c r="BM194" s="35">
        <f t="shared" si="85"/>
        <v>17.799999999999955</v>
      </c>
      <c r="BN194" s="35">
        <v>51.7</v>
      </c>
      <c r="BO194" s="35">
        <v>22.9</v>
      </c>
      <c r="BP194" s="35">
        <v>0</v>
      </c>
      <c r="BQ194" s="35">
        <v>0</v>
      </c>
      <c r="BR194" s="35">
        <v>47.5</v>
      </c>
      <c r="BS194" s="35"/>
      <c r="BT194" s="35">
        <v>0</v>
      </c>
      <c r="BU194" s="35">
        <v>75.099999999999994</v>
      </c>
      <c r="BV194" s="35">
        <v>47.6</v>
      </c>
      <c r="BW194" s="35">
        <v>0</v>
      </c>
      <c r="BX194" s="35">
        <v>43.8</v>
      </c>
      <c r="BY194" s="35">
        <v>66</v>
      </c>
      <c r="BZ194" s="35">
        <v>46.400000000000006</v>
      </c>
      <c r="CA194" s="35">
        <f t="shared" si="81"/>
        <v>349.8</v>
      </c>
      <c r="CB194" s="35"/>
      <c r="CC194" s="35">
        <f t="shared" si="88"/>
        <v>349.8</v>
      </c>
      <c r="CD194" s="35">
        <f t="shared" si="89"/>
        <v>0</v>
      </c>
      <c r="CE194" s="90"/>
      <c r="CF194" s="90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10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10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10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10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10"/>
      <c r="HY194" s="9"/>
      <c r="HZ194" s="9"/>
    </row>
    <row r="195" spans="1:234" s="2" customFormat="1" ht="17.149999999999999" customHeight="1">
      <c r="A195" s="14" t="s">
        <v>192</v>
      </c>
      <c r="B195" s="35">
        <v>0</v>
      </c>
      <c r="C195" s="35">
        <v>0</v>
      </c>
      <c r="D195" s="4">
        <f t="shared" si="82"/>
        <v>0</v>
      </c>
      <c r="E195" s="11">
        <v>0</v>
      </c>
      <c r="F195" s="5" t="s">
        <v>362</v>
      </c>
      <c r="G195" s="5" t="s">
        <v>362</v>
      </c>
      <c r="H195" s="5" t="s">
        <v>362</v>
      </c>
      <c r="I195" s="5" t="s">
        <v>362</v>
      </c>
      <c r="J195" s="5" t="s">
        <v>362</v>
      </c>
      <c r="K195" s="5" t="s">
        <v>362</v>
      </c>
      <c r="L195" s="5" t="s">
        <v>362</v>
      </c>
      <c r="M195" s="5" t="s">
        <v>362</v>
      </c>
      <c r="N195" s="35">
        <v>5262.6</v>
      </c>
      <c r="O195" s="35">
        <v>5454.5</v>
      </c>
      <c r="P195" s="4">
        <f t="shared" si="75"/>
        <v>1.0364648652757191</v>
      </c>
      <c r="Q195" s="11">
        <v>20</v>
      </c>
      <c r="R195" s="35">
        <v>836</v>
      </c>
      <c r="S195" s="35">
        <v>1093.8</v>
      </c>
      <c r="T195" s="4">
        <f t="shared" si="76"/>
        <v>1.2108373205741627</v>
      </c>
      <c r="U195" s="11">
        <v>30</v>
      </c>
      <c r="V195" s="35">
        <v>88</v>
      </c>
      <c r="W195" s="35">
        <v>95.5</v>
      </c>
      <c r="X195" s="4">
        <f t="shared" si="77"/>
        <v>1.0852272727272727</v>
      </c>
      <c r="Y195" s="11">
        <v>20</v>
      </c>
      <c r="Z195" s="82">
        <v>4979.6000000000004</v>
      </c>
      <c r="AA195" s="82">
        <v>4326</v>
      </c>
      <c r="AB195" s="4">
        <f t="shared" si="78"/>
        <v>0.86874447746806971</v>
      </c>
      <c r="AC195" s="11">
        <v>5</v>
      </c>
      <c r="AD195" s="11">
        <v>559</v>
      </c>
      <c r="AE195" s="11">
        <v>585</v>
      </c>
      <c r="AF195" s="4">
        <f t="shared" si="79"/>
        <v>1.0465116279069768</v>
      </c>
      <c r="AG195" s="11">
        <v>20</v>
      </c>
      <c r="AH195" s="5" t="s">
        <v>362</v>
      </c>
      <c r="AI195" s="5" t="s">
        <v>362</v>
      </c>
      <c r="AJ195" s="5" t="s">
        <v>362</v>
      </c>
      <c r="AK195" s="5" t="s">
        <v>362</v>
      </c>
      <c r="AL195" s="5" t="s">
        <v>362</v>
      </c>
      <c r="AM195" s="5" t="s">
        <v>362</v>
      </c>
      <c r="AN195" s="5" t="s">
        <v>362</v>
      </c>
      <c r="AO195" s="5" t="s">
        <v>362</v>
      </c>
      <c r="AP195" s="5" t="s">
        <v>362</v>
      </c>
      <c r="AQ195" s="5" t="s">
        <v>362</v>
      </c>
      <c r="AR195" s="5" t="s">
        <v>362</v>
      </c>
      <c r="AS195" s="5" t="s">
        <v>362</v>
      </c>
      <c r="AT195" s="5" t="s">
        <v>362</v>
      </c>
      <c r="AU195" s="5" t="s">
        <v>362</v>
      </c>
      <c r="AV195" s="5" t="s">
        <v>362</v>
      </c>
      <c r="AW195" s="5" t="s">
        <v>362</v>
      </c>
      <c r="AX195" s="58">
        <v>0</v>
      </c>
      <c r="AY195" s="58">
        <v>0</v>
      </c>
      <c r="AZ195" s="4">
        <f t="shared" si="80"/>
        <v>0</v>
      </c>
      <c r="BA195" s="5">
        <v>0</v>
      </c>
      <c r="BB195" s="5" t="s">
        <v>362</v>
      </c>
      <c r="BC195" s="5" t="s">
        <v>362</v>
      </c>
      <c r="BD195" s="5" t="s">
        <v>362</v>
      </c>
      <c r="BE195" s="5" t="s">
        <v>362</v>
      </c>
      <c r="BF195" s="5" t="s">
        <v>362</v>
      </c>
      <c r="BG195" s="5" t="s">
        <v>362</v>
      </c>
      <c r="BH195" s="5" t="s">
        <v>362</v>
      </c>
      <c r="BI195" s="5" t="s">
        <v>362</v>
      </c>
      <c r="BJ195" s="44">
        <f t="shared" si="83"/>
        <v>1.0950833402396274</v>
      </c>
      <c r="BK195" s="45">
        <v>1939</v>
      </c>
      <c r="BL195" s="35">
        <f t="shared" si="84"/>
        <v>2123.4</v>
      </c>
      <c r="BM195" s="35">
        <f t="shared" si="85"/>
        <v>184.40000000000009</v>
      </c>
      <c r="BN195" s="35">
        <v>210.8</v>
      </c>
      <c r="BO195" s="35">
        <v>154.80000000000001</v>
      </c>
      <c r="BP195" s="35">
        <v>158.30000000000001</v>
      </c>
      <c r="BQ195" s="35">
        <v>189.1</v>
      </c>
      <c r="BR195" s="35">
        <v>207.7</v>
      </c>
      <c r="BS195" s="35"/>
      <c r="BT195" s="35">
        <v>195.5</v>
      </c>
      <c r="BU195" s="35">
        <v>194.1</v>
      </c>
      <c r="BV195" s="35">
        <v>216.4</v>
      </c>
      <c r="BW195" s="35">
        <v>212.5</v>
      </c>
      <c r="BX195" s="35">
        <v>188.10000000000002</v>
      </c>
      <c r="BY195" s="35">
        <v>201.7</v>
      </c>
      <c r="BZ195" s="35">
        <v>104.1</v>
      </c>
      <c r="CA195" s="35">
        <f t="shared" si="81"/>
        <v>-109.7</v>
      </c>
      <c r="CB195" s="35"/>
      <c r="CC195" s="35">
        <f t="shared" si="88"/>
        <v>0</v>
      </c>
      <c r="CD195" s="35">
        <f t="shared" si="89"/>
        <v>-109.7</v>
      </c>
      <c r="CE195" s="90"/>
      <c r="CF195" s="90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10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10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10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10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10"/>
      <c r="HY195" s="9"/>
      <c r="HZ195" s="9"/>
    </row>
    <row r="196" spans="1:234" s="2" customFormat="1" ht="17.149999999999999" customHeight="1">
      <c r="A196" s="14" t="s">
        <v>193</v>
      </c>
      <c r="B196" s="35">
        <v>0</v>
      </c>
      <c r="C196" s="35">
        <v>0</v>
      </c>
      <c r="D196" s="4">
        <f t="shared" si="82"/>
        <v>0</v>
      </c>
      <c r="E196" s="11">
        <v>0</v>
      </c>
      <c r="F196" s="5" t="s">
        <v>362</v>
      </c>
      <c r="G196" s="5" t="s">
        <v>362</v>
      </c>
      <c r="H196" s="5" t="s">
        <v>362</v>
      </c>
      <c r="I196" s="5" t="s">
        <v>362</v>
      </c>
      <c r="J196" s="5" t="s">
        <v>362</v>
      </c>
      <c r="K196" s="5" t="s">
        <v>362</v>
      </c>
      <c r="L196" s="5" t="s">
        <v>362</v>
      </c>
      <c r="M196" s="5" t="s">
        <v>362</v>
      </c>
      <c r="N196" s="35">
        <v>986.5</v>
      </c>
      <c r="O196" s="35">
        <v>1122</v>
      </c>
      <c r="P196" s="4">
        <f t="shared" si="75"/>
        <v>1.1373542828180436</v>
      </c>
      <c r="Q196" s="11">
        <v>20</v>
      </c>
      <c r="R196" s="35">
        <v>0.5</v>
      </c>
      <c r="S196" s="35">
        <v>1</v>
      </c>
      <c r="T196" s="4">
        <f t="shared" si="76"/>
        <v>1.28</v>
      </c>
      <c r="U196" s="11">
        <v>30</v>
      </c>
      <c r="V196" s="35">
        <v>1.1000000000000001</v>
      </c>
      <c r="W196" s="35">
        <v>2.7</v>
      </c>
      <c r="X196" s="4">
        <f t="shared" si="77"/>
        <v>1.3</v>
      </c>
      <c r="Y196" s="11">
        <v>20</v>
      </c>
      <c r="Z196" s="82">
        <v>6618.3</v>
      </c>
      <c r="AA196" s="82">
        <v>7930</v>
      </c>
      <c r="AB196" s="4">
        <f t="shared" si="78"/>
        <v>1.198192889412689</v>
      </c>
      <c r="AC196" s="11">
        <v>5</v>
      </c>
      <c r="AD196" s="11">
        <v>75</v>
      </c>
      <c r="AE196" s="11">
        <v>60</v>
      </c>
      <c r="AF196" s="4">
        <f t="shared" si="79"/>
        <v>0.8</v>
      </c>
      <c r="AG196" s="11">
        <v>20</v>
      </c>
      <c r="AH196" s="5" t="s">
        <v>362</v>
      </c>
      <c r="AI196" s="5" t="s">
        <v>362</v>
      </c>
      <c r="AJ196" s="5" t="s">
        <v>362</v>
      </c>
      <c r="AK196" s="5" t="s">
        <v>362</v>
      </c>
      <c r="AL196" s="5" t="s">
        <v>362</v>
      </c>
      <c r="AM196" s="5" t="s">
        <v>362</v>
      </c>
      <c r="AN196" s="5" t="s">
        <v>362</v>
      </c>
      <c r="AO196" s="5" t="s">
        <v>362</v>
      </c>
      <c r="AP196" s="5" t="s">
        <v>362</v>
      </c>
      <c r="AQ196" s="5" t="s">
        <v>362</v>
      </c>
      <c r="AR196" s="5" t="s">
        <v>362</v>
      </c>
      <c r="AS196" s="5" t="s">
        <v>362</v>
      </c>
      <c r="AT196" s="5" t="s">
        <v>362</v>
      </c>
      <c r="AU196" s="5" t="s">
        <v>362</v>
      </c>
      <c r="AV196" s="5" t="s">
        <v>362</v>
      </c>
      <c r="AW196" s="5" t="s">
        <v>362</v>
      </c>
      <c r="AX196" s="58">
        <v>0</v>
      </c>
      <c r="AY196" s="58">
        <v>0</v>
      </c>
      <c r="AZ196" s="4">
        <f t="shared" si="80"/>
        <v>0</v>
      </c>
      <c r="BA196" s="5">
        <v>0</v>
      </c>
      <c r="BB196" s="5" t="s">
        <v>362</v>
      </c>
      <c r="BC196" s="5" t="s">
        <v>362</v>
      </c>
      <c r="BD196" s="5" t="s">
        <v>362</v>
      </c>
      <c r="BE196" s="5" t="s">
        <v>362</v>
      </c>
      <c r="BF196" s="5" t="s">
        <v>362</v>
      </c>
      <c r="BG196" s="5" t="s">
        <v>362</v>
      </c>
      <c r="BH196" s="5" t="s">
        <v>362</v>
      </c>
      <c r="BI196" s="5" t="s">
        <v>362</v>
      </c>
      <c r="BJ196" s="44">
        <f t="shared" si="83"/>
        <v>1.1488215800360455</v>
      </c>
      <c r="BK196" s="45">
        <v>472</v>
      </c>
      <c r="BL196" s="35">
        <f t="shared" si="84"/>
        <v>542.20000000000005</v>
      </c>
      <c r="BM196" s="35">
        <f t="shared" si="85"/>
        <v>70.200000000000045</v>
      </c>
      <c r="BN196" s="35">
        <v>49.7</v>
      </c>
      <c r="BO196" s="35">
        <v>42.5</v>
      </c>
      <c r="BP196" s="35">
        <v>55</v>
      </c>
      <c r="BQ196" s="35">
        <v>36.900000000000006</v>
      </c>
      <c r="BR196" s="35">
        <v>38.9</v>
      </c>
      <c r="BS196" s="35"/>
      <c r="BT196" s="35">
        <v>63.9</v>
      </c>
      <c r="BU196" s="35">
        <v>34.199999999999996</v>
      </c>
      <c r="BV196" s="35">
        <v>36.299999999999997</v>
      </c>
      <c r="BW196" s="35">
        <v>66.7</v>
      </c>
      <c r="BX196" s="35">
        <v>26.599999999999998</v>
      </c>
      <c r="BY196" s="35">
        <v>46.6</v>
      </c>
      <c r="BZ196" s="35">
        <v>9.1</v>
      </c>
      <c r="CA196" s="35">
        <f t="shared" si="81"/>
        <v>35.799999999999997</v>
      </c>
      <c r="CB196" s="35"/>
      <c r="CC196" s="35">
        <f t="shared" si="88"/>
        <v>35.799999999999997</v>
      </c>
      <c r="CD196" s="35">
        <f t="shared" si="89"/>
        <v>0</v>
      </c>
      <c r="CE196" s="90"/>
      <c r="CF196" s="90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10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10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10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10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10"/>
      <c r="HY196" s="9"/>
      <c r="HZ196" s="9"/>
    </row>
    <row r="197" spans="1:234" s="2" customFormat="1" ht="17.149999999999999" customHeight="1">
      <c r="A197" s="14" t="s">
        <v>194</v>
      </c>
      <c r="B197" s="35">
        <v>0</v>
      </c>
      <c r="C197" s="35">
        <v>0</v>
      </c>
      <c r="D197" s="4">
        <f t="shared" si="82"/>
        <v>0</v>
      </c>
      <c r="E197" s="11">
        <v>0</v>
      </c>
      <c r="F197" s="5" t="s">
        <v>362</v>
      </c>
      <c r="G197" s="5" t="s">
        <v>362</v>
      </c>
      <c r="H197" s="5" t="s">
        <v>362</v>
      </c>
      <c r="I197" s="5" t="s">
        <v>362</v>
      </c>
      <c r="J197" s="5" t="s">
        <v>362</v>
      </c>
      <c r="K197" s="5" t="s">
        <v>362</v>
      </c>
      <c r="L197" s="5" t="s">
        <v>362</v>
      </c>
      <c r="M197" s="5" t="s">
        <v>362</v>
      </c>
      <c r="N197" s="35">
        <v>2479.9</v>
      </c>
      <c r="O197" s="35">
        <v>2344.3000000000002</v>
      </c>
      <c r="P197" s="4">
        <f t="shared" si="75"/>
        <v>0.94532037582160577</v>
      </c>
      <c r="Q197" s="11">
        <v>20</v>
      </c>
      <c r="R197" s="35">
        <v>43</v>
      </c>
      <c r="S197" s="35">
        <v>105.8</v>
      </c>
      <c r="T197" s="4">
        <f t="shared" si="76"/>
        <v>1.3</v>
      </c>
      <c r="U197" s="11">
        <v>5</v>
      </c>
      <c r="V197" s="35">
        <v>29</v>
      </c>
      <c r="W197" s="35">
        <v>29.2</v>
      </c>
      <c r="X197" s="4">
        <f t="shared" si="77"/>
        <v>1.0068965517241379</v>
      </c>
      <c r="Y197" s="11">
        <v>45</v>
      </c>
      <c r="Z197" s="82">
        <v>10864.9</v>
      </c>
      <c r="AA197" s="82">
        <v>6864</v>
      </c>
      <c r="AB197" s="4">
        <f t="shared" si="78"/>
        <v>0.63175915102762104</v>
      </c>
      <c r="AC197" s="11">
        <v>5</v>
      </c>
      <c r="AD197" s="11">
        <v>387</v>
      </c>
      <c r="AE197" s="11">
        <v>420</v>
      </c>
      <c r="AF197" s="4">
        <f t="shared" si="79"/>
        <v>1.0852713178294573</v>
      </c>
      <c r="AG197" s="11">
        <v>20</v>
      </c>
      <c r="AH197" s="5" t="s">
        <v>362</v>
      </c>
      <c r="AI197" s="5" t="s">
        <v>362</v>
      </c>
      <c r="AJ197" s="5" t="s">
        <v>362</v>
      </c>
      <c r="AK197" s="5" t="s">
        <v>362</v>
      </c>
      <c r="AL197" s="5" t="s">
        <v>362</v>
      </c>
      <c r="AM197" s="5" t="s">
        <v>362</v>
      </c>
      <c r="AN197" s="5" t="s">
        <v>362</v>
      </c>
      <c r="AO197" s="5" t="s">
        <v>362</v>
      </c>
      <c r="AP197" s="5" t="s">
        <v>362</v>
      </c>
      <c r="AQ197" s="5" t="s">
        <v>362</v>
      </c>
      <c r="AR197" s="5" t="s">
        <v>362</v>
      </c>
      <c r="AS197" s="5" t="s">
        <v>362</v>
      </c>
      <c r="AT197" s="5" t="s">
        <v>362</v>
      </c>
      <c r="AU197" s="5" t="s">
        <v>362</v>
      </c>
      <c r="AV197" s="5" t="s">
        <v>362</v>
      </c>
      <c r="AW197" s="5" t="s">
        <v>362</v>
      </c>
      <c r="AX197" s="58">
        <v>60.2</v>
      </c>
      <c r="AY197" s="58">
        <v>56.3</v>
      </c>
      <c r="AZ197" s="4">
        <f t="shared" si="80"/>
        <v>0.93521594684385367</v>
      </c>
      <c r="BA197" s="5">
        <v>10</v>
      </c>
      <c r="BB197" s="5" t="s">
        <v>362</v>
      </c>
      <c r="BC197" s="5" t="s">
        <v>362</v>
      </c>
      <c r="BD197" s="5" t="s">
        <v>362</v>
      </c>
      <c r="BE197" s="5" t="s">
        <v>362</v>
      </c>
      <c r="BF197" s="5" t="s">
        <v>362</v>
      </c>
      <c r="BG197" s="5" t="s">
        <v>362</v>
      </c>
      <c r="BH197" s="5" t="s">
        <v>362</v>
      </c>
      <c r="BI197" s="5" t="s">
        <v>362</v>
      </c>
      <c r="BJ197" s="44">
        <f t="shared" si="83"/>
        <v>0.99936318023032467</v>
      </c>
      <c r="BK197" s="45">
        <v>913</v>
      </c>
      <c r="BL197" s="35">
        <f t="shared" si="84"/>
        <v>912.4</v>
      </c>
      <c r="BM197" s="35">
        <f t="shared" si="85"/>
        <v>-0.60000000000002274</v>
      </c>
      <c r="BN197" s="35">
        <v>74.8</v>
      </c>
      <c r="BO197" s="35">
        <v>67.8</v>
      </c>
      <c r="BP197" s="35">
        <v>37.299999999999997</v>
      </c>
      <c r="BQ197" s="35">
        <v>25.800000000000011</v>
      </c>
      <c r="BR197" s="35">
        <v>74.7</v>
      </c>
      <c r="BS197" s="35"/>
      <c r="BT197" s="35">
        <v>117.9</v>
      </c>
      <c r="BU197" s="35">
        <v>66.100000000000009</v>
      </c>
      <c r="BV197" s="35">
        <v>86.7</v>
      </c>
      <c r="BW197" s="35">
        <v>98.5</v>
      </c>
      <c r="BX197" s="35">
        <v>78.5</v>
      </c>
      <c r="BY197" s="35">
        <v>99</v>
      </c>
      <c r="BZ197" s="35">
        <v>84.8</v>
      </c>
      <c r="CA197" s="35">
        <f t="shared" si="81"/>
        <v>0.5</v>
      </c>
      <c r="CB197" s="35"/>
      <c r="CC197" s="35">
        <f t="shared" si="88"/>
        <v>0.5</v>
      </c>
      <c r="CD197" s="35">
        <f t="shared" si="89"/>
        <v>0</v>
      </c>
      <c r="CE197" s="90"/>
      <c r="CF197" s="90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10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10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10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10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10"/>
      <c r="HY197" s="9"/>
      <c r="HZ197" s="9"/>
    </row>
    <row r="198" spans="1:234" s="2" customFormat="1" ht="17.149999999999999" customHeight="1">
      <c r="A198" s="14" t="s">
        <v>195</v>
      </c>
      <c r="B198" s="35">
        <v>2782</v>
      </c>
      <c r="C198" s="35">
        <v>2959.7</v>
      </c>
      <c r="D198" s="4">
        <f t="shared" si="82"/>
        <v>1.0638749101365923</v>
      </c>
      <c r="E198" s="11">
        <v>10</v>
      </c>
      <c r="F198" s="5" t="s">
        <v>362</v>
      </c>
      <c r="G198" s="5" t="s">
        <v>362</v>
      </c>
      <c r="H198" s="5" t="s">
        <v>362</v>
      </c>
      <c r="I198" s="5" t="s">
        <v>362</v>
      </c>
      <c r="J198" s="5" t="s">
        <v>362</v>
      </c>
      <c r="K198" s="5" t="s">
        <v>362</v>
      </c>
      <c r="L198" s="5" t="s">
        <v>362</v>
      </c>
      <c r="M198" s="5" t="s">
        <v>362</v>
      </c>
      <c r="N198" s="35">
        <v>1923.9</v>
      </c>
      <c r="O198" s="35">
        <v>2630.1</v>
      </c>
      <c r="P198" s="4">
        <f t="shared" si="75"/>
        <v>1.2167066895368781</v>
      </c>
      <c r="Q198" s="11">
        <v>20</v>
      </c>
      <c r="R198" s="35">
        <v>172</v>
      </c>
      <c r="S198" s="35">
        <v>174.2</v>
      </c>
      <c r="T198" s="4">
        <f t="shared" si="76"/>
        <v>1.0127906976744185</v>
      </c>
      <c r="U198" s="11">
        <v>35</v>
      </c>
      <c r="V198" s="35">
        <v>53</v>
      </c>
      <c r="W198" s="35">
        <v>67.8</v>
      </c>
      <c r="X198" s="4">
        <f t="shared" si="77"/>
        <v>1.2079245283018867</v>
      </c>
      <c r="Y198" s="11">
        <v>15</v>
      </c>
      <c r="Z198" s="82">
        <v>36614.199999999997</v>
      </c>
      <c r="AA198" s="82">
        <v>34582</v>
      </c>
      <c r="AB198" s="4">
        <f t="shared" si="78"/>
        <v>0.94449694380868632</v>
      </c>
      <c r="AC198" s="11">
        <v>5</v>
      </c>
      <c r="AD198" s="11">
        <v>481</v>
      </c>
      <c r="AE198" s="11">
        <v>536</v>
      </c>
      <c r="AF198" s="4">
        <f t="shared" si="79"/>
        <v>1.1143451143451144</v>
      </c>
      <c r="AG198" s="11">
        <v>20</v>
      </c>
      <c r="AH198" s="5" t="s">
        <v>362</v>
      </c>
      <c r="AI198" s="5" t="s">
        <v>362</v>
      </c>
      <c r="AJ198" s="5" t="s">
        <v>362</v>
      </c>
      <c r="AK198" s="5" t="s">
        <v>362</v>
      </c>
      <c r="AL198" s="5" t="s">
        <v>362</v>
      </c>
      <c r="AM198" s="5" t="s">
        <v>362</v>
      </c>
      <c r="AN198" s="5" t="s">
        <v>362</v>
      </c>
      <c r="AO198" s="5" t="s">
        <v>362</v>
      </c>
      <c r="AP198" s="5" t="s">
        <v>362</v>
      </c>
      <c r="AQ198" s="5" t="s">
        <v>362</v>
      </c>
      <c r="AR198" s="5" t="s">
        <v>362</v>
      </c>
      <c r="AS198" s="5" t="s">
        <v>362</v>
      </c>
      <c r="AT198" s="5" t="s">
        <v>362</v>
      </c>
      <c r="AU198" s="5" t="s">
        <v>362</v>
      </c>
      <c r="AV198" s="5" t="s">
        <v>362</v>
      </c>
      <c r="AW198" s="5" t="s">
        <v>362</v>
      </c>
      <c r="AX198" s="58">
        <v>100</v>
      </c>
      <c r="AY198" s="58">
        <v>100</v>
      </c>
      <c r="AZ198" s="4">
        <f t="shared" si="80"/>
        <v>1</v>
      </c>
      <c r="BA198" s="5">
        <v>10</v>
      </c>
      <c r="BB198" s="5" t="s">
        <v>362</v>
      </c>
      <c r="BC198" s="5" t="s">
        <v>362</v>
      </c>
      <c r="BD198" s="5" t="s">
        <v>362</v>
      </c>
      <c r="BE198" s="5" t="s">
        <v>362</v>
      </c>
      <c r="BF198" s="5" t="s">
        <v>362</v>
      </c>
      <c r="BG198" s="5" t="s">
        <v>362</v>
      </c>
      <c r="BH198" s="5" t="s">
        <v>362</v>
      </c>
      <c r="BI198" s="5" t="s">
        <v>362</v>
      </c>
      <c r="BJ198" s="44">
        <f t="shared" si="83"/>
        <v>1.0917288020972362</v>
      </c>
      <c r="BK198" s="45">
        <v>1319</v>
      </c>
      <c r="BL198" s="35">
        <f t="shared" si="84"/>
        <v>1440</v>
      </c>
      <c r="BM198" s="35">
        <f t="shared" si="85"/>
        <v>121</v>
      </c>
      <c r="BN198" s="35">
        <v>126.2</v>
      </c>
      <c r="BO198" s="35">
        <v>143.9</v>
      </c>
      <c r="BP198" s="35">
        <v>144</v>
      </c>
      <c r="BQ198" s="35">
        <v>107.19999999999999</v>
      </c>
      <c r="BR198" s="35">
        <v>134.80000000000001</v>
      </c>
      <c r="BS198" s="35"/>
      <c r="BT198" s="35">
        <v>104.8</v>
      </c>
      <c r="BU198" s="35">
        <v>109.8</v>
      </c>
      <c r="BV198" s="35">
        <v>109.6</v>
      </c>
      <c r="BW198" s="35">
        <v>146</v>
      </c>
      <c r="BX198" s="35">
        <v>122.3</v>
      </c>
      <c r="BY198" s="35">
        <v>131.9</v>
      </c>
      <c r="BZ198" s="35"/>
      <c r="CA198" s="35">
        <f t="shared" si="81"/>
        <v>59.5</v>
      </c>
      <c r="CB198" s="35"/>
      <c r="CC198" s="35">
        <f t="shared" si="88"/>
        <v>59.5</v>
      </c>
      <c r="CD198" s="35">
        <f t="shared" si="89"/>
        <v>0</v>
      </c>
      <c r="CE198" s="90"/>
      <c r="CF198" s="90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10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10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10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10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10"/>
      <c r="HY198" s="9"/>
      <c r="HZ198" s="9"/>
    </row>
    <row r="199" spans="1:234" s="2" customFormat="1" ht="17.149999999999999" customHeight="1">
      <c r="A199" s="14" t="s">
        <v>196</v>
      </c>
      <c r="B199" s="35">
        <v>138855</v>
      </c>
      <c r="C199" s="35">
        <v>142769.5</v>
      </c>
      <c r="D199" s="4">
        <f t="shared" si="82"/>
        <v>1.028191278671996</v>
      </c>
      <c r="E199" s="11">
        <v>10</v>
      </c>
      <c r="F199" s="5" t="s">
        <v>362</v>
      </c>
      <c r="G199" s="5" t="s">
        <v>362</v>
      </c>
      <c r="H199" s="5" t="s">
        <v>362</v>
      </c>
      <c r="I199" s="5" t="s">
        <v>362</v>
      </c>
      <c r="J199" s="5" t="s">
        <v>362</v>
      </c>
      <c r="K199" s="5" t="s">
        <v>362</v>
      </c>
      <c r="L199" s="5" t="s">
        <v>362</v>
      </c>
      <c r="M199" s="5" t="s">
        <v>362</v>
      </c>
      <c r="N199" s="35">
        <v>11616.4</v>
      </c>
      <c r="O199" s="35">
        <v>12463.6</v>
      </c>
      <c r="P199" s="4">
        <f t="shared" si="75"/>
        <v>1.0729313728866086</v>
      </c>
      <c r="Q199" s="11">
        <v>20</v>
      </c>
      <c r="R199" s="35">
        <v>598</v>
      </c>
      <c r="S199" s="35">
        <v>652.79999999999995</v>
      </c>
      <c r="T199" s="4">
        <f t="shared" si="76"/>
        <v>1.0916387959866221</v>
      </c>
      <c r="U199" s="11">
        <v>30</v>
      </c>
      <c r="V199" s="35">
        <v>53</v>
      </c>
      <c r="W199" s="35">
        <v>53.7</v>
      </c>
      <c r="X199" s="4">
        <f t="shared" si="77"/>
        <v>1.0132075471698114</v>
      </c>
      <c r="Y199" s="11">
        <v>20</v>
      </c>
      <c r="Z199" s="82">
        <v>631358.6</v>
      </c>
      <c r="AA199" s="82">
        <v>614197</v>
      </c>
      <c r="AB199" s="4">
        <f t="shared" si="78"/>
        <v>0.97281798331407865</v>
      </c>
      <c r="AC199" s="11">
        <v>5</v>
      </c>
      <c r="AD199" s="11">
        <v>378</v>
      </c>
      <c r="AE199" s="11">
        <v>420</v>
      </c>
      <c r="AF199" s="4">
        <f t="shared" si="79"/>
        <v>1.1111111111111112</v>
      </c>
      <c r="AG199" s="11">
        <v>20</v>
      </c>
      <c r="AH199" s="5" t="s">
        <v>362</v>
      </c>
      <c r="AI199" s="5" t="s">
        <v>362</v>
      </c>
      <c r="AJ199" s="5" t="s">
        <v>362</v>
      </c>
      <c r="AK199" s="5" t="s">
        <v>362</v>
      </c>
      <c r="AL199" s="5" t="s">
        <v>362</v>
      </c>
      <c r="AM199" s="5" t="s">
        <v>362</v>
      </c>
      <c r="AN199" s="5" t="s">
        <v>362</v>
      </c>
      <c r="AO199" s="5" t="s">
        <v>362</v>
      </c>
      <c r="AP199" s="5" t="s">
        <v>362</v>
      </c>
      <c r="AQ199" s="5" t="s">
        <v>362</v>
      </c>
      <c r="AR199" s="5" t="s">
        <v>362</v>
      </c>
      <c r="AS199" s="5" t="s">
        <v>362</v>
      </c>
      <c r="AT199" s="5" t="s">
        <v>362</v>
      </c>
      <c r="AU199" s="5" t="s">
        <v>362</v>
      </c>
      <c r="AV199" s="5" t="s">
        <v>362</v>
      </c>
      <c r="AW199" s="5" t="s">
        <v>362</v>
      </c>
      <c r="AX199" s="58">
        <v>83.8</v>
      </c>
      <c r="AY199" s="58">
        <v>78.400000000000006</v>
      </c>
      <c r="AZ199" s="4">
        <f t="shared" si="80"/>
        <v>0.93556085918854426</v>
      </c>
      <c r="BA199" s="5">
        <v>10</v>
      </c>
      <c r="BB199" s="5" t="s">
        <v>362</v>
      </c>
      <c r="BC199" s="5" t="s">
        <v>362</v>
      </c>
      <c r="BD199" s="5" t="s">
        <v>362</v>
      </c>
      <c r="BE199" s="5" t="s">
        <v>362</v>
      </c>
      <c r="BF199" s="5" t="s">
        <v>362</v>
      </c>
      <c r="BG199" s="5" t="s">
        <v>362</v>
      </c>
      <c r="BH199" s="5" t="s">
        <v>362</v>
      </c>
      <c r="BI199" s="5" t="s">
        <v>362</v>
      </c>
      <c r="BJ199" s="44">
        <f t="shared" si="83"/>
        <v>1.0538763112880443</v>
      </c>
      <c r="BK199" s="45">
        <v>1033</v>
      </c>
      <c r="BL199" s="35">
        <f t="shared" si="84"/>
        <v>1088.7</v>
      </c>
      <c r="BM199" s="35">
        <f t="shared" si="85"/>
        <v>55.700000000000045</v>
      </c>
      <c r="BN199" s="35">
        <v>97.8</v>
      </c>
      <c r="BO199" s="35">
        <v>109.6</v>
      </c>
      <c r="BP199" s="35">
        <v>115.1</v>
      </c>
      <c r="BQ199" s="35">
        <v>89</v>
      </c>
      <c r="BR199" s="35">
        <v>83.4</v>
      </c>
      <c r="BS199" s="35"/>
      <c r="BT199" s="35">
        <v>116.5</v>
      </c>
      <c r="BU199" s="35">
        <v>93.4</v>
      </c>
      <c r="BV199" s="35">
        <v>84.9</v>
      </c>
      <c r="BW199" s="35">
        <v>105.7</v>
      </c>
      <c r="BX199" s="35">
        <v>96.100000000000009</v>
      </c>
      <c r="BY199" s="35">
        <v>101.6</v>
      </c>
      <c r="BZ199" s="35"/>
      <c r="CA199" s="35">
        <f t="shared" si="81"/>
        <v>-4.4000000000000004</v>
      </c>
      <c r="CB199" s="35"/>
      <c r="CC199" s="35">
        <f t="shared" si="88"/>
        <v>0</v>
      </c>
      <c r="CD199" s="35">
        <f t="shared" si="89"/>
        <v>-4.4000000000000004</v>
      </c>
      <c r="CE199" s="90"/>
      <c r="CF199" s="90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10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10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10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10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10"/>
      <c r="HY199" s="9"/>
      <c r="HZ199" s="9"/>
    </row>
    <row r="200" spans="1:234" s="2" customFormat="1" ht="17.149999999999999" customHeight="1">
      <c r="A200" s="14" t="s">
        <v>197</v>
      </c>
      <c r="B200" s="35">
        <v>0</v>
      </c>
      <c r="C200" s="35">
        <v>0</v>
      </c>
      <c r="D200" s="4">
        <f t="shared" si="82"/>
        <v>0</v>
      </c>
      <c r="E200" s="11">
        <v>0</v>
      </c>
      <c r="F200" s="5" t="s">
        <v>362</v>
      </c>
      <c r="G200" s="5" t="s">
        <v>362</v>
      </c>
      <c r="H200" s="5" t="s">
        <v>362</v>
      </c>
      <c r="I200" s="5" t="s">
        <v>362</v>
      </c>
      <c r="J200" s="5" t="s">
        <v>362</v>
      </c>
      <c r="K200" s="5" t="s">
        <v>362</v>
      </c>
      <c r="L200" s="5" t="s">
        <v>362</v>
      </c>
      <c r="M200" s="5" t="s">
        <v>362</v>
      </c>
      <c r="N200" s="35">
        <v>3370.9</v>
      </c>
      <c r="O200" s="35">
        <v>802.2</v>
      </c>
      <c r="P200" s="4">
        <f t="shared" si="75"/>
        <v>0.23797798807440151</v>
      </c>
      <c r="Q200" s="11">
        <v>20</v>
      </c>
      <c r="R200" s="35">
        <v>157</v>
      </c>
      <c r="S200" s="35">
        <v>253.4</v>
      </c>
      <c r="T200" s="4">
        <f t="shared" si="76"/>
        <v>1.2414012738853504</v>
      </c>
      <c r="U200" s="11">
        <v>30</v>
      </c>
      <c r="V200" s="35">
        <v>25</v>
      </c>
      <c r="W200" s="35">
        <v>25.6</v>
      </c>
      <c r="X200" s="4">
        <f t="shared" si="77"/>
        <v>1.024</v>
      </c>
      <c r="Y200" s="11">
        <v>20</v>
      </c>
      <c r="Z200" s="82">
        <v>5069.8999999999996</v>
      </c>
      <c r="AA200" s="82">
        <v>4716</v>
      </c>
      <c r="AB200" s="4">
        <f t="shared" si="78"/>
        <v>0.93019586185131864</v>
      </c>
      <c r="AC200" s="11">
        <v>5</v>
      </c>
      <c r="AD200" s="11">
        <v>260</v>
      </c>
      <c r="AE200" s="11">
        <v>249</v>
      </c>
      <c r="AF200" s="4">
        <f t="shared" si="79"/>
        <v>0.95769230769230773</v>
      </c>
      <c r="AG200" s="11">
        <v>20</v>
      </c>
      <c r="AH200" s="5" t="s">
        <v>362</v>
      </c>
      <c r="AI200" s="5" t="s">
        <v>362</v>
      </c>
      <c r="AJ200" s="5" t="s">
        <v>362</v>
      </c>
      <c r="AK200" s="5" t="s">
        <v>362</v>
      </c>
      <c r="AL200" s="5" t="s">
        <v>362</v>
      </c>
      <c r="AM200" s="5" t="s">
        <v>362</v>
      </c>
      <c r="AN200" s="5" t="s">
        <v>362</v>
      </c>
      <c r="AO200" s="5" t="s">
        <v>362</v>
      </c>
      <c r="AP200" s="5" t="s">
        <v>362</v>
      </c>
      <c r="AQ200" s="5" t="s">
        <v>362</v>
      </c>
      <c r="AR200" s="5" t="s">
        <v>362</v>
      </c>
      <c r="AS200" s="5" t="s">
        <v>362</v>
      </c>
      <c r="AT200" s="5" t="s">
        <v>362</v>
      </c>
      <c r="AU200" s="5" t="s">
        <v>362</v>
      </c>
      <c r="AV200" s="5" t="s">
        <v>362</v>
      </c>
      <c r="AW200" s="5" t="s">
        <v>362</v>
      </c>
      <c r="AX200" s="58">
        <v>0</v>
      </c>
      <c r="AY200" s="58">
        <v>0</v>
      </c>
      <c r="AZ200" s="4">
        <f t="shared" si="80"/>
        <v>0</v>
      </c>
      <c r="BA200" s="5">
        <v>0</v>
      </c>
      <c r="BB200" s="5" t="s">
        <v>362</v>
      </c>
      <c r="BC200" s="5" t="s">
        <v>362</v>
      </c>
      <c r="BD200" s="5" t="s">
        <v>362</v>
      </c>
      <c r="BE200" s="5" t="s">
        <v>362</v>
      </c>
      <c r="BF200" s="5" t="s">
        <v>362</v>
      </c>
      <c r="BG200" s="5" t="s">
        <v>362</v>
      </c>
      <c r="BH200" s="5" t="s">
        <v>362</v>
      </c>
      <c r="BI200" s="5" t="s">
        <v>362</v>
      </c>
      <c r="BJ200" s="44">
        <f t="shared" si="83"/>
        <v>0.9082781414858031</v>
      </c>
      <c r="BK200" s="45">
        <v>786</v>
      </c>
      <c r="BL200" s="35">
        <f t="shared" si="84"/>
        <v>713.9</v>
      </c>
      <c r="BM200" s="35">
        <f t="shared" si="85"/>
        <v>-72.100000000000023</v>
      </c>
      <c r="BN200" s="35">
        <v>60.7</v>
      </c>
      <c r="BO200" s="35">
        <v>62.3</v>
      </c>
      <c r="BP200" s="35">
        <v>79.900000000000006</v>
      </c>
      <c r="BQ200" s="35">
        <v>62.5</v>
      </c>
      <c r="BR200" s="35">
        <v>74.3</v>
      </c>
      <c r="BS200" s="35"/>
      <c r="BT200" s="35">
        <v>15.9</v>
      </c>
      <c r="BU200" s="35">
        <v>69.599999999999994</v>
      </c>
      <c r="BV200" s="35">
        <v>59.8</v>
      </c>
      <c r="BW200" s="35">
        <v>48.1</v>
      </c>
      <c r="BX200" s="35">
        <v>69.600000000000009</v>
      </c>
      <c r="BY200" s="35">
        <v>72.2</v>
      </c>
      <c r="BZ200" s="35"/>
      <c r="CA200" s="35">
        <f t="shared" si="81"/>
        <v>39</v>
      </c>
      <c r="CB200" s="35"/>
      <c r="CC200" s="35">
        <f t="shared" si="88"/>
        <v>39</v>
      </c>
      <c r="CD200" s="35">
        <f t="shared" si="89"/>
        <v>0</v>
      </c>
      <c r="CE200" s="90"/>
      <c r="CF200" s="90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10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10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10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10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10"/>
      <c r="HY200" s="9"/>
      <c r="HZ200" s="9"/>
    </row>
    <row r="201" spans="1:234" s="2" customFormat="1" ht="17.149999999999999" customHeight="1">
      <c r="A201" s="14" t="s">
        <v>198</v>
      </c>
      <c r="B201" s="35">
        <v>0</v>
      </c>
      <c r="C201" s="35">
        <v>0</v>
      </c>
      <c r="D201" s="4">
        <f t="shared" si="82"/>
        <v>0</v>
      </c>
      <c r="E201" s="11">
        <v>0</v>
      </c>
      <c r="F201" s="5" t="s">
        <v>362</v>
      </c>
      <c r="G201" s="5" t="s">
        <v>362</v>
      </c>
      <c r="H201" s="5" t="s">
        <v>362</v>
      </c>
      <c r="I201" s="5" t="s">
        <v>362</v>
      </c>
      <c r="J201" s="5" t="s">
        <v>362</v>
      </c>
      <c r="K201" s="5" t="s">
        <v>362</v>
      </c>
      <c r="L201" s="5" t="s">
        <v>362</v>
      </c>
      <c r="M201" s="5" t="s">
        <v>362</v>
      </c>
      <c r="N201" s="35">
        <v>913.5</v>
      </c>
      <c r="O201" s="35">
        <v>948.5</v>
      </c>
      <c r="P201" s="4">
        <f t="shared" si="75"/>
        <v>1.0383141762452108</v>
      </c>
      <c r="Q201" s="11">
        <v>20</v>
      </c>
      <c r="R201" s="35">
        <v>6.5</v>
      </c>
      <c r="S201" s="35">
        <v>7.4</v>
      </c>
      <c r="T201" s="4">
        <f t="shared" si="76"/>
        <v>1.1384615384615384</v>
      </c>
      <c r="U201" s="11">
        <v>30</v>
      </c>
      <c r="V201" s="35">
        <v>3.3</v>
      </c>
      <c r="W201" s="35">
        <v>4.7</v>
      </c>
      <c r="X201" s="4">
        <f t="shared" si="77"/>
        <v>1.2224242424242424</v>
      </c>
      <c r="Y201" s="11">
        <v>20</v>
      </c>
      <c r="Z201" s="82">
        <v>6662.9</v>
      </c>
      <c r="AA201" s="82">
        <v>5428</v>
      </c>
      <c r="AB201" s="4">
        <f t="shared" si="78"/>
        <v>0.81466028305992888</v>
      </c>
      <c r="AC201" s="11">
        <v>5</v>
      </c>
      <c r="AD201" s="11">
        <v>110</v>
      </c>
      <c r="AE201" s="11">
        <v>77</v>
      </c>
      <c r="AF201" s="4">
        <f t="shared" si="79"/>
        <v>0.7</v>
      </c>
      <c r="AG201" s="11">
        <v>20</v>
      </c>
      <c r="AH201" s="5" t="s">
        <v>362</v>
      </c>
      <c r="AI201" s="5" t="s">
        <v>362</v>
      </c>
      <c r="AJ201" s="5" t="s">
        <v>362</v>
      </c>
      <c r="AK201" s="5" t="s">
        <v>362</v>
      </c>
      <c r="AL201" s="5" t="s">
        <v>362</v>
      </c>
      <c r="AM201" s="5" t="s">
        <v>362</v>
      </c>
      <c r="AN201" s="5" t="s">
        <v>362</v>
      </c>
      <c r="AO201" s="5" t="s">
        <v>362</v>
      </c>
      <c r="AP201" s="5" t="s">
        <v>362</v>
      </c>
      <c r="AQ201" s="5" t="s">
        <v>362</v>
      </c>
      <c r="AR201" s="5" t="s">
        <v>362</v>
      </c>
      <c r="AS201" s="5" t="s">
        <v>362</v>
      </c>
      <c r="AT201" s="5" t="s">
        <v>362</v>
      </c>
      <c r="AU201" s="5" t="s">
        <v>362</v>
      </c>
      <c r="AV201" s="5" t="s">
        <v>362</v>
      </c>
      <c r="AW201" s="5" t="s">
        <v>362</v>
      </c>
      <c r="AX201" s="58">
        <v>100</v>
      </c>
      <c r="AY201" s="58">
        <v>100</v>
      </c>
      <c r="AZ201" s="4">
        <f t="shared" si="80"/>
        <v>1</v>
      </c>
      <c r="BA201" s="5">
        <v>10</v>
      </c>
      <c r="BB201" s="5" t="s">
        <v>362</v>
      </c>
      <c r="BC201" s="5" t="s">
        <v>362</v>
      </c>
      <c r="BD201" s="5" t="s">
        <v>362</v>
      </c>
      <c r="BE201" s="5" t="s">
        <v>362</v>
      </c>
      <c r="BF201" s="5" t="s">
        <v>362</v>
      </c>
      <c r="BG201" s="5" t="s">
        <v>362</v>
      </c>
      <c r="BH201" s="5" t="s">
        <v>362</v>
      </c>
      <c r="BI201" s="5" t="s">
        <v>362</v>
      </c>
      <c r="BJ201" s="44">
        <f t="shared" si="83"/>
        <v>1.0232563423098557</v>
      </c>
      <c r="BK201" s="45">
        <v>516</v>
      </c>
      <c r="BL201" s="35">
        <f t="shared" si="84"/>
        <v>528</v>
      </c>
      <c r="BM201" s="35">
        <f t="shared" si="85"/>
        <v>12</v>
      </c>
      <c r="BN201" s="35">
        <v>39.200000000000003</v>
      </c>
      <c r="BO201" s="35">
        <v>48.8</v>
      </c>
      <c r="BP201" s="35">
        <v>36.700000000000003</v>
      </c>
      <c r="BQ201" s="35">
        <v>38.799999999999997</v>
      </c>
      <c r="BR201" s="35">
        <v>33.799999999999997</v>
      </c>
      <c r="BS201" s="35"/>
      <c r="BT201" s="35">
        <v>39.799999999999997</v>
      </c>
      <c r="BU201" s="35">
        <v>49.5</v>
      </c>
      <c r="BV201" s="35">
        <v>47.1</v>
      </c>
      <c r="BW201" s="35">
        <v>54.8</v>
      </c>
      <c r="BX201" s="35">
        <v>41.6</v>
      </c>
      <c r="BY201" s="35">
        <v>58</v>
      </c>
      <c r="BZ201" s="35">
        <v>21.8</v>
      </c>
      <c r="CA201" s="35">
        <f t="shared" si="81"/>
        <v>18.100000000000001</v>
      </c>
      <c r="CB201" s="35"/>
      <c r="CC201" s="35">
        <f t="shared" si="88"/>
        <v>18.100000000000001</v>
      </c>
      <c r="CD201" s="35">
        <f t="shared" si="89"/>
        <v>0</v>
      </c>
      <c r="CE201" s="90"/>
      <c r="CF201" s="90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10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10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10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10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10"/>
      <c r="HY201" s="9"/>
      <c r="HZ201" s="9"/>
    </row>
    <row r="202" spans="1:234" s="2" customFormat="1" ht="17.149999999999999" customHeight="1">
      <c r="A202" s="14" t="s">
        <v>199</v>
      </c>
      <c r="B202" s="35">
        <v>0</v>
      </c>
      <c r="C202" s="35">
        <v>0</v>
      </c>
      <c r="D202" s="4">
        <f t="shared" si="82"/>
        <v>0</v>
      </c>
      <c r="E202" s="11">
        <v>0</v>
      </c>
      <c r="F202" s="5" t="s">
        <v>362</v>
      </c>
      <c r="G202" s="5" t="s">
        <v>362</v>
      </c>
      <c r="H202" s="5" t="s">
        <v>362</v>
      </c>
      <c r="I202" s="5" t="s">
        <v>362</v>
      </c>
      <c r="J202" s="5" t="s">
        <v>362</v>
      </c>
      <c r="K202" s="5" t="s">
        <v>362</v>
      </c>
      <c r="L202" s="5" t="s">
        <v>362</v>
      </c>
      <c r="M202" s="5" t="s">
        <v>362</v>
      </c>
      <c r="N202" s="35">
        <v>2990.7</v>
      </c>
      <c r="O202" s="35">
        <v>2782.9</v>
      </c>
      <c r="P202" s="4">
        <f t="shared" si="75"/>
        <v>0.93051793894405999</v>
      </c>
      <c r="Q202" s="11">
        <v>20</v>
      </c>
      <c r="R202" s="35">
        <v>1226</v>
      </c>
      <c r="S202" s="35">
        <v>952.3</v>
      </c>
      <c r="T202" s="4">
        <f t="shared" si="76"/>
        <v>0.77675367047308319</v>
      </c>
      <c r="U202" s="11">
        <v>35</v>
      </c>
      <c r="V202" s="35">
        <v>42.1</v>
      </c>
      <c r="W202" s="35">
        <v>42.6</v>
      </c>
      <c r="X202" s="4">
        <f t="shared" si="77"/>
        <v>1.0118764845605701</v>
      </c>
      <c r="Y202" s="11">
        <v>15</v>
      </c>
      <c r="Z202" s="82">
        <v>14101.1</v>
      </c>
      <c r="AA202" s="82">
        <v>12477</v>
      </c>
      <c r="AB202" s="4">
        <f t="shared" si="78"/>
        <v>0.88482458815269727</v>
      </c>
      <c r="AC202" s="11">
        <v>5</v>
      </c>
      <c r="AD202" s="11">
        <v>696</v>
      </c>
      <c r="AE202" s="11">
        <v>563</v>
      </c>
      <c r="AF202" s="4">
        <f t="shared" si="79"/>
        <v>0.80890804597701149</v>
      </c>
      <c r="AG202" s="11">
        <v>20</v>
      </c>
      <c r="AH202" s="5" t="s">
        <v>362</v>
      </c>
      <c r="AI202" s="5" t="s">
        <v>362</v>
      </c>
      <c r="AJ202" s="5" t="s">
        <v>362</v>
      </c>
      <c r="AK202" s="5" t="s">
        <v>362</v>
      </c>
      <c r="AL202" s="5" t="s">
        <v>362</v>
      </c>
      <c r="AM202" s="5" t="s">
        <v>362</v>
      </c>
      <c r="AN202" s="5" t="s">
        <v>362</v>
      </c>
      <c r="AO202" s="5" t="s">
        <v>362</v>
      </c>
      <c r="AP202" s="5" t="s">
        <v>362</v>
      </c>
      <c r="AQ202" s="5" t="s">
        <v>362</v>
      </c>
      <c r="AR202" s="5" t="s">
        <v>362</v>
      </c>
      <c r="AS202" s="5" t="s">
        <v>362</v>
      </c>
      <c r="AT202" s="5" t="s">
        <v>362</v>
      </c>
      <c r="AU202" s="5" t="s">
        <v>362</v>
      </c>
      <c r="AV202" s="5" t="s">
        <v>362</v>
      </c>
      <c r="AW202" s="5" t="s">
        <v>362</v>
      </c>
      <c r="AX202" s="58">
        <v>72.5</v>
      </c>
      <c r="AY202" s="58">
        <v>67.8</v>
      </c>
      <c r="AZ202" s="4">
        <f t="shared" si="80"/>
        <v>0.93517241379310345</v>
      </c>
      <c r="BA202" s="5">
        <v>10</v>
      </c>
      <c r="BB202" s="5" t="s">
        <v>362</v>
      </c>
      <c r="BC202" s="5" t="s">
        <v>362</v>
      </c>
      <c r="BD202" s="5" t="s">
        <v>362</v>
      </c>
      <c r="BE202" s="5" t="s">
        <v>362</v>
      </c>
      <c r="BF202" s="5" t="s">
        <v>362</v>
      </c>
      <c r="BG202" s="5" t="s">
        <v>362</v>
      </c>
      <c r="BH202" s="5" t="s">
        <v>362</v>
      </c>
      <c r="BI202" s="5" t="s">
        <v>362</v>
      </c>
      <c r="BJ202" s="44">
        <f t="shared" si="83"/>
        <v>0.86598945249602299</v>
      </c>
      <c r="BK202" s="45">
        <v>1433</v>
      </c>
      <c r="BL202" s="35">
        <f t="shared" si="84"/>
        <v>1241</v>
      </c>
      <c r="BM202" s="35">
        <f t="shared" si="85"/>
        <v>-192</v>
      </c>
      <c r="BN202" s="35">
        <v>90</v>
      </c>
      <c r="BO202" s="35">
        <v>69.599999999999994</v>
      </c>
      <c r="BP202" s="35">
        <v>73.2</v>
      </c>
      <c r="BQ202" s="35">
        <v>20.399999999999999</v>
      </c>
      <c r="BR202" s="35">
        <v>66</v>
      </c>
      <c r="BS202" s="35"/>
      <c r="BT202" s="35">
        <v>212.3</v>
      </c>
      <c r="BU202" s="35">
        <v>80.3</v>
      </c>
      <c r="BV202" s="35">
        <v>109.7</v>
      </c>
      <c r="BW202" s="35">
        <v>106.1</v>
      </c>
      <c r="BX202" s="35">
        <v>105.30000000000001</v>
      </c>
      <c r="BY202" s="35">
        <v>96</v>
      </c>
      <c r="BZ202" s="35">
        <v>129</v>
      </c>
      <c r="CA202" s="35">
        <f t="shared" si="81"/>
        <v>83.1</v>
      </c>
      <c r="CB202" s="35"/>
      <c r="CC202" s="35">
        <f t="shared" si="88"/>
        <v>83.1</v>
      </c>
      <c r="CD202" s="35">
        <f t="shared" si="89"/>
        <v>0</v>
      </c>
      <c r="CE202" s="90"/>
      <c r="CF202" s="90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10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10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10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10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10"/>
      <c r="HY202" s="9"/>
      <c r="HZ202" s="9"/>
    </row>
    <row r="203" spans="1:234" s="2" customFormat="1" ht="17.149999999999999" customHeight="1">
      <c r="A203" s="14" t="s">
        <v>200</v>
      </c>
      <c r="B203" s="35">
        <v>0</v>
      </c>
      <c r="C203" s="35">
        <v>0</v>
      </c>
      <c r="D203" s="4">
        <f t="shared" si="82"/>
        <v>0</v>
      </c>
      <c r="E203" s="11">
        <v>0</v>
      </c>
      <c r="F203" s="5" t="s">
        <v>362</v>
      </c>
      <c r="G203" s="5" t="s">
        <v>362</v>
      </c>
      <c r="H203" s="5" t="s">
        <v>362</v>
      </c>
      <c r="I203" s="5" t="s">
        <v>362</v>
      </c>
      <c r="J203" s="5" t="s">
        <v>362</v>
      </c>
      <c r="K203" s="5" t="s">
        <v>362</v>
      </c>
      <c r="L203" s="5" t="s">
        <v>362</v>
      </c>
      <c r="M203" s="5" t="s">
        <v>362</v>
      </c>
      <c r="N203" s="35">
        <v>1214.0999999999999</v>
      </c>
      <c r="O203" s="35">
        <v>634.4</v>
      </c>
      <c r="P203" s="4">
        <f t="shared" si="75"/>
        <v>0.52252697471377973</v>
      </c>
      <c r="Q203" s="11">
        <v>20</v>
      </c>
      <c r="R203" s="35">
        <v>89</v>
      </c>
      <c r="S203" s="35">
        <v>97</v>
      </c>
      <c r="T203" s="4">
        <f t="shared" si="76"/>
        <v>1.0898876404494382</v>
      </c>
      <c r="U203" s="11">
        <v>35</v>
      </c>
      <c r="V203" s="35">
        <v>0.3</v>
      </c>
      <c r="W203" s="35">
        <v>0.5</v>
      </c>
      <c r="X203" s="4">
        <f t="shared" si="77"/>
        <v>1.2466666666666666</v>
      </c>
      <c r="Y203" s="11">
        <v>15</v>
      </c>
      <c r="Z203" s="82">
        <v>1899.4</v>
      </c>
      <c r="AA203" s="82">
        <v>1978</v>
      </c>
      <c r="AB203" s="4">
        <f t="shared" si="78"/>
        <v>1.0413814888912287</v>
      </c>
      <c r="AC203" s="11">
        <v>5</v>
      </c>
      <c r="AD203" s="11">
        <v>87</v>
      </c>
      <c r="AE203" s="11">
        <v>67</v>
      </c>
      <c r="AF203" s="4">
        <f t="shared" si="79"/>
        <v>0.77011494252873558</v>
      </c>
      <c r="AG203" s="11">
        <v>20</v>
      </c>
      <c r="AH203" s="5" t="s">
        <v>362</v>
      </c>
      <c r="AI203" s="5" t="s">
        <v>362</v>
      </c>
      <c r="AJ203" s="5" t="s">
        <v>362</v>
      </c>
      <c r="AK203" s="5" t="s">
        <v>362</v>
      </c>
      <c r="AL203" s="5" t="s">
        <v>362</v>
      </c>
      <c r="AM203" s="5" t="s">
        <v>362</v>
      </c>
      <c r="AN203" s="5" t="s">
        <v>362</v>
      </c>
      <c r="AO203" s="5" t="s">
        <v>362</v>
      </c>
      <c r="AP203" s="5" t="s">
        <v>362</v>
      </c>
      <c r="AQ203" s="5" t="s">
        <v>362</v>
      </c>
      <c r="AR203" s="5" t="s">
        <v>362</v>
      </c>
      <c r="AS203" s="5" t="s">
        <v>362</v>
      </c>
      <c r="AT203" s="5" t="s">
        <v>362</v>
      </c>
      <c r="AU203" s="5" t="s">
        <v>362</v>
      </c>
      <c r="AV203" s="5" t="s">
        <v>362</v>
      </c>
      <c r="AW203" s="5" t="s">
        <v>362</v>
      </c>
      <c r="AX203" s="58">
        <v>0</v>
      </c>
      <c r="AY203" s="58">
        <v>0</v>
      </c>
      <c r="AZ203" s="4">
        <f t="shared" si="80"/>
        <v>0</v>
      </c>
      <c r="BA203" s="5">
        <v>0</v>
      </c>
      <c r="BB203" s="5" t="s">
        <v>362</v>
      </c>
      <c r="BC203" s="5" t="s">
        <v>362</v>
      </c>
      <c r="BD203" s="5" t="s">
        <v>362</v>
      </c>
      <c r="BE203" s="5" t="s">
        <v>362</v>
      </c>
      <c r="BF203" s="5" t="s">
        <v>362</v>
      </c>
      <c r="BG203" s="5" t="s">
        <v>362</v>
      </c>
      <c r="BH203" s="5" t="s">
        <v>362</v>
      </c>
      <c r="BI203" s="5" t="s">
        <v>362</v>
      </c>
      <c r="BJ203" s="44">
        <f t="shared" si="83"/>
        <v>0.92532434952670306</v>
      </c>
      <c r="BK203" s="45">
        <v>449</v>
      </c>
      <c r="BL203" s="35">
        <f t="shared" si="84"/>
        <v>415.5</v>
      </c>
      <c r="BM203" s="35">
        <f t="shared" si="85"/>
        <v>-33.5</v>
      </c>
      <c r="BN203" s="35">
        <v>25.6</v>
      </c>
      <c r="BO203" s="35">
        <v>34.6</v>
      </c>
      <c r="BP203" s="35">
        <v>49.7</v>
      </c>
      <c r="BQ203" s="35">
        <v>34.700000000000003</v>
      </c>
      <c r="BR203" s="35">
        <v>35.5</v>
      </c>
      <c r="BS203" s="35"/>
      <c r="BT203" s="35">
        <v>44.8</v>
      </c>
      <c r="BU203" s="35">
        <v>31.5</v>
      </c>
      <c r="BV203" s="35">
        <v>33.6</v>
      </c>
      <c r="BW203" s="35">
        <v>16.600000000000001</v>
      </c>
      <c r="BX203" s="35">
        <v>45.8</v>
      </c>
      <c r="BY203" s="35">
        <v>49.8</v>
      </c>
      <c r="BZ203" s="35"/>
      <c r="CA203" s="35">
        <f t="shared" si="81"/>
        <v>13.3</v>
      </c>
      <c r="CB203" s="35"/>
      <c r="CC203" s="35">
        <f t="shared" si="88"/>
        <v>13.3</v>
      </c>
      <c r="CD203" s="35">
        <f t="shared" si="89"/>
        <v>0</v>
      </c>
      <c r="CE203" s="90"/>
      <c r="CF203" s="90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10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10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10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10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10"/>
      <c r="HY203" s="9"/>
      <c r="HZ203" s="9"/>
    </row>
    <row r="204" spans="1:234" s="2" customFormat="1" ht="17.149999999999999" customHeight="1">
      <c r="A204" s="14" t="s">
        <v>201</v>
      </c>
      <c r="B204" s="35">
        <v>0</v>
      </c>
      <c r="C204" s="35">
        <v>0</v>
      </c>
      <c r="D204" s="4">
        <f t="shared" si="82"/>
        <v>0</v>
      </c>
      <c r="E204" s="11">
        <v>0</v>
      </c>
      <c r="F204" s="5" t="s">
        <v>362</v>
      </c>
      <c r="G204" s="5" t="s">
        <v>362</v>
      </c>
      <c r="H204" s="5" t="s">
        <v>362</v>
      </c>
      <c r="I204" s="5" t="s">
        <v>362</v>
      </c>
      <c r="J204" s="5" t="s">
        <v>362</v>
      </c>
      <c r="K204" s="5" t="s">
        <v>362</v>
      </c>
      <c r="L204" s="5" t="s">
        <v>362</v>
      </c>
      <c r="M204" s="5" t="s">
        <v>362</v>
      </c>
      <c r="N204" s="35">
        <v>1371.4</v>
      </c>
      <c r="O204" s="35">
        <v>1289.0999999999999</v>
      </c>
      <c r="P204" s="4">
        <f t="shared" si="75"/>
        <v>0.93998833309027263</v>
      </c>
      <c r="Q204" s="11">
        <v>20</v>
      </c>
      <c r="R204" s="35">
        <v>0.5</v>
      </c>
      <c r="S204" s="35">
        <v>0.5</v>
      </c>
      <c r="T204" s="4">
        <f t="shared" si="76"/>
        <v>1</v>
      </c>
      <c r="U204" s="11">
        <v>35</v>
      </c>
      <c r="V204" s="35">
        <v>0.8</v>
      </c>
      <c r="W204" s="35">
        <v>1.2</v>
      </c>
      <c r="X204" s="4">
        <f t="shared" si="77"/>
        <v>1.23</v>
      </c>
      <c r="Y204" s="11">
        <v>15</v>
      </c>
      <c r="Z204" s="82">
        <v>4047.2</v>
      </c>
      <c r="AA204" s="82">
        <v>4340</v>
      </c>
      <c r="AB204" s="4">
        <f t="shared" si="78"/>
        <v>1.0723463135006919</v>
      </c>
      <c r="AC204" s="11">
        <v>5</v>
      </c>
      <c r="AD204" s="11">
        <v>86</v>
      </c>
      <c r="AE204" s="11">
        <v>60</v>
      </c>
      <c r="AF204" s="4">
        <f t="shared" si="79"/>
        <v>0.69767441860465118</v>
      </c>
      <c r="AG204" s="11">
        <v>20</v>
      </c>
      <c r="AH204" s="5" t="s">
        <v>362</v>
      </c>
      <c r="AI204" s="5" t="s">
        <v>362</v>
      </c>
      <c r="AJ204" s="5" t="s">
        <v>362</v>
      </c>
      <c r="AK204" s="5" t="s">
        <v>362</v>
      </c>
      <c r="AL204" s="5" t="s">
        <v>362</v>
      </c>
      <c r="AM204" s="5" t="s">
        <v>362</v>
      </c>
      <c r="AN204" s="5" t="s">
        <v>362</v>
      </c>
      <c r="AO204" s="5" t="s">
        <v>362</v>
      </c>
      <c r="AP204" s="5" t="s">
        <v>362</v>
      </c>
      <c r="AQ204" s="5" t="s">
        <v>362</v>
      </c>
      <c r="AR204" s="5" t="s">
        <v>362</v>
      </c>
      <c r="AS204" s="5" t="s">
        <v>362</v>
      </c>
      <c r="AT204" s="5" t="s">
        <v>362</v>
      </c>
      <c r="AU204" s="5" t="s">
        <v>362</v>
      </c>
      <c r="AV204" s="5" t="s">
        <v>362</v>
      </c>
      <c r="AW204" s="5" t="s">
        <v>362</v>
      </c>
      <c r="AX204" s="58">
        <v>46.2</v>
      </c>
      <c r="AY204" s="58">
        <v>62.5</v>
      </c>
      <c r="AZ204" s="4">
        <f t="shared" si="80"/>
        <v>1.2152813852813853</v>
      </c>
      <c r="BA204" s="5">
        <v>10</v>
      </c>
      <c r="BB204" s="5" t="s">
        <v>362</v>
      </c>
      <c r="BC204" s="5" t="s">
        <v>362</v>
      </c>
      <c r="BD204" s="5" t="s">
        <v>362</v>
      </c>
      <c r="BE204" s="5" t="s">
        <v>362</v>
      </c>
      <c r="BF204" s="5" t="s">
        <v>362</v>
      </c>
      <c r="BG204" s="5" t="s">
        <v>362</v>
      </c>
      <c r="BH204" s="5" t="s">
        <v>362</v>
      </c>
      <c r="BI204" s="5" t="s">
        <v>362</v>
      </c>
      <c r="BJ204" s="44">
        <f t="shared" si="83"/>
        <v>0.98778857575443602</v>
      </c>
      <c r="BK204" s="45">
        <v>676</v>
      </c>
      <c r="BL204" s="35">
        <f t="shared" si="84"/>
        <v>667.7</v>
      </c>
      <c r="BM204" s="35">
        <f t="shared" si="85"/>
        <v>-8.2999999999999545</v>
      </c>
      <c r="BN204" s="35">
        <v>50.2</v>
      </c>
      <c r="BO204" s="35">
        <v>51.9</v>
      </c>
      <c r="BP204" s="35">
        <v>24.3</v>
      </c>
      <c r="BQ204" s="35">
        <v>59.7</v>
      </c>
      <c r="BR204" s="35">
        <v>66.7</v>
      </c>
      <c r="BS204" s="35"/>
      <c r="BT204" s="35">
        <v>117.8</v>
      </c>
      <c r="BU204" s="35">
        <v>49.5</v>
      </c>
      <c r="BV204" s="35">
        <v>49.1</v>
      </c>
      <c r="BW204" s="35">
        <v>44.8</v>
      </c>
      <c r="BX204" s="35">
        <v>65.3</v>
      </c>
      <c r="BY204" s="35">
        <v>66.7</v>
      </c>
      <c r="BZ204" s="35"/>
      <c r="CA204" s="35">
        <f t="shared" si="81"/>
        <v>21.7</v>
      </c>
      <c r="CB204" s="35"/>
      <c r="CC204" s="35">
        <f t="shared" si="88"/>
        <v>21.7</v>
      </c>
      <c r="CD204" s="35">
        <f t="shared" si="89"/>
        <v>0</v>
      </c>
      <c r="CE204" s="90"/>
      <c r="CF204" s="90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10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10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10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10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10"/>
      <c r="HY204" s="9"/>
      <c r="HZ204" s="9"/>
    </row>
    <row r="205" spans="1:234" s="2" customFormat="1" ht="17.149999999999999" customHeight="1">
      <c r="A205" s="18" t="s">
        <v>202</v>
      </c>
      <c r="B205" s="60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35"/>
      <c r="CD205" s="35"/>
      <c r="CE205" s="90"/>
      <c r="CF205" s="90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10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10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10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10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10"/>
      <c r="HY205" s="9"/>
      <c r="HZ205" s="9"/>
    </row>
    <row r="206" spans="1:234" s="2" customFormat="1" ht="16.7" customHeight="1">
      <c r="A206" s="46" t="s">
        <v>203</v>
      </c>
      <c r="B206" s="35">
        <v>845</v>
      </c>
      <c r="C206" s="35">
        <v>0</v>
      </c>
      <c r="D206" s="4">
        <f t="shared" si="82"/>
        <v>0</v>
      </c>
      <c r="E206" s="11">
        <v>10</v>
      </c>
      <c r="F206" s="5" t="s">
        <v>362</v>
      </c>
      <c r="G206" s="5" t="s">
        <v>362</v>
      </c>
      <c r="H206" s="5" t="s">
        <v>362</v>
      </c>
      <c r="I206" s="5" t="s">
        <v>362</v>
      </c>
      <c r="J206" s="5" t="s">
        <v>362</v>
      </c>
      <c r="K206" s="5" t="s">
        <v>362</v>
      </c>
      <c r="L206" s="5" t="s">
        <v>362</v>
      </c>
      <c r="M206" s="5" t="s">
        <v>362</v>
      </c>
      <c r="N206" s="35">
        <v>3208.6</v>
      </c>
      <c r="O206" s="35">
        <v>1698.1</v>
      </c>
      <c r="P206" s="4">
        <f t="shared" si="75"/>
        <v>0.52923393380290473</v>
      </c>
      <c r="Q206" s="11">
        <v>20</v>
      </c>
      <c r="R206" s="35">
        <v>1031</v>
      </c>
      <c r="S206" s="35">
        <v>969.6</v>
      </c>
      <c r="T206" s="4">
        <f t="shared" si="76"/>
        <v>0.94044616876818621</v>
      </c>
      <c r="U206" s="11">
        <v>15</v>
      </c>
      <c r="V206" s="35">
        <v>3</v>
      </c>
      <c r="W206" s="35">
        <v>3.7</v>
      </c>
      <c r="X206" s="4">
        <f t="shared" si="77"/>
        <v>1.2033333333333334</v>
      </c>
      <c r="Y206" s="11">
        <v>35</v>
      </c>
      <c r="Z206" s="82">
        <v>17844.099999999999</v>
      </c>
      <c r="AA206" s="82">
        <v>15797</v>
      </c>
      <c r="AB206" s="4">
        <f t="shared" si="78"/>
        <v>0.88527860749491438</v>
      </c>
      <c r="AC206" s="11">
        <v>5</v>
      </c>
      <c r="AD206" s="11">
        <v>380</v>
      </c>
      <c r="AE206" s="11">
        <v>340</v>
      </c>
      <c r="AF206" s="4">
        <f t="shared" si="79"/>
        <v>0.89473684210526316</v>
      </c>
      <c r="AG206" s="11">
        <v>20</v>
      </c>
      <c r="AH206" s="5" t="s">
        <v>362</v>
      </c>
      <c r="AI206" s="5" t="s">
        <v>362</v>
      </c>
      <c r="AJ206" s="5" t="s">
        <v>362</v>
      </c>
      <c r="AK206" s="5" t="s">
        <v>362</v>
      </c>
      <c r="AL206" s="5" t="s">
        <v>362</v>
      </c>
      <c r="AM206" s="5" t="s">
        <v>362</v>
      </c>
      <c r="AN206" s="5" t="s">
        <v>362</v>
      </c>
      <c r="AO206" s="5" t="s">
        <v>362</v>
      </c>
      <c r="AP206" s="5" t="s">
        <v>362</v>
      </c>
      <c r="AQ206" s="5" t="s">
        <v>362</v>
      </c>
      <c r="AR206" s="5" t="s">
        <v>362</v>
      </c>
      <c r="AS206" s="5" t="s">
        <v>362</v>
      </c>
      <c r="AT206" s="5" t="s">
        <v>362</v>
      </c>
      <c r="AU206" s="5" t="s">
        <v>362</v>
      </c>
      <c r="AV206" s="5" t="s">
        <v>362</v>
      </c>
      <c r="AW206" s="5" t="s">
        <v>362</v>
      </c>
      <c r="AX206" s="58">
        <v>0</v>
      </c>
      <c r="AY206" s="58">
        <v>0</v>
      </c>
      <c r="AZ206" s="4">
        <f t="shared" si="80"/>
        <v>0</v>
      </c>
      <c r="BA206" s="5">
        <v>0</v>
      </c>
      <c r="BB206" s="5" t="s">
        <v>362</v>
      </c>
      <c r="BC206" s="5" t="s">
        <v>362</v>
      </c>
      <c r="BD206" s="5" t="s">
        <v>362</v>
      </c>
      <c r="BE206" s="5" t="s">
        <v>362</v>
      </c>
      <c r="BF206" s="5" t="s">
        <v>362</v>
      </c>
      <c r="BG206" s="5" t="s">
        <v>362</v>
      </c>
      <c r="BH206" s="5" t="s">
        <v>362</v>
      </c>
      <c r="BI206" s="5" t="s">
        <v>362</v>
      </c>
      <c r="BJ206" s="44">
        <f t="shared" si="83"/>
        <v>0.84884921670311797</v>
      </c>
      <c r="BK206" s="45">
        <v>904</v>
      </c>
      <c r="BL206" s="35">
        <f t="shared" si="84"/>
        <v>767.4</v>
      </c>
      <c r="BM206" s="35">
        <f t="shared" si="85"/>
        <v>-136.60000000000002</v>
      </c>
      <c r="BN206" s="35">
        <v>67</v>
      </c>
      <c r="BO206" s="35">
        <v>65.3</v>
      </c>
      <c r="BP206" s="35">
        <v>92.4</v>
      </c>
      <c r="BQ206" s="35">
        <v>50.7</v>
      </c>
      <c r="BR206" s="35">
        <v>62.8</v>
      </c>
      <c r="BS206" s="35"/>
      <c r="BT206" s="35">
        <v>80.5</v>
      </c>
      <c r="BU206" s="35">
        <v>50.7</v>
      </c>
      <c r="BV206" s="35">
        <v>56.6</v>
      </c>
      <c r="BW206" s="35">
        <v>79.5</v>
      </c>
      <c r="BX206" s="35">
        <v>71.400000000000006</v>
      </c>
      <c r="BY206" s="35">
        <v>71.7</v>
      </c>
      <c r="BZ206" s="35"/>
      <c r="CA206" s="35">
        <f t="shared" si="81"/>
        <v>18.8</v>
      </c>
      <c r="CB206" s="35"/>
      <c r="CC206" s="35">
        <f t="shared" ref="CC206:CC218" si="90">IF((IF(AND((CA206)&gt;0,CB206="+"),0,CA206))&gt;0,CA206,0)</f>
        <v>18.8</v>
      </c>
      <c r="CD206" s="35">
        <f t="shared" ref="CD206:CD218" si="91">IF((IF(AND((CA206)&gt;0,CB206="+"),0,CA206))&lt;0,CA206,0)</f>
        <v>0</v>
      </c>
      <c r="CE206" s="90"/>
      <c r="CF206" s="90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10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10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10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10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10"/>
      <c r="HY206" s="9"/>
      <c r="HZ206" s="9"/>
    </row>
    <row r="207" spans="1:234" s="2" customFormat="1" ht="17.149999999999999" customHeight="1">
      <c r="A207" s="46" t="s">
        <v>204</v>
      </c>
      <c r="B207" s="35">
        <v>0</v>
      </c>
      <c r="C207" s="35">
        <v>0</v>
      </c>
      <c r="D207" s="4">
        <f t="shared" si="82"/>
        <v>0</v>
      </c>
      <c r="E207" s="11">
        <v>0</v>
      </c>
      <c r="F207" s="5" t="s">
        <v>362</v>
      </c>
      <c r="G207" s="5" t="s">
        <v>362</v>
      </c>
      <c r="H207" s="5" t="s">
        <v>362</v>
      </c>
      <c r="I207" s="5" t="s">
        <v>362</v>
      </c>
      <c r="J207" s="5" t="s">
        <v>362</v>
      </c>
      <c r="K207" s="5" t="s">
        <v>362</v>
      </c>
      <c r="L207" s="5" t="s">
        <v>362</v>
      </c>
      <c r="M207" s="5" t="s">
        <v>362</v>
      </c>
      <c r="N207" s="35">
        <v>3163.6</v>
      </c>
      <c r="O207" s="35">
        <v>2372.4</v>
      </c>
      <c r="P207" s="4">
        <f t="shared" si="75"/>
        <v>0.74990517132380841</v>
      </c>
      <c r="Q207" s="11">
        <v>20</v>
      </c>
      <c r="R207" s="35">
        <v>70</v>
      </c>
      <c r="S207" s="35">
        <v>103.7</v>
      </c>
      <c r="T207" s="4">
        <f t="shared" si="76"/>
        <v>1.2281428571428572</v>
      </c>
      <c r="U207" s="11">
        <v>20</v>
      </c>
      <c r="V207" s="35">
        <v>3</v>
      </c>
      <c r="W207" s="35">
        <v>3.9</v>
      </c>
      <c r="X207" s="4">
        <f t="shared" si="77"/>
        <v>1.21</v>
      </c>
      <c r="Y207" s="11">
        <v>30</v>
      </c>
      <c r="Z207" s="82">
        <v>32454.400000000001</v>
      </c>
      <c r="AA207" s="82">
        <v>21669</v>
      </c>
      <c r="AB207" s="4">
        <f t="shared" si="78"/>
        <v>0.66767526128968646</v>
      </c>
      <c r="AC207" s="11">
        <v>5</v>
      </c>
      <c r="AD207" s="11">
        <v>138</v>
      </c>
      <c r="AE207" s="11">
        <v>161</v>
      </c>
      <c r="AF207" s="4">
        <f t="shared" si="79"/>
        <v>1.1666666666666667</v>
      </c>
      <c r="AG207" s="11">
        <v>20</v>
      </c>
      <c r="AH207" s="5" t="s">
        <v>362</v>
      </c>
      <c r="AI207" s="5" t="s">
        <v>362</v>
      </c>
      <c r="AJ207" s="5" t="s">
        <v>362</v>
      </c>
      <c r="AK207" s="5" t="s">
        <v>362</v>
      </c>
      <c r="AL207" s="5" t="s">
        <v>362</v>
      </c>
      <c r="AM207" s="5" t="s">
        <v>362</v>
      </c>
      <c r="AN207" s="5" t="s">
        <v>362</v>
      </c>
      <c r="AO207" s="5" t="s">
        <v>362</v>
      </c>
      <c r="AP207" s="5" t="s">
        <v>362</v>
      </c>
      <c r="AQ207" s="5" t="s">
        <v>362</v>
      </c>
      <c r="AR207" s="5" t="s">
        <v>362</v>
      </c>
      <c r="AS207" s="5" t="s">
        <v>362</v>
      </c>
      <c r="AT207" s="5" t="s">
        <v>362</v>
      </c>
      <c r="AU207" s="5" t="s">
        <v>362</v>
      </c>
      <c r="AV207" s="5" t="s">
        <v>362</v>
      </c>
      <c r="AW207" s="5" t="s">
        <v>362</v>
      </c>
      <c r="AX207" s="58">
        <v>0</v>
      </c>
      <c r="AY207" s="58">
        <v>0</v>
      </c>
      <c r="AZ207" s="4">
        <f t="shared" si="80"/>
        <v>0</v>
      </c>
      <c r="BA207" s="5">
        <v>0</v>
      </c>
      <c r="BB207" s="5" t="s">
        <v>362</v>
      </c>
      <c r="BC207" s="5" t="s">
        <v>362</v>
      </c>
      <c r="BD207" s="5" t="s">
        <v>362</v>
      </c>
      <c r="BE207" s="5" t="s">
        <v>362</v>
      </c>
      <c r="BF207" s="5" t="s">
        <v>362</v>
      </c>
      <c r="BG207" s="5" t="s">
        <v>362</v>
      </c>
      <c r="BH207" s="5" t="s">
        <v>362</v>
      </c>
      <c r="BI207" s="5" t="s">
        <v>362</v>
      </c>
      <c r="BJ207" s="44">
        <f t="shared" si="83"/>
        <v>1.079291265359106</v>
      </c>
      <c r="BK207" s="45">
        <v>1867</v>
      </c>
      <c r="BL207" s="35">
        <f t="shared" si="84"/>
        <v>2015</v>
      </c>
      <c r="BM207" s="35">
        <f t="shared" si="85"/>
        <v>148</v>
      </c>
      <c r="BN207" s="35">
        <v>129.19999999999999</v>
      </c>
      <c r="BO207" s="35">
        <v>131.4</v>
      </c>
      <c r="BP207" s="35">
        <v>173.2</v>
      </c>
      <c r="BQ207" s="35">
        <v>165</v>
      </c>
      <c r="BR207" s="35">
        <v>206.8</v>
      </c>
      <c r="BS207" s="35"/>
      <c r="BT207" s="35">
        <v>205.6</v>
      </c>
      <c r="BU207" s="35">
        <v>137.9</v>
      </c>
      <c r="BV207" s="35">
        <v>165.5</v>
      </c>
      <c r="BW207" s="35">
        <v>228.7</v>
      </c>
      <c r="BX207" s="35">
        <v>191.6</v>
      </c>
      <c r="BY207" s="35">
        <v>219.2</v>
      </c>
      <c r="BZ207" s="35"/>
      <c r="CA207" s="35">
        <f t="shared" si="81"/>
        <v>60.9</v>
      </c>
      <c r="CB207" s="35"/>
      <c r="CC207" s="35">
        <f t="shared" si="90"/>
        <v>60.9</v>
      </c>
      <c r="CD207" s="35">
        <f t="shared" si="91"/>
        <v>0</v>
      </c>
      <c r="CE207" s="90"/>
      <c r="CF207" s="90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10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10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10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10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10"/>
      <c r="HY207" s="9"/>
      <c r="HZ207" s="9"/>
    </row>
    <row r="208" spans="1:234" s="2" customFormat="1" ht="17.149999999999999" customHeight="1">
      <c r="A208" s="46" t="s">
        <v>205</v>
      </c>
      <c r="B208" s="35">
        <v>460206</v>
      </c>
      <c r="C208" s="35">
        <v>1537703</v>
      </c>
      <c r="D208" s="4">
        <f t="shared" si="82"/>
        <v>1.3</v>
      </c>
      <c r="E208" s="11">
        <v>10</v>
      </c>
      <c r="F208" s="5" t="s">
        <v>362</v>
      </c>
      <c r="G208" s="5" t="s">
        <v>362</v>
      </c>
      <c r="H208" s="5" t="s">
        <v>362</v>
      </c>
      <c r="I208" s="5" t="s">
        <v>362</v>
      </c>
      <c r="J208" s="5" t="s">
        <v>362</v>
      </c>
      <c r="K208" s="5" t="s">
        <v>362</v>
      </c>
      <c r="L208" s="5" t="s">
        <v>362</v>
      </c>
      <c r="M208" s="5" t="s">
        <v>362</v>
      </c>
      <c r="N208" s="35">
        <v>22870.1</v>
      </c>
      <c r="O208" s="35">
        <v>22926.400000000001</v>
      </c>
      <c r="P208" s="4">
        <f t="shared" si="75"/>
        <v>1.0024617295070859</v>
      </c>
      <c r="Q208" s="11">
        <v>20</v>
      </c>
      <c r="R208" s="35">
        <v>1</v>
      </c>
      <c r="S208" s="35">
        <v>1.3</v>
      </c>
      <c r="T208" s="4">
        <f t="shared" si="76"/>
        <v>1.21</v>
      </c>
      <c r="U208" s="11">
        <v>5</v>
      </c>
      <c r="V208" s="35">
        <v>6</v>
      </c>
      <c r="W208" s="35">
        <v>6.6</v>
      </c>
      <c r="X208" s="4">
        <f t="shared" si="77"/>
        <v>1.0999999999999999</v>
      </c>
      <c r="Y208" s="11">
        <v>45</v>
      </c>
      <c r="Z208" s="82">
        <v>242523.3</v>
      </c>
      <c r="AA208" s="82">
        <v>376726</v>
      </c>
      <c r="AB208" s="4">
        <f t="shared" si="78"/>
        <v>1.2353360027675691</v>
      </c>
      <c r="AC208" s="11">
        <v>5</v>
      </c>
      <c r="AD208" s="11">
        <v>5</v>
      </c>
      <c r="AE208" s="11">
        <v>11</v>
      </c>
      <c r="AF208" s="4">
        <f t="shared" si="79"/>
        <v>1.3</v>
      </c>
      <c r="AG208" s="11">
        <v>20</v>
      </c>
      <c r="AH208" s="5" t="s">
        <v>362</v>
      </c>
      <c r="AI208" s="5" t="s">
        <v>362</v>
      </c>
      <c r="AJ208" s="5" t="s">
        <v>362</v>
      </c>
      <c r="AK208" s="5" t="s">
        <v>362</v>
      </c>
      <c r="AL208" s="5" t="s">
        <v>362</v>
      </c>
      <c r="AM208" s="5" t="s">
        <v>362</v>
      </c>
      <c r="AN208" s="5" t="s">
        <v>362</v>
      </c>
      <c r="AO208" s="5" t="s">
        <v>362</v>
      </c>
      <c r="AP208" s="5" t="s">
        <v>362</v>
      </c>
      <c r="AQ208" s="5" t="s">
        <v>362</v>
      </c>
      <c r="AR208" s="5" t="s">
        <v>362</v>
      </c>
      <c r="AS208" s="5" t="s">
        <v>362</v>
      </c>
      <c r="AT208" s="5" t="s">
        <v>362</v>
      </c>
      <c r="AU208" s="5" t="s">
        <v>362</v>
      </c>
      <c r="AV208" s="5" t="s">
        <v>362</v>
      </c>
      <c r="AW208" s="5" t="s">
        <v>362</v>
      </c>
      <c r="AX208" s="58">
        <v>56.5</v>
      </c>
      <c r="AY208" s="58">
        <v>51.5</v>
      </c>
      <c r="AZ208" s="4">
        <f t="shared" si="80"/>
        <v>0.91150442477876104</v>
      </c>
      <c r="BA208" s="5">
        <v>10</v>
      </c>
      <c r="BB208" s="5" t="s">
        <v>362</v>
      </c>
      <c r="BC208" s="5" t="s">
        <v>362</v>
      </c>
      <c r="BD208" s="5" t="s">
        <v>362</v>
      </c>
      <c r="BE208" s="5" t="s">
        <v>362</v>
      </c>
      <c r="BF208" s="5" t="s">
        <v>362</v>
      </c>
      <c r="BG208" s="5" t="s">
        <v>362</v>
      </c>
      <c r="BH208" s="5" t="s">
        <v>362</v>
      </c>
      <c r="BI208" s="5" t="s">
        <v>362</v>
      </c>
      <c r="BJ208" s="44">
        <f t="shared" si="83"/>
        <v>1.129486598711019</v>
      </c>
      <c r="BK208" s="45">
        <v>12</v>
      </c>
      <c r="BL208" s="35">
        <f t="shared" si="84"/>
        <v>13.6</v>
      </c>
      <c r="BM208" s="35">
        <f t="shared" si="85"/>
        <v>1.5999999999999996</v>
      </c>
      <c r="BN208" s="35">
        <v>1.2</v>
      </c>
      <c r="BO208" s="35">
        <v>1.1000000000000001</v>
      </c>
      <c r="BP208" s="35">
        <v>1.3</v>
      </c>
      <c r="BQ208" s="35">
        <v>1.1000000000000001</v>
      </c>
      <c r="BR208" s="35">
        <v>1.1000000000000001</v>
      </c>
      <c r="BS208" s="35"/>
      <c r="BT208" s="35">
        <v>1.4</v>
      </c>
      <c r="BU208" s="35">
        <v>1.2000000000000002</v>
      </c>
      <c r="BV208" s="35">
        <v>1</v>
      </c>
      <c r="BW208" s="35">
        <v>1.2</v>
      </c>
      <c r="BX208" s="35">
        <v>1.4000000000000001</v>
      </c>
      <c r="BY208" s="35">
        <v>1.3</v>
      </c>
      <c r="BZ208" s="35"/>
      <c r="CA208" s="35">
        <f t="shared" si="81"/>
        <v>0.3</v>
      </c>
      <c r="CB208" s="35"/>
      <c r="CC208" s="35">
        <f t="shared" si="90"/>
        <v>0.3</v>
      </c>
      <c r="CD208" s="35">
        <f t="shared" si="91"/>
        <v>0</v>
      </c>
      <c r="CE208" s="90"/>
      <c r="CF208" s="90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10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10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10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10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10"/>
      <c r="HY208" s="9"/>
      <c r="HZ208" s="9"/>
    </row>
    <row r="209" spans="1:234" s="2" customFormat="1" ht="17.149999999999999" customHeight="1">
      <c r="A209" s="46" t="s">
        <v>206</v>
      </c>
      <c r="B209" s="35">
        <v>30814</v>
      </c>
      <c r="C209" s="35">
        <v>40744.9</v>
      </c>
      <c r="D209" s="4">
        <f t="shared" si="82"/>
        <v>1.212228532485234</v>
      </c>
      <c r="E209" s="11">
        <v>10</v>
      </c>
      <c r="F209" s="5" t="s">
        <v>362</v>
      </c>
      <c r="G209" s="5" t="s">
        <v>362</v>
      </c>
      <c r="H209" s="5" t="s">
        <v>362</v>
      </c>
      <c r="I209" s="5" t="s">
        <v>362</v>
      </c>
      <c r="J209" s="5" t="s">
        <v>362</v>
      </c>
      <c r="K209" s="5" t="s">
        <v>362</v>
      </c>
      <c r="L209" s="5" t="s">
        <v>362</v>
      </c>
      <c r="M209" s="5" t="s">
        <v>362</v>
      </c>
      <c r="N209" s="35">
        <v>2890</v>
      </c>
      <c r="O209" s="35">
        <v>2243.5</v>
      </c>
      <c r="P209" s="4">
        <f t="shared" si="75"/>
        <v>0.77629757785467124</v>
      </c>
      <c r="Q209" s="11">
        <v>20</v>
      </c>
      <c r="R209" s="35">
        <v>95</v>
      </c>
      <c r="S209" s="35">
        <v>132.4</v>
      </c>
      <c r="T209" s="4">
        <f t="shared" si="76"/>
        <v>1.2193684210526317</v>
      </c>
      <c r="U209" s="11">
        <v>30</v>
      </c>
      <c r="V209" s="35">
        <v>6</v>
      </c>
      <c r="W209" s="35">
        <v>6.3</v>
      </c>
      <c r="X209" s="4">
        <f t="shared" si="77"/>
        <v>1.05</v>
      </c>
      <c r="Y209" s="11">
        <v>20</v>
      </c>
      <c r="Z209" s="82">
        <v>44866.7</v>
      </c>
      <c r="AA209" s="82">
        <v>17985</v>
      </c>
      <c r="AB209" s="4">
        <f t="shared" si="78"/>
        <v>0.40085408554674185</v>
      </c>
      <c r="AC209" s="11">
        <v>5</v>
      </c>
      <c r="AD209" s="11">
        <v>147</v>
      </c>
      <c r="AE209" s="11">
        <v>151</v>
      </c>
      <c r="AF209" s="4">
        <f t="shared" si="79"/>
        <v>1.0272108843537415</v>
      </c>
      <c r="AG209" s="11">
        <v>20</v>
      </c>
      <c r="AH209" s="5" t="s">
        <v>362</v>
      </c>
      <c r="AI209" s="5" t="s">
        <v>362</v>
      </c>
      <c r="AJ209" s="5" t="s">
        <v>362</v>
      </c>
      <c r="AK209" s="5" t="s">
        <v>362</v>
      </c>
      <c r="AL209" s="5" t="s">
        <v>362</v>
      </c>
      <c r="AM209" s="5" t="s">
        <v>362</v>
      </c>
      <c r="AN209" s="5" t="s">
        <v>362</v>
      </c>
      <c r="AO209" s="5" t="s">
        <v>362</v>
      </c>
      <c r="AP209" s="5" t="s">
        <v>362</v>
      </c>
      <c r="AQ209" s="5" t="s">
        <v>362</v>
      </c>
      <c r="AR209" s="5" t="s">
        <v>362</v>
      </c>
      <c r="AS209" s="5" t="s">
        <v>362</v>
      </c>
      <c r="AT209" s="5" t="s">
        <v>362</v>
      </c>
      <c r="AU209" s="5" t="s">
        <v>362</v>
      </c>
      <c r="AV209" s="5" t="s">
        <v>362</v>
      </c>
      <c r="AW209" s="5" t="s">
        <v>362</v>
      </c>
      <c r="AX209" s="58">
        <v>34.200000000000003</v>
      </c>
      <c r="AY209" s="58">
        <v>29.2</v>
      </c>
      <c r="AZ209" s="4">
        <f t="shared" si="80"/>
        <v>0.85380116959064323</v>
      </c>
      <c r="BA209" s="5">
        <v>10</v>
      </c>
      <c r="BB209" s="5" t="s">
        <v>362</v>
      </c>
      <c r="BC209" s="5" t="s">
        <v>362</v>
      </c>
      <c r="BD209" s="5" t="s">
        <v>362</v>
      </c>
      <c r="BE209" s="5" t="s">
        <v>362</v>
      </c>
      <c r="BF209" s="5" t="s">
        <v>362</v>
      </c>
      <c r="BG209" s="5" t="s">
        <v>362</v>
      </c>
      <c r="BH209" s="5" t="s">
        <v>362</v>
      </c>
      <c r="BI209" s="5" t="s">
        <v>362</v>
      </c>
      <c r="BJ209" s="44">
        <f t="shared" si="83"/>
        <v>1.0114416462977365</v>
      </c>
      <c r="BK209" s="45">
        <v>1220</v>
      </c>
      <c r="BL209" s="35">
        <f t="shared" si="84"/>
        <v>1234</v>
      </c>
      <c r="BM209" s="35">
        <f t="shared" si="85"/>
        <v>14</v>
      </c>
      <c r="BN209" s="35">
        <v>108.7</v>
      </c>
      <c r="BO209" s="35">
        <v>95.7</v>
      </c>
      <c r="BP209" s="35">
        <v>77.7</v>
      </c>
      <c r="BQ209" s="35">
        <v>94.5</v>
      </c>
      <c r="BR209" s="35">
        <v>100.5</v>
      </c>
      <c r="BS209" s="35"/>
      <c r="BT209" s="35">
        <v>117.1</v>
      </c>
      <c r="BU209" s="35">
        <v>82.600000000000009</v>
      </c>
      <c r="BV209" s="35">
        <v>104.2</v>
      </c>
      <c r="BW209" s="35">
        <v>156</v>
      </c>
      <c r="BX209" s="35">
        <v>101.2</v>
      </c>
      <c r="BY209" s="35">
        <v>125.9</v>
      </c>
      <c r="BZ209" s="35">
        <v>75.400000000000006</v>
      </c>
      <c r="CA209" s="35">
        <f t="shared" si="81"/>
        <v>-5.5</v>
      </c>
      <c r="CB209" s="35"/>
      <c r="CC209" s="35">
        <f t="shared" si="90"/>
        <v>0</v>
      </c>
      <c r="CD209" s="35">
        <f t="shared" si="91"/>
        <v>-5.5</v>
      </c>
      <c r="CE209" s="90"/>
      <c r="CF209" s="90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10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10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10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10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9"/>
      <c r="HW209" s="9"/>
      <c r="HX209" s="10"/>
      <c r="HY209" s="9"/>
      <c r="HZ209" s="9"/>
    </row>
    <row r="210" spans="1:234" s="2" customFormat="1" ht="17.149999999999999" customHeight="1">
      <c r="A210" s="46" t="s">
        <v>207</v>
      </c>
      <c r="B210" s="35">
        <v>520554</v>
      </c>
      <c r="C210" s="35">
        <v>586986.6</v>
      </c>
      <c r="D210" s="4">
        <f t="shared" si="82"/>
        <v>1.1276190366417316</v>
      </c>
      <c r="E210" s="11">
        <v>10</v>
      </c>
      <c r="F210" s="5" t="s">
        <v>362</v>
      </c>
      <c r="G210" s="5" t="s">
        <v>362</v>
      </c>
      <c r="H210" s="5" t="s">
        <v>362</v>
      </c>
      <c r="I210" s="5" t="s">
        <v>362</v>
      </c>
      <c r="J210" s="5" t="s">
        <v>362</v>
      </c>
      <c r="K210" s="5" t="s">
        <v>362</v>
      </c>
      <c r="L210" s="5" t="s">
        <v>362</v>
      </c>
      <c r="M210" s="5" t="s">
        <v>362</v>
      </c>
      <c r="N210" s="35">
        <v>77325.5</v>
      </c>
      <c r="O210" s="35">
        <v>46309.7</v>
      </c>
      <c r="P210" s="4">
        <f t="shared" si="75"/>
        <v>0.59889299131593066</v>
      </c>
      <c r="Q210" s="11">
        <v>20</v>
      </c>
      <c r="R210" s="35">
        <v>1916</v>
      </c>
      <c r="S210" s="35">
        <v>1982.8</v>
      </c>
      <c r="T210" s="4">
        <f t="shared" si="76"/>
        <v>1.0348643006263047</v>
      </c>
      <c r="U210" s="11">
        <v>40</v>
      </c>
      <c r="V210" s="35">
        <v>126</v>
      </c>
      <c r="W210" s="35">
        <v>146.6</v>
      </c>
      <c r="X210" s="4">
        <f t="shared" si="77"/>
        <v>1.1634920634920634</v>
      </c>
      <c r="Y210" s="11">
        <v>10</v>
      </c>
      <c r="Z210" s="82">
        <v>2985326.2</v>
      </c>
      <c r="AA210" s="82">
        <v>2681368</v>
      </c>
      <c r="AB210" s="4">
        <f t="shared" si="78"/>
        <v>0.89818258386637939</v>
      </c>
      <c r="AC210" s="11">
        <v>5</v>
      </c>
      <c r="AD210" s="11">
        <v>635</v>
      </c>
      <c r="AE210" s="11">
        <v>604</v>
      </c>
      <c r="AF210" s="4">
        <f t="shared" si="79"/>
        <v>0.95118110236220477</v>
      </c>
      <c r="AG210" s="11">
        <v>20</v>
      </c>
      <c r="AH210" s="5" t="s">
        <v>362</v>
      </c>
      <c r="AI210" s="5" t="s">
        <v>362</v>
      </c>
      <c r="AJ210" s="5" t="s">
        <v>362</v>
      </c>
      <c r="AK210" s="5" t="s">
        <v>362</v>
      </c>
      <c r="AL210" s="5" t="s">
        <v>362</v>
      </c>
      <c r="AM210" s="5" t="s">
        <v>362</v>
      </c>
      <c r="AN210" s="5" t="s">
        <v>362</v>
      </c>
      <c r="AO210" s="5" t="s">
        <v>362</v>
      </c>
      <c r="AP210" s="5" t="s">
        <v>362</v>
      </c>
      <c r="AQ210" s="5" t="s">
        <v>362</v>
      </c>
      <c r="AR210" s="5" t="s">
        <v>362</v>
      </c>
      <c r="AS210" s="5" t="s">
        <v>362</v>
      </c>
      <c r="AT210" s="5" t="s">
        <v>362</v>
      </c>
      <c r="AU210" s="5" t="s">
        <v>362</v>
      </c>
      <c r="AV210" s="5" t="s">
        <v>362</v>
      </c>
      <c r="AW210" s="5" t="s">
        <v>362</v>
      </c>
      <c r="AX210" s="58">
        <v>64.3</v>
      </c>
      <c r="AY210" s="58">
        <v>59.4</v>
      </c>
      <c r="AZ210" s="4">
        <f t="shared" si="80"/>
        <v>0.92379471228615861</v>
      </c>
      <c r="BA210" s="5">
        <v>10</v>
      </c>
      <c r="BB210" s="5" t="s">
        <v>362</v>
      </c>
      <c r="BC210" s="5" t="s">
        <v>362</v>
      </c>
      <c r="BD210" s="5" t="s">
        <v>362</v>
      </c>
      <c r="BE210" s="5" t="s">
        <v>362</v>
      </c>
      <c r="BF210" s="5" t="s">
        <v>362</v>
      </c>
      <c r="BG210" s="5" t="s">
        <v>362</v>
      </c>
      <c r="BH210" s="5" t="s">
        <v>362</v>
      </c>
      <c r="BI210" s="5" t="s">
        <v>362</v>
      </c>
      <c r="BJ210" s="44">
        <f t="shared" si="83"/>
        <v>0.94813934732301153</v>
      </c>
      <c r="BK210" s="45">
        <v>2132</v>
      </c>
      <c r="BL210" s="35">
        <f t="shared" si="84"/>
        <v>2021.4</v>
      </c>
      <c r="BM210" s="35">
        <f t="shared" si="85"/>
        <v>-110.59999999999991</v>
      </c>
      <c r="BN210" s="35">
        <v>165.2</v>
      </c>
      <c r="BO210" s="35">
        <v>203.6</v>
      </c>
      <c r="BP210" s="35">
        <v>174.2</v>
      </c>
      <c r="BQ210" s="35">
        <v>149.70000000000002</v>
      </c>
      <c r="BR210" s="35">
        <v>163.1</v>
      </c>
      <c r="BS210" s="35"/>
      <c r="BT210" s="35">
        <v>144.19999999999999</v>
      </c>
      <c r="BU210" s="35">
        <v>168.3</v>
      </c>
      <c r="BV210" s="35">
        <v>167.5</v>
      </c>
      <c r="BW210" s="35">
        <v>235.7</v>
      </c>
      <c r="BX210" s="35">
        <v>203.5</v>
      </c>
      <c r="BY210" s="35">
        <v>224.2</v>
      </c>
      <c r="BZ210" s="35"/>
      <c r="CA210" s="35">
        <f t="shared" si="81"/>
        <v>22.2</v>
      </c>
      <c r="CB210" s="35"/>
      <c r="CC210" s="35">
        <f t="shared" si="90"/>
        <v>22.2</v>
      </c>
      <c r="CD210" s="35">
        <f t="shared" si="91"/>
        <v>0</v>
      </c>
      <c r="CE210" s="90"/>
      <c r="CF210" s="90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10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10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10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10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9"/>
      <c r="HU210" s="9"/>
      <c r="HV210" s="9"/>
      <c r="HW210" s="9"/>
      <c r="HX210" s="10"/>
      <c r="HY210" s="9"/>
      <c r="HZ210" s="9"/>
    </row>
    <row r="211" spans="1:234" s="2" customFormat="1" ht="17.149999999999999" customHeight="1">
      <c r="A211" s="46" t="s">
        <v>208</v>
      </c>
      <c r="B211" s="35">
        <v>81671</v>
      </c>
      <c r="C211" s="35">
        <v>81529</v>
      </c>
      <c r="D211" s="4">
        <f t="shared" si="82"/>
        <v>0.99826131674645835</v>
      </c>
      <c r="E211" s="11">
        <v>10</v>
      </c>
      <c r="F211" s="5" t="s">
        <v>362</v>
      </c>
      <c r="G211" s="5" t="s">
        <v>362</v>
      </c>
      <c r="H211" s="5" t="s">
        <v>362</v>
      </c>
      <c r="I211" s="5" t="s">
        <v>362</v>
      </c>
      <c r="J211" s="5" t="s">
        <v>362</v>
      </c>
      <c r="K211" s="5" t="s">
        <v>362</v>
      </c>
      <c r="L211" s="5" t="s">
        <v>362</v>
      </c>
      <c r="M211" s="5" t="s">
        <v>362</v>
      </c>
      <c r="N211" s="35">
        <v>14562.7</v>
      </c>
      <c r="O211" s="35">
        <v>11104.7</v>
      </c>
      <c r="P211" s="4">
        <f t="shared" si="75"/>
        <v>0.7625440337300089</v>
      </c>
      <c r="Q211" s="11">
        <v>20</v>
      </c>
      <c r="R211" s="35">
        <v>1</v>
      </c>
      <c r="S211" s="35">
        <v>1.2</v>
      </c>
      <c r="T211" s="4">
        <f t="shared" si="76"/>
        <v>1.2</v>
      </c>
      <c r="U211" s="11">
        <v>15</v>
      </c>
      <c r="V211" s="35">
        <v>3</v>
      </c>
      <c r="W211" s="35">
        <v>3.6</v>
      </c>
      <c r="X211" s="4">
        <f t="shared" si="77"/>
        <v>1.2</v>
      </c>
      <c r="Y211" s="11">
        <v>35</v>
      </c>
      <c r="Z211" s="82">
        <v>756152.5</v>
      </c>
      <c r="AA211" s="82">
        <v>668552</v>
      </c>
      <c r="AB211" s="4">
        <f t="shared" si="78"/>
        <v>0.88414969202641003</v>
      </c>
      <c r="AC211" s="11">
        <v>5</v>
      </c>
      <c r="AD211" s="11">
        <v>10</v>
      </c>
      <c r="AE211" s="11">
        <v>10</v>
      </c>
      <c r="AF211" s="4">
        <f t="shared" si="79"/>
        <v>1</v>
      </c>
      <c r="AG211" s="11">
        <v>20</v>
      </c>
      <c r="AH211" s="5" t="s">
        <v>362</v>
      </c>
      <c r="AI211" s="5" t="s">
        <v>362</v>
      </c>
      <c r="AJ211" s="5" t="s">
        <v>362</v>
      </c>
      <c r="AK211" s="5" t="s">
        <v>362</v>
      </c>
      <c r="AL211" s="5" t="s">
        <v>362</v>
      </c>
      <c r="AM211" s="5" t="s">
        <v>362</v>
      </c>
      <c r="AN211" s="5" t="s">
        <v>362</v>
      </c>
      <c r="AO211" s="5" t="s">
        <v>362</v>
      </c>
      <c r="AP211" s="5" t="s">
        <v>362</v>
      </c>
      <c r="AQ211" s="5" t="s">
        <v>362</v>
      </c>
      <c r="AR211" s="5" t="s">
        <v>362</v>
      </c>
      <c r="AS211" s="5" t="s">
        <v>362</v>
      </c>
      <c r="AT211" s="5" t="s">
        <v>362</v>
      </c>
      <c r="AU211" s="5" t="s">
        <v>362</v>
      </c>
      <c r="AV211" s="5" t="s">
        <v>362</v>
      </c>
      <c r="AW211" s="5" t="s">
        <v>362</v>
      </c>
      <c r="AX211" s="58">
        <v>45.5</v>
      </c>
      <c r="AY211" s="58">
        <v>40.5</v>
      </c>
      <c r="AZ211" s="4">
        <f t="shared" si="80"/>
        <v>0.89010989010989006</v>
      </c>
      <c r="BA211" s="5">
        <v>10</v>
      </c>
      <c r="BB211" s="5" t="s">
        <v>362</v>
      </c>
      <c r="BC211" s="5" t="s">
        <v>362</v>
      </c>
      <c r="BD211" s="5" t="s">
        <v>362</v>
      </c>
      <c r="BE211" s="5" t="s">
        <v>362</v>
      </c>
      <c r="BF211" s="5" t="s">
        <v>362</v>
      </c>
      <c r="BG211" s="5" t="s">
        <v>362</v>
      </c>
      <c r="BH211" s="5" t="s">
        <v>362</v>
      </c>
      <c r="BI211" s="5" t="s">
        <v>362</v>
      </c>
      <c r="BJ211" s="44">
        <f t="shared" si="83"/>
        <v>1.0309160104634409</v>
      </c>
      <c r="BK211" s="45">
        <v>532</v>
      </c>
      <c r="BL211" s="35">
        <f t="shared" si="84"/>
        <v>548.4</v>
      </c>
      <c r="BM211" s="35">
        <f t="shared" si="85"/>
        <v>16.399999999999977</v>
      </c>
      <c r="BN211" s="35">
        <v>50.1</v>
      </c>
      <c r="BO211" s="35">
        <v>43.8</v>
      </c>
      <c r="BP211" s="35">
        <v>48.6</v>
      </c>
      <c r="BQ211" s="35">
        <v>41.1</v>
      </c>
      <c r="BR211" s="35">
        <v>47.9</v>
      </c>
      <c r="BS211" s="35"/>
      <c r="BT211" s="35">
        <v>43</v>
      </c>
      <c r="BU211" s="35">
        <v>45.1</v>
      </c>
      <c r="BV211" s="35">
        <v>41.6</v>
      </c>
      <c r="BW211" s="35">
        <v>62.7</v>
      </c>
      <c r="BX211" s="35">
        <v>50.1</v>
      </c>
      <c r="BY211" s="35">
        <v>49.3</v>
      </c>
      <c r="BZ211" s="35">
        <v>1</v>
      </c>
      <c r="CA211" s="35">
        <f t="shared" si="81"/>
        <v>24.1</v>
      </c>
      <c r="CB211" s="35"/>
      <c r="CC211" s="35">
        <f t="shared" si="90"/>
        <v>24.1</v>
      </c>
      <c r="CD211" s="35">
        <f t="shared" si="91"/>
        <v>0</v>
      </c>
      <c r="CE211" s="90"/>
      <c r="CF211" s="90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10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10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10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10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9"/>
      <c r="HQ211" s="9"/>
      <c r="HR211" s="9"/>
      <c r="HS211" s="9"/>
      <c r="HT211" s="9"/>
      <c r="HU211" s="9"/>
      <c r="HV211" s="9"/>
      <c r="HW211" s="9"/>
      <c r="HX211" s="10"/>
      <c r="HY211" s="9"/>
      <c r="HZ211" s="9"/>
    </row>
    <row r="212" spans="1:234" s="2" customFormat="1" ht="17.149999999999999" customHeight="1">
      <c r="A212" s="46" t="s">
        <v>209</v>
      </c>
      <c r="B212" s="35">
        <v>3050947</v>
      </c>
      <c r="C212" s="35">
        <v>3114844.1</v>
      </c>
      <c r="D212" s="4">
        <f t="shared" si="82"/>
        <v>1.0209433661089491</v>
      </c>
      <c r="E212" s="11">
        <v>10</v>
      </c>
      <c r="F212" s="5" t="s">
        <v>362</v>
      </c>
      <c r="G212" s="5" t="s">
        <v>362</v>
      </c>
      <c r="H212" s="5" t="s">
        <v>362</v>
      </c>
      <c r="I212" s="5" t="s">
        <v>362</v>
      </c>
      <c r="J212" s="5" t="s">
        <v>362</v>
      </c>
      <c r="K212" s="5" t="s">
        <v>362</v>
      </c>
      <c r="L212" s="5" t="s">
        <v>362</v>
      </c>
      <c r="M212" s="5" t="s">
        <v>362</v>
      </c>
      <c r="N212" s="35">
        <v>35950.5</v>
      </c>
      <c r="O212" s="35">
        <v>34398.6</v>
      </c>
      <c r="P212" s="4">
        <f t="shared" si="75"/>
        <v>0.95683231109442146</v>
      </c>
      <c r="Q212" s="11">
        <v>20</v>
      </c>
      <c r="R212" s="35">
        <v>24</v>
      </c>
      <c r="S212" s="35">
        <v>31.3</v>
      </c>
      <c r="T212" s="4">
        <f t="shared" si="76"/>
        <v>1.2104166666666667</v>
      </c>
      <c r="U212" s="11">
        <v>30</v>
      </c>
      <c r="V212" s="35">
        <v>50</v>
      </c>
      <c r="W212" s="35">
        <v>52</v>
      </c>
      <c r="X212" s="4">
        <f t="shared" si="77"/>
        <v>1.04</v>
      </c>
      <c r="Y212" s="11">
        <v>20</v>
      </c>
      <c r="Z212" s="82">
        <v>589336</v>
      </c>
      <c r="AA212" s="82">
        <v>734192</v>
      </c>
      <c r="AB212" s="4">
        <f t="shared" si="78"/>
        <v>1.2045795267894714</v>
      </c>
      <c r="AC212" s="11">
        <v>5</v>
      </c>
      <c r="AD212" s="11">
        <v>60</v>
      </c>
      <c r="AE212" s="11">
        <v>62</v>
      </c>
      <c r="AF212" s="4">
        <f t="shared" si="79"/>
        <v>1.0333333333333334</v>
      </c>
      <c r="AG212" s="11">
        <v>20</v>
      </c>
      <c r="AH212" s="5" t="s">
        <v>362</v>
      </c>
      <c r="AI212" s="5" t="s">
        <v>362</v>
      </c>
      <c r="AJ212" s="5" t="s">
        <v>362</v>
      </c>
      <c r="AK212" s="5" t="s">
        <v>362</v>
      </c>
      <c r="AL212" s="5" t="s">
        <v>362</v>
      </c>
      <c r="AM212" s="5" t="s">
        <v>362</v>
      </c>
      <c r="AN212" s="5" t="s">
        <v>362</v>
      </c>
      <c r="AO212" s="5" t="s">
        <v>362</v>
      </c>
      <c r="AP212" s="5" t="s">
        <v>362</v>
      </c>
      <c r="AQ212" s="5" t="s">
        <v>362</v>
      </c>
      <c r="AR212" s="5" t="s">
        <v>362</v>
      </c>
      <c r="AS212" s="5" t="s">
        <v>362</v>
      </c>
      <c r="AT212" s="5" t="s">
        <v>362</v>
      </c>
      <c r="AU212" s="5" t="s">
        <v>362</v>
      </c>
      <c r="AV212" s="5" t="s">
        <v>362</v>
      </c>
      <c r="AW212" s="5" t="s">
        <v>362</v>
      </c>
      <c r="AX212" s="58">
        <v>31</v>
      </c>
      <c r="AY212" s="58">
        <v>26</v>
      </c>
      <c r="AZ212" s="4">
        <f t="shared" si="80"/>
        <v>0.83870967741935487</v>
      </c>
      <c r="BA212" s="5">
        <v>10</v>
      </c>
      <c r="BB212" s="5" t="s">
        <v>362</v>
      </c>
      <c r="BC212" s="5" t="s">
        <v>362</v>
      </c>
      <c r="BD212" s="5" t="s">
        <v>362</v>
      </c>
      <c r="BE212" s="5" t="s">
        <v>362</v>
      </c>
      <c r="BF212" s="5" t="s">
        <v>362</v>
      </c>
      <c r="BG212" s="5" t="s">
        <v>362</v>
      </c>
      <c r="BH212" s="5" t="s">
        <v>362</v>
      </c>
      <c r="BI212" s="5" t="s">
        <v>362</v>
      </c>
      <c r="BJ212" s="44">
        <f t="shared" si="83"/>
        <v>1.056828182241613</v>
      </c>
      <c r="BK212" s="45">
        <v>47</v>
      </c>
      <c r="BL212" s="35">
        <f t="shared" si="84"/>
        <v>49.7</v>
      </c>
      <c r="BM212" s="35">
        <f t="shared" si="85"/>
        <v>2.7000000000000028</v>
      </c>
      <c r="BN212" s="35">
        <v>4.7</v>
      </c>
      <c r="BO212" s="35">
        <v>4</v>
      </c>
      <c r="BP212" s="35">
        <v>4.5999999999999996</v>
      </c>
      <c r="BQ212" s="35">
        <v>4.6999999999999993</v>
      </c>
      <c r="BR212" s="35">
        <v>4.7</v>
      </c>
      <c r="BS212" s="35"/>
      <c r="BT212" s="35">
        <v>4.2</v>
      </c>
      <c r="BU212" s="35">
        <v>5</v>
      </c>
      <c r="BV212" s="35">
        <v>4.5999999999999996</v>
      </c>
      <c r="BW212" s="35">
        <v>3.9</v>
      </c>
      <c r="BX212" s="35">
        <v>5.3</v>
      </c>
      <c r="BY212" s="35">
        <v>5</v>
      </c>
      <c r="BZ212" s="35"/>
      <c r="CA212" s="35">
        <f t="shared" si="81"/>
        <v>-1</v>
      </c>
      <c r="CB212" s="35"/>
      <c r="CC212" s="35">
        <f t="shared" si="90"/>
        <v>0</v>
      </c>
      <c r="CD212" s="35">
        <f t="shared" si="91"/>
        <v>-1</v>
      </c>
      <c r="CE212" s="90"/>
      <c r="CF212" s="90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10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10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10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10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/>
      <c r="HV212" s="9"/>
      <c r="HW212" s="9"/>
      <c r="HX212" s="10"/>
      <c r="HY212" s="9"/>
      <c r="HZ212" s="9"/>
    </row>
    <row r="213" spans="1:234" s="2" customFormat="1" ht="17.149999999999999" customHeight="1">
      <c r="A213" s="46" t="s">
        <v>210</v>
      </c>
      <c r="B213" s="35">
        <v>110745</v>
      </c>
      <c r="C213" s="35">
        <v>80152.800000000003</v>
      </c>
      <c r="D213" s="4">
        <f t="shared" si="82"/>
        <v>0.7237599891642964</v>
      </c>
      <c r="E213" s="11">
        <v>10</v>
      </c>
      <c r="F213" s="5" t="s">
        <v>362</v>
      </c>
      <c r="G213" s="5" t="s">
        <v>362</v>
      </c>
      <c r="H213" s="5" t="s">
        <v>362</v>
      </c>
      <c r="I213" s="5" t="s">
        <v>362</v>
      </c>
      <c r="J213" s="5" t="s">
        <v>362</v>
      </c>
      <c r="K213" s="5" t="s">
        <v>362</v>
      </c>
      <c r="L213" s="5" t="s">
        <v>362</v>
      </c>
      <c r="M213" s="5" t="s">
        <v>362</v>
      </c>
      <c r="N213" s="35">
        <v>4662.2</v>
      </c>
      <c r="O213" s="35">
        <v>4611</v>
      </c>
      <c r="P213" s="4">
        <f t="shared" si="75"/>
        <v>0.98901806014328009</v>
      </c>
      <c r="Q213" s="11">
        <v>20</v>
      </c>
      <c r="R213" s="35">
        <v>118</v>
      </c>
      <c r="S213" s="35">
        <v>276.7</v>
      </c>
      <c r="T213" s="4">
        <f t="shared" si="76"/>
        <v>1.3</v>
      </c>
      <c r="U213" s="11">
        <v>30</v>
      </c>
      <c r="V213" s="35">
        <v>12</v>
      </c>
      <c r="W213" s="35">
        <v>14.4</v>
      </c>
      <c r="X213" s="4">
        <f t="shared" si="77"/>
        <v>1.2</v>
      </c>
      <c r="Y213" s="11">
        <v>20</v>
      </c>
      <c r="Z213" s="82">
        <v>179603.4</v>
      </c>
      <c r="AA213" s="82">
        <v>195617</v>
      </c>
      <c r="AB213" s="4">
        <f t="shared" si="78"/>
        <v>1.0891608956177889</v>
      </c>
      <c r="AC213" s="11">
        <v>5</v>
      </c>
      <c r="AD213" s="11">
        <v>243</v>
      </c>
      <c r="AE213" s="11">
        <v>273</v>
      </c>
      <c r="AF213" s="4">
        <f t="shared" si="79"/>
        <v>1.1234567901234569</v>
      </c>
      <c r="AG213" s="11">
        <v>20</v>
      </c>
      <c r="AH213" s="5" t="s">
        <v>362</v>
      </c>
      <c r="AI213" s="5" t="s">
        <v>362</v>
      </c>
      <c r="AJ213" s="5" t="s">
        <v>362</v>
      </c>
      <c r="AK213" s="5" t="s">
        <v>362</v>
      </c>
      <c r="AL213" s="5" t="s">
        <v>362</v>
      </c>
      <c r="AM213" s="5" t="s">
        <v>362</v>
      </c>
      <c r="AN213" s="5" t="s">
        <v>362</v>
      </c>
      <c r="AO213" s="5" t="s">
        <v>362</v>
      </c>
      <c r="AP213" s="5" t="s">
        <v>362</v>
      </c>
      <c r="AQ213" s="5" t="s">
        <v>362</v>
      </c>
      <c r="AR213" s="5" t="s">
        <v>362</v>
      </c>
      <c r="AS213" s="5" t="s">
        <v>362</v>
      </c>
      <c r="AT213" s="5" t="s">
        <v>362</v>
      </c>
      <c r="AU213" s="5" t="s">
        <v>362</v>
      </c>
      <c r="AV213" s="5" t="s">
        <v>362</v>
      </c>
      <c r="AW213" s="5" t="s">
        <v>362</v>
      </c>
      <c r="AX213" s="58">
        <v>38.299999999999997</v>
      </c>
      <c r="AY213" s="58">
        <v>33.299999999999997</v>
      </c>
      <c r="AZ213" s="4">
        <f t="shared" si="80"/>
        <v>0.86945169712793735</v>
      </c>
      <c r="BA213" s="5">
        <v>10</v>
      </c>
      <c r="BB213" s="5" t="s">
        <v>362</v>
      </c>
      <c r="BC213" s="5" t="s">
        <v>362</v>
      </c>
      <c r="BD213" s="5" t="s">
        <v>362</v>
      </c>
      <c r="BE213" s="5" t="s">
        <v>362</v>
      </c>
      <c r="BF213" s="5" t="s">
        <v>362</v>
      </c>
      <c r="BG213" s="5" t="s">
        <v>362</v>
      </c>
      <c r="BH213" s="5" t="s">
        <v>362</v>
      </c>
      <c r="BI213" s="5" t="s">
        <v>362</v>
      </c>
      <c r="BJ213" s="44">
        <f t="shared" si="83"/>
        <v>1.1011079856204002</v>
      </c>
      <c r="BK213" s="45">
        <v>2797</v>
      </c>
      <c r="BL213" s="35">
        <f t="shared" si="84"/>
        <v>3079.8</v>
      </c>
      <c r="BM213" s="35">
        <f t="shared" si="85"/>
        <v>282.80000000000018</v>
      </c>
      <c r="BN213" s="35">
        <v>252.6</v>
      </c>
      <c r="BO213" s="35">
        <v>305.10000000000002</v>
      </c>
      <c r="BP213" s="35">
        <v>166.5</v>
      </c>
      <c r="BQ213" s="35">
        <v>254.8</v>
      </c>
      <c r="BR213" s="35">
        <v>242.8</v>
      </c>
      <c r="BS213" s="35"/>
      <c r="BT213" s="35">
        <v>252.7</v>
      </c>
      <c r="BU213" s="35">
        <v>274.79999999999995</v>
      </c>
      <c r="BV213" s="35">
        <v>239.5</v>
      </c>
      <c r="BW213" s="35">
        <v>292.89999999999998</v>
      </c>
      <c r="BX213" s="35">
        <v>312.29999999999995</v>
      </c>
      <c r="BY213" s="35">
        <v>296.10000000000002</v>
      </c>
      <c r="BZ213" s="35">
        <v>133.29999999999998</v>
      </c>
      <c r="CA213" s="35">
        <f t="shared" si="81"/>
        <v>56.4</v>
      </c>
      <c r="CB213" s="35"/>
      <c r="CC213" s="35">
        <f t="shared" si="90"/>
        <v>56.4</v>
      </c>
      <c r="CD213" s="35">
        <f t="shared" si="91"/>
        <v>0</v>
      </c>
      <c r="CE213" s="90"/>
      <c r="CF213" s="90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10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10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10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10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9"/>
      <c r="HW213" s="9"/>
      <c r="HX213" s="10"/>
      <c r="HY213" s="9"/>
      <c r="HZ213" s="9"/>
    </row>
    <row r="214" spans="1:234" s="2" customFormat="1" ht="17.149999999999999" customHeight="1">
      <c r="A214" s="46" t="s">
        <v>211</v>
      </c>
      <c r="B214" s="35">
        <v>1399167</v>
      </c>
      <c r="C214" s="35">
        <v>1840123.6</v>
      </c>
      <c r="D214" s="4">
        <f t="shared" si="82"/>
        <v>1.2115156518128285</v>
      </c>
      <c r="E214" s="11">
        <v>10</v>
      </c>
      <c r="F214" s="5" t="s">
        <v>362</v>
      </c>
      <c r="G214" s="5" t="s">
        <v>362</v>
      </c>
      <c r="H214" s="5" t="s">
        <v>362</v>
      </c>
      <c r="I214" s="5" t="s">
        <v>362</v>
      </c>
      <c r="J214" s="5" t="s">
        <v>362</v>
      </c>
      <c r="K214" s="5" t="s">
        <v>362</v>
      </c>
      <c r="L214" s="5" t="s">
        <v>362</v>
      </c>
      <c r="M214" s="5" t="s">
        <v>362</v>
      </c>
      <c r="N214" s="35">
        <v>20582.7</v>
      </c>
      <c r="O214" s="35">
        <v>22580.5</v>
      </c>
      <c r="P214" s="4">
        <f t="shared" si="75"/>
        <v>1.0970620958377666</v>
      </c>
      <c r="Q214" s="11">
        <v>20</v>
      </c>
      <c r="R214" s="35">
        <v>2057</v>
      </c>
      <c r="S214" s="35">
        <v>988.4</v>
      </c>
      <c r="T214" s="4">
        <f t="shared" si="76"/>
        <v>0.48050559066601845</v>
      </c>
      <c r="U214" s="11">
        <v>10</v>
      </c>
      <c r="V214" s="35">
        <v>2849</v>
      </c>
      <c r="W214" s="35">
        <v>1131.5999999999999</v>
      </c>
      <c r="X214" s="4">
        <f t="shared" si="77"/>
        <v>0.39719199719199716</v>
      </c>
      <c r="Y214" s="11">
        <v>40</v>
      </c>
      <c r="Z214" s="82">
        <v>105607</v>
      </c>
      <c r="AA214" s="82">
        <v>74843</v>
      </c>
      <c r="AB214" s="4">
        <f t="shared" si="78"/>
        <v>0.70869355251072375</v>
      </c>
      <c r="AC214" s="11">
        <v>5</v>
      </c>
      <c r="AD214" s="11">
        <v>715</v>
      </c>
      <c r="AE214" s="11">
        <v>589</v>
      </c>
      <c r="AF214" s="4">
        <f t="shared" si="79"/>
        <v>0.82377622377622373</v>
      </c>
      <c r="AG214" s="11">
        <v>20</v>
      </c>
      <c r="AH214" s="5" t="s">
        <v>362</v>
      </c>
      <c r="AI214" s="5" t="s">
        <v>362</v>
      </c>
      <c r="AJ214" s="5" t="s">
        <v>362</v>
      </c>
      <c r="AK214" s="5" t="s">
        <v>362</v>
      </c>
      <c r="AL214" s="5" t="s">
        <v>362</v>
      </c>
      <c r="AM214" s="5" t="s">
        <v>362</v>
      </c>
      <c r="AN214" s="5" t="s">
        <v>362</v>
      </c>
      <c r="AO214" s="5" t="s">
        <v>362</v>
      </c>
      <c r="AP214" s="5" t="s">
        <v>362</v>
      </c>
      <c r="AQ214" s="5" t="s">
        <v>362</v>
      </c>
      <c r="AR214" s="5" t="s">
        <v>362</v>
      </c>
      <c r="AS214" s="5" t="s">
        <v>362</v>
      </c>
      <c r="AT214" s="5" t="s">
        <v>362</v>
      </c>
      <c r="AU214" s="5" t="s">
        <v>362</v>
      </c>
      <c r="AV214" s="5" t="s">
        <v>362</v>
      </c>
      <c r="AW214" s="5" t="s">
        <v>362</v>
      </c>
      <c r="AX214" s="58">
        <v>34.200000000000003</v>
      </c>
      <c r="AY214" s="58">
        <v>29.2</v>
      </c>
      <c r="AZ214" s="4">
        <f t="shared" si="80"/>
        <v>0.85380116959064323</v>
      </c>
      <c r="BA214" s="5">
        <v>10</v>
      </c>
      <c r="BB214" s="5" t="s">
        <v>362</v>
      </c>
      <c r="BC214" s="5" t="s">
        <v>362</v>
      </c>
      <c r="BD214" s="5" t="s">
        <v>362</v>
      </c>
      <c r="BE214" s="5" t="s">
        <v>362</v>
      </c>
      <c r="BF214" s="5" t="s">
        <v>362</v>
      </c>
      <c r="BG214" s="5" t="s">
        <v>362</v>
      </c>
      <c r="BH214" s="5" t="s">
        <v>362</v>
      </c>
      <c r="BI214" s="5" t="s">
        <v>362</v>
      </c>
      <c r="BJ214" s="44">
        <f t="shared" si="83"/>
        <v>0.72440120141920195</v>
      </c>
      <c r="BK214" s="45">
        <v>147</v>
      </c>
      <c r="BL214" s="35">
        <f t="shared" si="84"/>
        <v>106.5</v>
      </c>
      <c r="BM214" s="35">
        <f t="shared" si="85"/>
        <v>-40.5</v>
      </c>
      <c r="BN214" s="35">
        <v>9.5</v>
      </c>
      <c r="BO214" s="35">
        <v>9</v>
      </c>
      <c r="BP214" s="35">
        <v>12.5</v>
      </c>
      <c r="BQ214" s="35">
        <v>12.2</v>
      </c>
      <c r="BR214" s="35">
        <v>9.5</v>
      </c>
      <c r="BS214" s="35"/>
      <c r="BT214" s="35">
        <v>8.5</v>
      </c>
      <c r="BU214" s="35">
        <v>8.6</v>
      </c>
      <c r="BV214" s="35">
        <v>5.9</v>
      </c>
      <c r="BW214" s="35">
        <v>11.6</v>
      </c>
      <c r="BX214" s="35">
        <v>8.1</v>
      </c>
      <c r="BY214" s="35">
        <v>9.1999999999999993</v>
      </c>
      <c r="BZ214" s="35"/>
      <c r="CA214" s="35">
        <f t="shared" si="81"/>
        <v>1.9</v>
      </c>
      <c r="CB214" s="35"/>
      <c r="CC214" s="35">
        <f t="shared" si="90"/>
        <v>1.9</v>
      </c>
      <c r="CD214" s="35">
        <f t="shared" si="91"/>
        <v>0</v>
      </c>
      <c r="CE214" s="90"/>
      <c r="CF214" s="90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10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10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10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10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10"/>
      <c r="HY214" s="9"/>
      <c r="HZ214" s="9"/>
    </row>
    <row r="215" spans="1:234" s="2" customFormat="1" ht="17.149999999999999" customHeight="1">
      <c r="A215" s="46" t="s">
        <v>212</v>
      </c>
      <c r="B215" s="35">
        <v>0</v>
      </c>
      <c r="C215" s="35">
        <v>0</v>
      </c>
      <c r="D215" s="4">
        <f t="shared" si="82"/>
        <v>0</v>
      </c>
      <c r="E215" s="11">
        <v>0</v>
      </c>
      <c r="F215" s="5" t="s">
        <v>362</v>
      </c>
      <c r="G215" s="5" t="s">
        <v>362</v>
      </c>
      <c r="H215" s="5" t="s">
        <v>362</v>
      </c>
      <c r="I215" s="5" t="s">
        <v>362</v>
      </c>
      <c r="J215" s="5" t="s">
        <v>362</v>
      </c>
      <c r="K215" s="5" t="s">
        <v>362</v>
      </c>
      <c r="L215" s="5" t="s">
        <v>362</v>
      </c>
      <c r="M215" s="5" t="s">
        <v>362</v>
      </c>
      <c r="N215" s="35">
        <v>1475.5</v>
      </c>
      <c r="O215" s="35">
        <v>1864.1</v>
      </c>
      <c r="P215" s="4">
        <f t="shared" si="75"/>
        <v>1.206336834971196</v>
      </c>
      <c r="Q215" s="11">
        <v>20</v>
      </c>
      <c r="R215" s="35">
        <v>53</v>
      </c>
      <c r="S215" s="35">
        <v>90.7</v>
      </c>
      <c r="T215" s="4">
        <f t="shared" si="76"/>
        <v>1.2511320754716981</v>
      </c>
      <c r="U215" s="11">
        <v>25</v>
      </c>
      <c r="V215" s="35">
        <v>5</v>
      </c>
      <c r="W215" s="35">
        <v>5.3</v>
      </c>
      <c r="X215" s="4">
        <f t="shared" si="77"/>
        <v>1.06</v>
      </c>
      <c r="Y215" s="11">
        <v>25</v>
      </c>
      <c r="Z215" s="82">
        <v>15601.3</v>
      </c>
      <c r="AA215" s="82">
        <v>17854</v>
      </c>
      <c r="AB215" s="4">
        <f t="shared" si="78"/>
        <v>1.1443918135027209</v>
      </c>
      <c r="AC215" s="11">
        <v>5</v>
      </c>
      <c r="AD215" s="11">
        <v>75</v>
      </c>
      <c r="AE215" s="11">
        <v>78</v>
      </c>
      <c r="AF215" s="4">
        <f t="shared" si="79"/>
        <v>1.04</v>
      </c>
      <c r="AG215" s="11">
        <v>20</v>
      </c>
      <c r="AH215" s="5" t="s">
        <v>362</v>
      </c>
      <c r="AI215" s="5" t="s">
        <v>362</v>
      </c>
      <c r="AJ215" s="5" t="s">
        <v>362</v>
      </c>
      <c r="AK215" s="5" t="s">
        <v>362</v>
      </c>
      <c r="AL215" s="5" t="s">
        <v>362</v>
      </c>
      <c r="AM215" s="5" t="s">
        <v>362</v>
      </c>
      <c r="AN215" s="5" t="s">
        <v>362</v>
      </c>
      <c r="AO215" s="5" t="s">
        <v>362</v>
      </c>
      <c r="AP215" s="5" t="s">
        <v>362</v>
      </c>
      <c r="AQ215" s="5" t="s">
        <v>362</v>
      </c>
      <c r="AR215" s="5" t="s">
        <v>362</v>
      </c>
      <c r="AS215" s="5" t="s">
        <v>362</v>
      </c>
      <c r="AT215" s="5" t="s">
        <v>362</v>
      </c>
      <c r="AU215" s="5" t="s">
        <v>362</v>
      </c>
      <c r="AV215" s="5" t="s">
        <v>362</v>
      </c>
      <c r="AW215" s="5" t="s">
        <v>362</v>
      </c>
      <c r="AX215" s="58">
        <v>0</v>
      </c>
      <c r="AY215" s="58">
        <v>0</v>
      </c>
      <c r="AZ215" s="4">
        <f t="shared" si="80"/>
        <v>0</v>
      </c>
      <c r="BA215" s="5">
        <v>0</v>
      </c>
      <c r="BB215" s="5" t="s">
        <v>362</v>
      </c>
      <c r="BC215" s="5" t="s">
        <v>362</v>
      </c>
      <c r="BD215" s="5" t="s">
        <v>362</v>
      </c>
      <c r="BE215" s="5" t="s">
        <v>362</v>
      </c>
      <c r="BF215" s="5" t="s">
        <v>362</v>
      </c>
      <c r="BG215" s="5" t="s">
        <v>362</v>
      </c>
      <c r="BH215" s="5" t="s">
        <v>362</v>
      </c>
      <c r="BI215" s="5" t="s">
        <v>362</v>
      </c>
      <c r="BJ215" s="44">
        <f t="shared" si="83"/>
        <v>1.1413368174076841</v>
      </c>
      <c r="BK215" s="45">
        <v>991</v>
      </c>
      <c r="BL215" s="35">
        <f t="shared" si="84"/>
        <v>1131.0999999999999</v>
      </c>
      <c r="BM215" s="35">
        <f t="shared" si="85"/>
        <v>140.09999999999991</v>
      </c>
      <c r="BN215" s="35">
        <v>77.599999999999994</v>
      </c>
      <c r="BO215" s="35">
        <v>70.900000000000006</v>
      </c>
      <c r="BP215" s="35">
        <v>94</v>
      </c>
      <c r="BQ215" s="35">
        <v>102.3</v>
      </c>
      <c r="BR215" s="35">
        <v>83.6</v>
      </c>
      <c r="BS215" s="35"/>
      <c r="BT215" s="35">
        <v>81.400000000000006</v>
      </c>
      <c r="BU215" s="35">
        <v>88.1</v>
      </c>
      <c r="BV215" s="35">
        <v>80.900000000000006</v>
      </c>
      <c r="BW215" s="35">
        <v>85</v>
      </c>
      <c r="BX215" s="35">
        <v>118.7</v>
      </c>
      <c r="BY215" s="35">
        <v>107.5</v>
      </c>
      <c r="BZ215" s="35"/>
      <c r="CA215" s="35">
        <f t="shared" si="81"/>
        <v>141.1</v>
      </c>
      <c r="CB215" s="35"/>
      <c r="CC215" s="35">
        <f t="shared" si="90"/>
        <v>141.1</v>
      </c>
      <c r="CD215" s="35">
        <f t="shared" si="91"/>
        <v>0</v>
      </c>
      <c r="CE215" s="90"/>
      <c r="CF215" s="90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10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10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10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10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10"/>
      <c r="HY215" s="9"/>
      <c r="HZ215" s="9"/>
    </row>
    <row r="216" spans="1:234" s="2" customFormat="1" ht="17.149999999999999" customHeight="1">
      <c r="A216" s="46" t="s">
        <v>213</v>
      </c>
      <c r="B216" s="35">
        <v>16734</v>
      </c>
      <c r="C216" s="35">
        <v>16211.8</v>
      </c>
      <c r="D216" s="4">
        <f t="shared" si="82"/>
        <v>0.96879407194932465</v>
      </c>
      <c r="E216" s="11">
        <v>10</v>
      </c>
      <c r="F216" s="5" t="s">
        <v>362</v>
      </c>
      <c r="G216" s="5" t="s">
        <v>362</v>
      </c>
      <c r="H216" s="5" t="s">
        <v>362</v>
      </c>
      <c r="I216" s="5" t="s">
        <v>362</v>
      </c>
      <c r="J216" s="5" t="s">
        <v>362</v>
      </c>
      <c r="K216" s="5" t="s">
        <v>362</v>
      </c>
      <c r="L216" s="5" t="s">
        <v>362</v>
      </c>
      <c r="M216" s="5" t="s">
        <v>362</v>
      </c>
      <c r="N216" s="35">
        <v>2034.6</v>
      </c>
      <c r="O216" s="35">
        <v>1755.6</v>
      </c>
      <c r="P216" s="4">
        <f t="shared" si="75"/>
        <v>0.86287230905337653</v>
      </c>
      <c r="Q216" s="11">
        <v>20</v>
      </c>
      <c r="R216" s="35">
        <v>744</v>
      </c>
      <c r="S216" s="35">
        <v>795.8</v>
      </c>
      <c r="T216" s="4">
        <f t="shared" si="76"/>
        <v>1.0696236559139785</v>
      </c>
      <c r="U216" s="11">
        <v>15</v>
      </c>
      <c r="V216" s="35">
        <v>1423</v>
      </c>
      <c r="W216" s="35">
        <v>1777.6</v>
      </c>
      <c r="X216" s="4">
        <f t="shared" si="77"/>
        <v>1.2049191848208012</v>
      </c>
      <c r="Y216" s="11">
        <v>35</v>
      </c>
      <c r="Z216" s="82">
        <v>23724.6</v>
      </c>
      <c r="AA216" s="82">
        <v>23427</v>
      </c>
      <c r="AB216" s="4">
        <f t="shared" si="78"/>
        <v>0.98745605826863259</v>
      </c>
      <c r="AC216" s="11">
        <v>5</v>
      </c>
      <c r="AD216" s="11">
        <v>1515</v>
      </c>
      <c r="AE216" s="11">
        <v>1586</v>
      </c>
      <c r="AF216" s="4">
        <f t="shared" si="79"/>
        <v>1.0468646864686468</v>
      </c>
      <c r="AG216" s="11">
        <v>20</v>
      </c>
      <c r="AH216" s="5" t="s">
        <v>362</v>
      </c>
      <c r="AI216" s="5" t="s">
        <v>362</v>
      </c>
      <c r="AJ216" s="5" t="s">
        <v>362</v>
      </c>
      <c r="AK216" s="5" t="s">
        <v>362</v>
      </c>
      <c r="AL216" s="5" t="s">
        <v>362</v>
      </c>
      <c r="AM216" s="5" t="s">
        <v>362</v>
      </c>
      <c r="AN216" s="5" t="s">
        <v>362</v>
      </c>
      <c r="AO216" s="5" t="s">
        <v>362</v>
      </c>
      <c r="AP216" s="5" t="s">
        <v>362</v>
      </c>
      <c r="AQ216" s="5" t="s">
        <v>362</v>
      </c>
      <c r="AR216" s="5" t="s">
        <v>362</v>
      </c>
      <c r="AS216" s="5" t="s">
        <v>362</v>
      </c>
      <c r="AT216" s="5" t="s">
        <v>362</v>
      </c>
      <c r="AU216" s="5" t="s">
        <v>362</v>
      </c>
      <c r="AV216" s="5" t="s">
        <v>362</v>
      </c>
      <c r="AW216" s="5" t="s">
        <v>362</v>
      </c>
      <c r="AX216" s="58">
        <v>23.2</v>
      </c>
      <c r="AY216" s="58">
        <v>18.2</v>
      </c>
      <c r="AZ216" s="4">
        <f t="shared" si="80"/>
        <v>0.78448275862068961</v>
      </c>
      <c r="BA216" s="5">
        <v>10</v>
      </c>
      <c r="BB216" s="5" t="s">
        <v>362</v>
      </c>
      <c r="BC216" s="5" t="s">
        <v>362</v>
      </c>
      <c r="BD216" s="5" t="s">
        <v>362</v>
      </c>
      <c r="BE216" s="5" t="s">
        <v>362</v>
      </c>
      <c r="BF216" s="5" t="s">
        <v>362</v>
      </c>
      <c r="BG216" s="5" t="s">
        <v>362</v>
      </c>
      <c r="BH216" s="5" t="s">
        <v>362</v>
      </c>
      <c r="BI216" s="5" t="s">
        <v>362</v>
      </c>
      <c r="BJ216" s="44">
        <f t="shared" si="83"/>
        <v>1.0337505636080129</v>
      </c>
      <c r="BK216" s="45">
        <v>2207</v>
      </c>
      <c r="BL216" s="35">
        <f t="shared" si="84"/>
        <v>2281.5</v>
      </c>
      <c r="BM216" s="35">
        <f t="shared" si="85"/>
        <v>74.5</v>
      </c>
      <c r="BN216" s="35">
        <v>178.6</v>
      </c>
      <c r="BO216" s="35">
        <v>197</v>
      </c>
      <c r="BP216" s="35">
        <v>273.39999999999998</v>
      </c>
      <c r="BQ216" s="35">
        <v>210</v>
      </c>
      <c r="BR216" s="35">
        <v>204.8</v>
      </c>
      <c r="BS216" s="35"/>
      <c r="BT216" s="35">
        <v>220.5</v>
      </c>
      <c r="BU216" s="35">
        <v>155.39999999999998</v>
      </c>
      <c r="BV216" s="35">
        <v>173.1</v>
      </c>
      <c r="BW216" s="35">
        <v>189.1</v>
      </c>
      <c r="BX216" s="35">
        <v>227.4</v>
      </c>
      <c r="BY216" s="35">
        <v>243.8</v>
      </c>
      <c r="BZ216" s="35">
        <v>24.1</v>
      </c>
      <c r="CA216" s="35">
        <f t="shared" si="81"/>
        <v>-15.7</v>
      </c>
      <c r="CB216" s="35"/>
      <c r="CC216" s="35">
        <f t="shared" si="90"/>
        <v>0</v>
      </c>
      <c r="CD216" s="35">
        <f t="shared" si="91"/>
        <v>-15.7</v>
      </c>
      <c r="CE216" s="90"/>
      <c r="CF216" s="90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10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10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10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10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9"/>
      <c r="HR216" s="9"/>
      <c r="HS216" s="9"/>
      <c r="HT216" s="9"/>
      <c r="HU216" s="9"/>
      <c r="HV216" s="9"/>
      <c r="HW216" s="9"/>
      <c r="HX216" s="10"/>
      <c r="HY216" s="9"/>
      <c r="HZ216" s="9"/>
    </row>
    <row r="217" spans="1:234" s="2" customFormat="1" ht="17.149999999999999" customHeight="1">
      <c r="A217" s="46" t="s">
        <v>214</v>
      </c>
      <c r="B217" s="35">
        <v>150061</v>
      </c>
      <c r="C217" s="35">
        <v>225374.9</v>
      </c>
      <c r="D217" s="4">
        <f t="shared" si="82"/>
        <v>1.230188856531677</v>
      </c>
      <c r="E217" s="11">
        <v>10</v>
      </c>
      <c r="F217" s="5" t="s">
        <v>362</v>
      </c>
      <c r="G217" s="5" t="s">
        <v>362</v>
      </c>
      <c r="H217" s="5" t="s">
        <v>362</v>
      </c>
      <c r="I217" s="5" t="s">
        <v>362</v>
      </c>
      <c r="J217" s="5" t="s">
        <v>362</v>
      </c>
      <c r="K217" s="5" t="s">
        <v>362</v>
      </c>
      <c r="L217" s="5" t="s">
        <v>362</v>
      </c>
      <c r="M217" s="5" t="s">
        <v>362</v>
      </c>
      <c r="N217" s="35">
        <v>11136.9</v>
      </c>
      <c r="O217" s="35">
        <v>7990.9</v>
      </c>
      <c r="P217" s="4">
        <f t="shared" si="75"/>
        <v>0.71751564618520414</v>
      </c>
      <c r="Q217" s="11">
        <v>20</v>
      </c>
      <c r="R217" s="35">
        <v>740</v>
      </c>
      <c r="S217" s="35">
        <v>839.9</v>
      </c>
      <c r="T217" s="4">
        <f t="shared" si="76"/>
        <v>1.135</v>
      </c>
      <c r="U217" s="11">
        <v>30</v>
      </c>
      <c r="V217" s="35">
        <v>60</v>
      </c>
      <c r="W217" s="35">
        <v>65</v>
      </c>
      <c r="X217" s="4">
        <f t="shared" si="77"/>
        <v>1.0833333333333333</v>
      </c>
      <c r="Y217" s="11">
        <v>20</v>
      </c>
      <c r="Z217" s="82">
        <v>30609.9</v>
      </c>
      <c r="AA217" s="82">
        <v>21325</v>
      </c>
      <c r="AB217" s="4">
        <f t="shared" si="78"/>
        <v>0.69667003159108654</v>
      </c>
      <c r="AC217" s="11">
        <v>5</v>
      </c>
      <c r="AD217" s="11">
        <v>942</v>
      </c>
      <c r="AE217" s="11">
        <v>942</v>
      </c>
      <c r="AF217" s="4">
        <f t="shared" si="79"/>
        <v>1</v>
      </c>
      <c r="AG217" s="11">
        <v>20</v>
      </c>
      <c r="AH217" s="5" t="s">
        <v>362</v>
      </c>
      <c r="AI217" s="5" t="s">
        <v>362</v>
      </c>
      <c r="AJ217" s="5" t="s">
        <v>362</v>
      </c>
      <c r="AK217" s="5" t="s">
        <v>362</v>
      </c>
      <c r="AL217" s="5" t="s">
        <v>362</v>
      </c>
      <c r="AM217" s="5" t="s">
        <v>362</v>
      </c>
      <c r="AN217" s="5" t="s">
        <v>362</v>
      </c>
      <c r="AO217" s="5" t="s">
        <v>362</v>
      </c>
      <c r="AP217" s="5" t="s">
        <v>362</v>
      </c>
      <c r="AQ217" s="5" t="s">
        <v>362</v>
      </c>
      <c r="AR217" s="5" t="s">
        <v>362</v>
      </c>
      <c r="AS217" s="5" t="s">
        <v>362</v>
      </c>
      <c r="AT217" s="5" t="s">
        <v>362</v>
      </c>
      <c r="AU217" s="5" t="s">
        <v>362</v>
      </c>
      <c r="AV217" s="5" t="s">
        <v>362</v>
      </c>
      <c r="AW217" s="5" t="s">
        <v>362</v>
      </c>
      <c r="AX217" s="58">
        <v>0</v>
      </c>
      <c r="AY217" s="58">
        <v>0</v>
      </c>
      <c r="AZ217" s="4">
        <f t="shared" si="80"/>
        <v>0</v>
      </c>
      <c r="BA217" s="5">
        <v>0</v>
      </c>
      <c r="BB217" s="5" t="s">
        <v>362</v>
      </c>
      <c r="BC217" s="5" t="s">
        <v>362</v>
      </c>
      <c r="BD217" s="5" t="s">
        <v>362</v>
      </c>
      <c r="BE217" s="5" t="s">
        <v>362</v>
      </c>
      <c r="BF217" s="5" t="s">
        <v>362</v>
      </c>
      <c r="BG217" s="5" t="s">
        <v>362</v>
      </c>
      <c r="BH217" s="5" t="s">
        <v>362</v>
      </c>
      <c r="BI217" s="5" t="s">
        <v>362</v>
      </c>
      <c r="BJ217" s="44">
        <f t="shared" si="83"/>
        <v>1.0081163648918376</v>
      </c>
      <c r="BK217" s="45">
        <v>641</v>
      </c>
      <c r="BL217" s="35">
        <f t="shared" si="84"/>
        <v>646.20000000000005</v>
      </c>
      <c r="BM217" s="35">
        <f t="shared" si="85"/>
        <v>5.2000000000000455</v>
      </c>
      <c r="BN217" s="35">
        <v>45.9</v>
      </c>
      <c r="BO217" s="35">
        <v>53.5</v>
      </c>
      <c r="BP217" s="35">
        <v>58.3</v>
      </c>
      <c r="BQ217" s="35">
        <v>55.6</v>
      </c>
      <c r="BR217" s="35">
        <v>61.4</v>
      </c>
      <c r="BS217" s="35"/>
      <c r="BT217" s="35">
        <v>56.8</v>
      </c>
      <c r="BU217" s="35">
        <v>50.3</v>
      </c>
      <c r="BV217" s="35">
        <v>67</v>
      </c>
      <c r="BW217" s="35">
        <v>51.7</v>
      </c>
      <c r="BX217" s="35">
        <v>67.8</v>
      </c>
      <c r="BY217" s="35">
        <v>54.6</v>
      </c>
      <c r="BZ217" s="35">
        <v>6.6</v>
      </c>
      <c r="CA217" s="35">
        <f t="shared" si="81"/>
        <v>16.7</v>
      </c>
      <c r="CB217" s="35"/>
      <c r="CC217" s="35">
        <f t="shared" si="90"/>
        <v>16.7</v>
      </c>
      <c r="CD217" s="35">
        <f t="shared" si="91"/>
        <v>0</v>
      </c>
      <c r="CE217" s="90"/>
      <c r="CF217" s="90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10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10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10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10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9"/>
      <c r="HQ217" s="9"/>
      <c r="HR217" s="9"/>
      <c r="HS217" s="9"/>
      <c r="HT217" s="9"/>
      <c r="HU217" s="9"/>
      <c r="HV217" s="9"/>
      <c r="HW217" s="9"/>
      <c r="HX217" s="10"/>
      <c r="HY217" s="9"/>
      <c r="HZ217" s="9"/>
    </row>
    <row r="218" spans="1:234" s="2" customFormat="1" ht="17.149999999999999" customHeight="1">
      <c r="A218" s="46" t="s">
        <v>215</v>
      </c>
      <c r="B218" s="35">
        <v>0</v>
      </c>
      <c r="C218" s="35">
        <v>0</v>
      </c>
      <c r="D218" s="4">
        <f t="shared" si="82"/>
        <v>0</v>
      </c>
      <c r="E218" s="11">
        <v>0</v>
      </c>
      <c r="F218" s="5" t="s">
        <v>362</v>
      </c>
      <c r="G218" s="5" t="s">
        <v>362</v>
      </c>
      <c r="H218" s="5" t="s">
        <v>362</v>
      </c>
      <c r="I218" s="5" t="s">
        <v>362</v>
      </c>
      <c r="J218" s="5" t="s">
        <v>362</v>
      </c>
      <c r="K218" s="5" t="s">
        <v>362</v>
      </c>
      <c r="L218" s="5" t="s">
        <v>362</v>
      </c>
      <c r="M218" s="5" t="s">
        <v>362</v>
      </c>
      <c r="N218" s="35">
        <v>1074.5</v>
      </c>
      <c r="O218" s="35">
        <v>1220</v>
      </c>
      <c r="P218" s="4">
        <f t="shared" si="75"/>
        <v>1.1354118194509073</v>
      </c>
      <c r="Q218" s="11">
        <v>20</v>
      </c>
      <c r="R218" s="35">
        <v>510</v>
      </c>
      <c r="S218" s="35">
        <v>425.6</v>
      </c>
      <c r="T218" s="4">
        <f t="shared" si="76"/>
        <v>0.8345098039215687</v>
      </c>
      <c r="U218" s="11">
        <v>40</v>
      </c>
      <c r="V218" s="35">
        <v>4</v>
      </c>
      <c r="W218" s="35">
        <v>7.6</v>
      </c>
      <c r="X218" s="4">
        <f t="shared" si="77"/>
        <v>1.27</v>
      </c>
      <c r="Y218" s="11">
        <v>10</v>
      </c>
      <c r="Z218" s="82">
        <v>17523.7</v>
      </c>
      <c r="AA218" s="82">
        <v>14530</v>
      </c>
      <c r="AB218" s="4">
        <f t="shared" si="78"/>
        <v>0.82916279096309564</v>
      </c>
      <c r="AC218" s="11">
        <v>5</v>
      </c>
      <c r="AD218" s="11">
        <v>235</v>
      </c>
      <c r="AE218" s="11">
        <v>67</v>
      </c>
      <c r="AF218" s="4">
        <f t="shared" si="79"/>
        <v>0.28510638297872343</v>
      </c>
      <c r="AG218" s="11">
        <v>20</v>
      </c>
      <c r="AH218" s="5" t="s">
        <v>362</v>
      </c>
      <c r="AI218" s="5" t="s">
        <v>362</v>
      </c>
      <c r="AJ218" s="5" t="s">
        <v>362</v>
      </c>
      <c r="AK218" s="5" t="s">
        <v>362</v>
      </c>
      <c r="AL218" s="5" t="s">
        <v>362</v>
      </c>
      <c r="AM218" s="5" t="s">
        <v>362</v>
      </c>
      <c r="AN218" s="5" t="s">
        <v>362</v>
      </c>
      <c r="AO218" s="5" t="s">
        <v>362</v>
      </c>
      <c r="AP218" s="5" t="s">
        <v>362</v>
      </c>
      <c r="AQ218" s="5" t="s">
        <v>362</v>
      </c>
      <c r="AR218" s="5" t="s">
        <v>362</v>
      </c>
      <c r="AS218" s="5" t="s">
        <v>362</v>
      </c>
      <c r="AT218" s="5" t="s">
        <v>362</v>
      </c>
      <c r="AU218" s="5" t="s">
        <v>362</v>
      </c>
      <c r="AV218" s="5" t="s">
        <v>362</v>
      </c>
      <c r="AW218" s="5" t="s">
        <v>362</v>
      </c>
      <c r="AX218" s="58">
        <v>0</v>
      </c>
      <c r="AY218" s="58">
        <v>0</v>
      </c>
      <c r="AZ218" s="4">
        <f t="shared" si="80"/>
        <v>0</v>
      </c>
      <c r="BA218" s="5">
        <v>0</v>
      </c>
      <c r="BB218" s="5" t="s">
        <v>362</v>
      </c>
      <c r="BC218" s="5" t="s">
        <v>362</v>
      </c>
      <c r="BD218" s="5" t="s">
        <v>362</v>
      </c>
      <c r="BE218" s="5" t="s">
        <v>362</v>
      </c>
      <c r="BF218" s="5" t="s">
        <v>362</v>
      </c>
      <c r="BG218" s="5" t="s">
        <v>362</v>
      </c>
      <c r="BH218" s="5" t="s">
        <v>362</v>
      </c>
      <c r="BI218" s="5" t="s">
        <v>362</v>
      </c>
      <c r="BJ218" s="44">
        <f t="shared" si="83"/>
        <v>0.82775337010811423</v>
      </c>
      <c r="BK218" s="45">
        <v>730</v>
      </c>
      <c r="BL218" s="35">
        <f t="shared" si="84"/>
        <v>604.29999999999995</v>
      </c>
      <c r="BM218" s="35">
        <f t="shared" si="85"/>
        <v>-125.70000000000005</v>
      </c>
      <c r="BN218" s="35">
        <v>74.3</v>
      </c>
      <c r="BO218" s="35">
        <v>59.7</v>
      </c>
      <c r="BP218" s="35">
        <v>29.3</v>
      </c>
      <c r="BQ218" s="35">
        <v>58.7</v>
      </c>
      <c r="BR218" s="35">
        <v>53.3</v>
      </c>
      <c r="BS218" s="35"/>
      <c r="BT218" s="35">
        <v>0</v>
      </c>
      <c r="BU218" s="35">
        <v>44.7</v>
      </c>
      <c r="BV218" s="35">
        <v>45.5</v>
      </c>
      <c r="BW218" s="35">
        <v>0</v>
      </c>
      <c r="BX218" s="35">
        <v>78.3</v>
      </c>
      <c r="BY218" s="35">
        <v>73.400000000000006</v>
      </c>
      <c r="BZ218" s="35">
        <v>16.600000000000001</v>
      </c>
      <c r="CA218" s="35">
        <f t="shared" si="81"/>
        <v>70.5</v>
      </c>
      <c r="CB218" s="35"/>
      <c r="CC218" s="35">
        <f t="shared" si="90"/>
        <v>70.5</v>
      </c>
      <c r="CD218" s="35">
        <f t="shared" si="91"/>
        <v>0</v>
      </c>
      <c r="CE218" s="90"/>
      <c r="CF218" s="90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10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10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10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10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9"/>
      <c r="HW218" s="9"/>
      <c r="HX218" s="10"/>
      <c r="HY218" s="9"/>
      <c r="HZ218" s="9"/>
    </row>
    <row r="219" spans="1:234" s="2" customFormat="1" ht="17.149999999999999" customHeight="1">
      <c r="A219" s="18" t="s">
        <v>216</v>
      </c>
      <c r="B219" s="60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35"/>
      <c r="CD219" s="35"/>
      <c r="CE219" s="90"/>
      <c r="CF219" s="90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10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10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10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10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/>
      <c r="HU219" s="9"/>
      <c r="HV219" s="9"/>
      <c r="HW219" s="9"/>
      <c r="HX219" s="10"/>
      <c r="HY219" s="9"/>
      <c r="HZ219" s="9"/>
    </row>
    <row r="220" spans="1:234" s="2" customFormat="1" ht="17.149999999999999" customHeight="1">
      <c r="A220" s="14" t="s">
        <v>217</v>
      </c>
      <c r="B220" s="35">
        <v>0</v>
      </c>
      <c r="C220" s="35">
        <v>0</v>
      </c>
      <c r="D220" s="4">
        <f t="shared" si="82"/>
        <v>0</v>
      </c>
      <c r="E220" s="11">
        <v>0</v>
      </c>
      <c r="F220" s="5" t="s">
        <v>362</v>
      </c>
      <c r="G220" s="5" t="s">
        <v>362</v>
      </c>
      <c r="H220" s="5" t="s">
        <v>362</v>
      </c>
      <c r="I220" s="5" t="s">
        <v>362</v>
      </c>
      <c r="J220" s="5" t="s">
        <v>362</v>
      </c>
      <c r="K220" s="5" t="s">
        <v>362</v>
      </c>
      <c r="L220" s="5" t="s">
        <v>362</v>
      </c>
      <c r="M220" s="5" t="s">
        <v>362</v>
      </c>
      <c r="N220" s="35">
        <v>1915.8</v>
      </c>
      <c r="O220" s="35">
        <v>1597.9</v>
      </c>
      <c r="P220" s="4">
        <f t="shared" si="75"/>
        <v>0.83406409854890917</v>
      </c>
      <c r="Q220" s="11">
        <v>20</v>
      </c>
      <c r="R220" s="35">
        <v>2</v>
      </c>
      <c r="S220" s="35">
        <v>2.6</v>
      </c>
      <c r="T220" s="4">
        <f t="shared" si="76"/>
        <v>1.21</v>
      </c>
      <c r="U220" s="11">
        <v>20</v>
      </c>
      <c r="V220" s="35">
        <v>2</v>
      </c>
      <c r="W220" s="35">
        <v>8.5</v>
      </c>
      <c r="X220" s="4">
        <f t="shared" si="77"/>
        <v>1.3</v>
      </c>
      <c r="Y220" s="11">
        <v>30</v>
      </c>
      <c r="Z220" s="82">
        <v>8019</v>
      </c>
      <c r="AA220" s="82">
        <v>8484</v>
      </c>
      <c r="AB220" s="4">
        <f t="shared" si="78"/>
        <v>1.0579872802095025</v>
      </c>
      <c r="AC220" s="11">
        <v>5</v>
      </c>
      <c r="AD220" s="11">
        <v>110</v>
      </c>
      <c r="AE220" s="11">
        <v>86</v>
      </c>
      <c r="AF220" s="4">
        <f t="shared" si="79"/>
        <v>0.78181818181818186</v>
      </c>
      <c r="AG220" s="11">
        <v>20</v>
      </c>
      <c r="AH220" s="5" t="s">
        <v>362</v>
      </c>
      <c r="AI220" s="5" t="s">
        <v>362</v>
      </c>
      <c r="AJ220" s="5" t="s">
        <v>362</v>
      </c>
      <c r="AK220" s="5" t="s">
        <v>362</v>
      </c>
      <c r="AL220" s="5" t="s">
        <v>362</v>
      </c>
      <c r="AM220" s="5" t="s">
        <v>362</v>
      </c>
      <c r="AN220" s="5" t="s">
        <v>362</v>
      </c>
      <c r="AO220" s="5" t="s">
        <v>362</v>
      </c>
      <c r="AP220" s="5" t="s">
        <v>362</v>
      </c>
      <c r="AQ220" s="5" t="s">
        <v>362</v>
      </c>
      <c r="AR220" s="5" t="s">
        <v>362</v>
      </c>
      <c r="AS220" s="5" t="s">
        <v>362</v>
      </c>
      <c r="AT220" s="5" t="s">
        <v>362</v>
      </c>
      <c r="AU220" s="5" t="s">
        <v>362</v>
      </c>
      <c r="AV220" s="5" t="s">
        <v>362</v>
      </c>
      <c r="AW220" s="5" t="s">
        <v>362</v>
      </c>
      <c r="AX220" s="58">
        <v>0</v>
      </c>
      <c r="AY220" s="58">
        <v>0</v>
      </c>
      <c r="AZ220" s="4">
        <f t="shared" si="80"/>
        <v>0</v>
      </c>
      <c r="BA220" s="5">
        <v>0</v>
      </c>
      <c r="BB220" s="5" t="s">
        <v>362</v>
      </c>
      <c r="BC220" s="5" t="s">
        <v>362</v>
      </c>
      <c r="BD220" s="5" t="s">
        <v>362</v>
      </c>
      <c r="BE220" s="5" t="s">
        <v>362</v>
      </c>
      <c r="BF220" s="5" t="s">
        <v>362</v>
      </c>
      <c r="BG220" s="5" t="s">
        <v>362</v>
      </c>
      <c r="BH220" s="5" t="s">
        <v>362</v>
      </c>
      <c r="BI220" s="5" t="s">
        <v>362</v>
      </c>
      <c r="BJ220" s="44">
        <f t="shared" si="83"/>
        <v>1.0611324421935719</v>
      </c>
      <c r="BK220" s="45">
        <v>874</v>
      </c>
      <c r="BL220" s="35">
        <f t="shared" si="84"/>
        <v>927.4</v>
      </c>
      <c r="BM220" s="35">
        <f t="shared" si="85"/>
        <v>53.399999999999977</v>
      </c>
      <c r="BN220" s="35">
        <v>84.3</v>
      </c>
      <c r="BO220" s="35">
        <v>67.900000000000006</v>
      </c>
      <c r="BP220" s="35">
        <v>39</v>
      </c>
      <c r="BQ220" s="35">
        <v>36.799999999999997</v>
      </c>
      <c r="BR220" s="35">
        <v>30.299999999999997</v>
      </c>
      <c r="BS220" s="35"/>
      <c r="BT220" s="35">
        <v>146.69999999999999</v>
      </c>
      <c r="BU220" s="35">
        <v>50.7</v>
      </c>
      <c r="BV220" s="35">
        <v>85.9</v>
      </c>
      <c r="BW220" s="35">
        <v>60</v>
      </c>
      <c r="BX220" s="35">
        <v>79.599999999999994</v>
      </c>
      <c r="BY220" s="35">
        <v>84.8</v>
      </c>
      <c r="BZ220" s="35">
        <v>144.5</v>
      </c>
      <c r="CA220" s="35">
        <f t="shared" si="81"/>
        <v>16.899999999999999</v>
      </c>
      <c r="CB220" s="35"/>
      <c r="CC220" s="35">
        <f t="shared" ref="CC220:CC228" si="92">IF((IF(AND((CA220)&gt;0,CB220="+"),0,CA220))&gt;0,CA220,0)</f>
        <v>16.899999999999999</v>
      </c>
      <c r="CD220" s="35">
        <f t="shared" ref="CD220:CD228" si="93">IF((IF(AND((CA220)&gt;0,CB220="+"),0,CA220))&lt;0,CA220,0)</f>
        <v>0</v>
      </c>
      <c r="CE220" s="90"/>
      <c r="CF220" s="90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10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10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10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10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9"/>
      <c r="HW220" s="9"/>
      <c r="HX220" s="10"/>
      <c r="HY220" s="9"/>
      <c r="HZ220" s="9"/>
    </row>
    <row r="221" spans="1:234" s="2" customFormat="1" ht="17.149999999999999" customHeight="1">
      <c r="A221" s="14" t="s">
        <v>146</v>
      </c>
      <c r="B221" s="35">
        <v>0</v>
      </c>
      <c r="C221" s="35">
        <v>0</v>
      </c>
      <c r="D221" s="4">
        <f t="shared" si="82"/>
        <v>0</v>
      </c>
      <c r="E221" s="11">
        <v>0</v>
      </c>
      <c r="F221" s="5" t="s">
        <v>362</v>
      </c>
      <c r="G221" s="5" t="s">
        <v>362</v>
      </c>
      <c r="H221" s="5" t="s">
        <v>362</v>
      </c>
      <c r="I221" s="5" t="s">
        <v>362</v>
      </c>
      <c r="J221" s="5" t="s">
        <v>362</v>
      </c>
      <c r="K221" s="5" t="s">
        <v>362</v>
      </c>
      <c r="L221" s="5" t="s">
        <v>362</v>
      </c>
      <c r="M221" s="5" t="s">
        <v>362</v>
      </c>
      <c r="N221" s="35">
        <v>1593.6</v>
      </c>
      <c r="O221" s="35">
        <v>1144.2</v>
      </c>
      <c r="P221" s="4">
        <f t="shared" si="75"/>
        <v>0.71799698795180733</v>
      </c>
      <c r="Q221" s="11">
        <v>20</v>
      </c>
      <c r="R221" s="35">
        <v>354.5</v>
      </c>
      <c r="S221" s="35">
        <v>420.5</v>
      </c>
      <c r="T221" s="4">
        <f t="shared" si="76"/>
        <v>1.1861777150916784</v>
      </c>
      <c r="U221" s="11">
        <v>30</v>
      </c>
      <c r="V221" s="35">
        <v>33</v>
      </c>
      <c r="W221" s="35">
        <v>40</v>
      </c>
      <c r="X221" s="4">
        <f t="shared" si="77"/>
        <v>1.2012121212121212</v>
      </c>
      <c r="Y221" s="11">
        <v>20</v>
      </c>
      <c r="Z221" s="82">
        <v>14847</v>
      </c>
      <c r="AA221" s="82">
        <v>13815</v>
      </c>
      <c r="AB221" s="4">
        <f t="shared" si="78"/>
        <v>0.93049100828450193</v>
      </c>
      <c r="AC221" s="11">
        <v>5</v>
      </c>
      <c r="AD221" s="11">
        <v>520</v>
      </c>
      <c r="AE221" s="11">
        <v>549</v>
      </c>
      <c r="AF221" s="4">
        <f t="shared" si="79"/>
        <v>1.0557692307692308</v>
      </c>
      <c r="AG221" s="11">
        <v>20</v>
      </c>
      <c r="AH221" s="5" t="s">
        <v>362</v>
      </c>
      <c r="AI221" s="5" t="s">
        <v>362</v>
      </c>
      <c r="AJ221" s="5" t="s">
        <v>362</v>
      </c>
      <c r="AK221" s="5" t="s">
        <v>362</v>
      </c>
      <c r="AL221" s="5" t="s">
        <v>362</v>
      </c>
      <c r="AM221" s="5" t="s">
        <v>362</v>
      </c>
      <c r="AN221" s="5" t="s">
        <v>362</v>
      </c>
      <c r="AO221" s="5" t="s">
        <v>362</v>
      </c>
      <c r="AP221" s="5" t="s">
        <v>362</v>
      </c>
      <c r="AQ221" s="5" t="s">
        <v>362</v>
      </c>
      <c r="AR221" s="5" t="s">
        <v>362</v>
      </c>
      <c r="AS221" s="5" t="s">
        <v>362</v>
      </c>
      <c r="AT221" s="5" t="s">
        <v>362</v>
      </c>
      <c r="AU221" s="5" t="s">
        <v>362</v>
      </c>
      <c r="AV221" s="5" t="s">
        <v>362</v>
      </c>
      <c r="AW221" s="5" t="s">
        <v>362</v>
      </c>
      <c r="AX221" s="58">
        <v>0</v>
      </c>
      <c r="AY221" s="58">
        <v>0</v>
      </c>
      <c r="AZ221" s="4">
        <f t="shared" si="80"/>
        <v>0</v>
      </c>
      <c r="BA221" s="5">
        <v>0</v>
      </c>
      <c r="BB221" s="5" t="s">
        <v>362</v>
      </c>
      <c r="BC221" s="5" t="s">
        <v>362</v>
      </c>
      <c r="BD221" s="5" t="s">
        <v>362</v>
      </c>
      <c r="BE221" s="5" t="s">
        <v>362</v>
      </c>
      <c r="BF221" s="5" t="s">
        <v>362</v>
      </c>
      <c r="BG221" s="5" t="s">
        <v>362</v>
      </c>
      <c r="BH221" s="5" t="s">
        <v>362</v>
      </c>
      <c r="BI221" s="5" t="s">
        <v>362</v>
      </c>
      <c r="BJ221" s="44">
        <f t="shared" si="83"/>
        <v>1.0498668767666952</v>
      </c>
      <c r="BK221" s="45">
        <v>613</v>
      </c>
      <c r="BL221" s="35">
        <f t="shared" si="84"/>
        <v>643.6</v>
      </c>
      <c r="BM221" s="35">
        <f t="shared" si="85"/>
        <v>30.600000000000023</v>
      </c>
      <c r="BN221" s="35">
        <v>67.400000000000006</v>
      </c>
      <c r="BO221" s="35">
        <v>60</v>
      </c>
      <c r="BP221" s="35">
        <v>66.599999999999994</v>
      </c>
      <c r="BQ221" s="35">
        <v>52.2</v>
      </c>
      <c r="BR221" s="35">
        <v>57.4</v>
      </c>
      <c r="BS221" s="35"/>
      <c r="BT221" s="35">
        <v>49.9</v>
      </c>
      <c r="BU221" s="35">
        <v>53.099999999999994</v>
      </c>
      <c r="BV221" s="35">
        <v>50.5</v>
      </c>
      <c r="BW221" s="35">
        <v>63.4</v>
      </c>
      <c r="BX221" s="35">
        <v>54</v>
      </c>
      <c r="BY221" s="35">
        <v>58.7</v>
      </c>
      <c r="BZ221" s="35">
        <v>2.5</v>
      </c>
      <c r="CA221" s="35">
        <f t="shared" si="81"/>
        <v>7.9</v>
      </c>
      <c r="CB221" s="35"/>
      <c r="CC221" s="35">
        <f t="shared" si="92"/>
        <v>7.9</v>
      </c>
      <c r="CD221" s="35">
        <f t="shared" si="93"/>
        <v>0</v>
      </c>
      <c r="CE221" s="90"/>
      <c r="CF221" s="90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10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10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10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10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10"/>
      <c r="HY221" s="9"/>
      <c r="HZ221" s="9"/>
    </row>
    <row r="222" spans="1:234" s="2" customFormat="1" ht="17.149999999999999" customHeight="1">
      <c r="A222" s="14" t="s">
        <v>218</v>
      </c>
      <c r="B222" s="35">
        <v>0</v>
      </c>
      <c r="C222" s="35">
        <v>0</v>
      </c>
      <c r="D222" s="4">
        <f t="shared" si="82"/>
        <v>0</v>
      </c>
      <c r="E222" s="11">
        <v>0</v>
      </c>
      <c r="F222" s="5" t="s">
        <v>362</v>
      </c>
      <c r="G222" s="5" t="s">
        <v>362</v>
      </c>
      <c r="H222" s="5" t="s">
        <v>362</v>
      </c>
      <c r="I222" s="5" t="s">
        <v>362</v>
      </c>
      <c r="J222" s="5" t="s">
        <v>362</v>
      </c>
      <c r="K222" s="5" t="s">
        <v>362</v>
      </c>
      <c r="L222" s="5" t="s">
        <v>362</v>
      </c>
      <c r="M222" s="5" t="s">
        <v>362</v>
      </c>
      <c r="N222" s="35">
        <v>2411.3000000000002</v>
      </c>
      <c r="O222" s="35">
        <v>1225.7</v>
      </c>
      <c r="P222" s="4">
        <f t="shared" si="75"/>
        <v>0.50831501679591917</v>
      </c>
      <c r="Q222" s="11">
        <v>20</v>
      </c>
      <c r="R222" s="35">
        <v>437</v>
      </c>
      <c r="S222" s="35">
        <v>457.5</v>
      </c>
      <c r="T222" s="4">
        <f t="shared" si="76"/>
        <v>1.0469107551487413</v>
      </c>
      <c r="U222" s="11">
        <v>15</v>
      </c>
      <c r="V222" s="35">
        <v>22</v>
      </c>
      <c r="W222" s="35">
        <v>24.2</v>
      </c>
      <c r="X222" s="4">
        <f t="shared" si="77"/>
        <v>1.0999999999999999</v>
      </c>
      <c r="Y222" s="11">
        <v>35</v>
      </c>
      <c r="Z222" s="82">
        <v>22790</v>
      </c>
      <c r="AA222" s="82">
        <v>25970</v>
      </c>
      <c r="AB222" s="4">
        <f t="shared" si="78"/>
        <v>1.1395348837209303</v>
      </c>
      <c r="AC222" s="11">
        <v>5</v>
      </c>
      <c r="AD222" s="11">
        <v>400</v>
      </c>
      <c r="AE222" s="11">
        <v>417</v>
      </c>
      <c r="AF222" s="4">
        <f t="shared" si="79"/>
        <v>1.0425</v>
      </c>
      <c r="AG222" s="11">
        <v>20</v>
      </c>
      <c r="AH222" s="5" t="s">
        <v>362</v>
      </c>
      <c r="AI222" s="5" t="s">
        <v>362</v>
      </c>
      <c r="AJ222" s="5" t="s">
        <v>362</v>
      </c>
      <c r="AK222" s="5" t="s">
        <v>362</v>
      </c>
      <c r="AL222" s="5" t="s">
        <v>362</v>
      </c>
      <c r="AM222" s="5" t="s">
        <v>362</v>
      </c>
      <c r="AN222" s="5" t="s">
        <v>362</v>
      </c>
      <c r="AO222" s="5" t="s">
        <v>362</v>
      </c>
      <c r="AP222" s="5" t="s">
        <v>362</v>
      </c>
      <c r="AQ222" s="5" t="s">
        <v>362</v>
      </c>
      <c r="AR222" s="5" t="s">
        <v>362</v>
      </c>
      <c r="AS222" s="5" t="s">
        <v>362</v>
      </c>
      <c r="AT222" s="5" t="s">
        <v>362</v>
      </c>
      <c r="AU222" s="5" t="s">
        <v>362</v>
      </c>
      <c r="AV222" s="5" t="s">
        <v>362</v>
      </c>
      <c r="AW222" s="5" t="s">
        <v>362</v>
      </c>
      <c r="AX222" s="58">
        <v>100</v>
      </c>
      <c r="AY222" s="58">
        <v>100</v>
      </c>
      <c r="AZ222" s="4">
        <f t="shared" si="80"/>
        <v>1</v>
      </c>
      <c r="BA222" s="5">
        <v>10</v>
      </c>
      <c r="BB222" s="5" t="s">
        <v>362</v>
      </c>
      <c r="BC222" s="5" t="s">
        <v>362</v>
      </c>
      <c r="BD222" s="5" t="s">
        <v>362</v>
      </c>
      <c r="BE222" s="5" t="s">
        <v>362</v>
      </c>
      <c r="BF222" s="5" t="s">
        <v>362</v>
      </c>
      <c r="BG222" s="5" t="s">
        <v>362</v>
      </c>
      <c r="BH222" s="5" t="s">
        <v>362</v>
      </c>
      <c r="BI222" s="5" t="s">
        <v>362</v>
      </c>
      <c r="BJ222" s="44">
        <f t="shared" si="83"/>
        <v>0.96112034363575383</v>
      </c>
      <c r="BK222" s="45">
        <v>983</v>
      </c>
      <c r="BL222" s="35">
        <f t="shared" si="84"/>
        <v>944.8</v>
      </c>
      <c r="BM222" s="35">
        <f t="shared" si="85"/>
        <v>-38.200000000000045</v>
      </c>
      <c r="BN222" s="35">
        <v>75.7</v>
      </c>
      <c r="BO222" s="35">
        <v>101.6</v>
      </c>
      <c r="BP222" s="35">
        <v>70.400000000000006</v>
      </c>
      <c r="BQ222" s="35">
        <v>91.7</v>
      </c>
      <c r="BR222" s="35">
        <v>83.3</v>
      </c>
      <c r="BS222" s="35"/>
      <c r="BT222" s="35">
        <v>116.1</v>
      </c>
      <c r="BU222" s="35">
        <v>98.8</v>
      </c>
      <c r="BV222" s="35">
        <v>56.9</v>
      </c>
      <c r="BW222" s="35">
        <v>115.6</v>
      </c>
      <c r="BX222" s="35">
        <v>78.5</v>
      </c>
      <c r="BY222" s="35">
        <v>89.9</v>
      </c>
      <c r="BZ222" s="35">
        <v>37.9</v>
      </c>
      <c r="CA222" s="35">
        <f t="shared" si="81"/>
        <v>-71.599999999999994</v>
      </c>
      <c r="CB222" s="35"/>
      <c r="CC222" s="35">
        <f t="shared" si="92"/>
        <v>0</v>
      </c>
      <c r="CD222" s="35">
        <f t="shared" si="93"/>
        <v>-71.599999999999994</v>
      </c>
      <c r="CE222" s="90"/>
      <c r="CF222" s="90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10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10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10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10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10"/>
      <c r="HY222" s="9"/>
      <c r="HZ222" s="9"/>
    </row>
    <row r="223" spans="1:234" s="2" customFormat="1" ht="17.149999999999999" customHeight="1">
      <c r="A223" s="14" t="s">
        <v>219</v>
      </c>
      <c r="B223" s="35">
        <v>0</v>
      </c>
      <c r="C223" s="35">
        <v>0</v>
      </c>
      <c r="D223" s="4">
        <f t="shared" si="82"/>
        <v>0</v>
      </c>
      <c r="E223" s="11">
        <v>0</v>
      </c>
      <c r="F223" s="5" t="s">
        <v>362</v>
      </c>
      <c r="G223" s="5" t="s">
        <v>362</v>
      </c>
      <c r="H223" s="5" t="s">
        <v>362</v>
      </c>
      <c r="I223" s="5" t="s">
        <v>362</v>
      </c>
      <c r="J223" s="5" t="s">
        <v>362</v>
      </c>
      <c r="K223" s="5" t="s">
        <v>362</v>
      </c>
      <c r="L223" s="5" t="s">
        <v>362</v>
      </c>
      <c r="M223" s="5" t="s">
        <v>362</v>
      </c>
      <c r="N223" s="35">
        <v>3381.5</v>
      </c>
      <c r="O223" s="35">
        <v>1706.4</v>
      </c>
      <c r="P223" s="4">
        <f t="shared" si="75"/>
        <v>0.50462812361378084</v>
      </c>
      <c r="Q223" s="11">
        <v>20</v>
      </c>
      <c r="R223" s="35">
        <v>60</v>
      </c>
      <c r="S223" s="35">
        <v>68.7</v>
      </c>
      <c r="T223" s="4">
        <f t="shared" si="76"/>
        <v>1.145</v>
      </c>
      <c r="U223" s="11">
        <v>25</v>
      </c>
      <c r="V223" s="35">
        <v>15</v>
      </c>
      <c r="W223" s="35">
        <v>20.6</v>
      </c>
      <c r="X223" s="4">
        <f t="shared" si="77"/>
        <v>1.2173333333333334</v>
      </c>
      <c r="Y223" s="11">
        <v>25</v>
      </c>
      <c r="Z223" s="82">
        <v>32739</v>
      </c>
      <c r="AA223" s="82">
        <v>35315</v>
      </c>
      <c r="AB223" s="4">
        <f t="shared" si="78"/>
        <v>1.0786829163994014</v>
      </c>
      <c r="AC223" s="11">
        <v>5</v>
      </c>
      <c r="AD223" s="11">
        <v>135</v>
      </c>
      <c r="AE223" s="11">
        <v>114</v>
      </c>
      <c r="AF223" s="4">
        <f t="shared" si="79"/>
        <v>0.84444444444444444</v>
      </c>
      <c r="AG223" s="11">
        <v>20</v>
      </c>
      <c r="AH223" s="5" t="s">
        <v>362</v>
      </c>
      <c r="AI223" s="5" t="s">
        <v>362</v>
      </c>
      <c r="AJ223" s="5" t="s">
        <v>362</v>
      </c>
      <c r="AK223" s="5" t="s">
        <v>362</v>
      </c>
      <c r="AL223" s="5" t="s">
        <v>362</v>
      </c>
      <c r="AM223" s="5" t="s">
        <v>362</v>
      </c>
      <c r="AN223" s="5" t="s">
        <v>362</v>
      </c>
      <c r="AO223" s="5" t="s">
        <v>362</v>
      </c>
      <c r="AP223" s="5" t="s">
        <v>362</v>
      </c>
      <c r="AQ223" s="5" t="s">
        <v>362</v>
      </c>
      <c r="AR223" s="5" t="s">
        <v>362</v>
      </c>
      <c r="AS223" s="5" t="s">
        <v>362</v>
      </c>
      <c r="AT223" s="5" t="s">
        <v>362</v>
      </c>
      <c r="AU223" s="5" t="s">
        <v>362</v>
      </c>
      <c r="AV223" s="5" t="s">
        <v>362</v>
      </c>
      <c r="AW223" s="5" t="s">
        <v>362</v>
      </c>
      <c r="AX223" s="58">
        <v>100</v>
      </c>
      <c r="AY223" s="58">
        <v>100</v>
      </c>
      <c r="AZ223" s="4">
        <f t="shared" si="80"/>
        <v>1</v>
      </c>
      <c r="BA223" s="5">
        <v>10</v>
      </c>
      <c r="BB223" s="5" t="s">
        <v>362</v>
      </c>
      <c r="BC223" s="5" t="s">
        <v>362</v>
      </c>
      <c r="BD223" s="5" t="s">
        <v>362</v>
      </c>
      <c r="BE223" s="5" t="s">
        <v>362</v>
      </c>
      <c r="BF223" s="5" t="s">
        <v>362</v>
      </c>
      <c r="BG223" s="5" t="s">
        <v>362</v>
      </c>
      <c r="BH223" s="5" t="s">
        <v>362</v>
      </c>
      <c r="BI223" s="5" t="s">
        <v>362</v>
      </c>
      <c r="BJ223" s="44">
        <f t="shared" si="83"/>
        <v>0.96603046929995096</v>
      </c>
      <c r="BK223" s="45">
        <v>885</v>
      </c>
      <c r="BL223" s="35">
        <f t="shared" si="84"/>
        <v>854.9</v>
      </c>
      <c r="BM223" s="35">
        <f t="shared" si="85"/>
        <v>-30.100000000000023</v>
      </c>
      <c r="BN223" s="35">
        <v>93.2</v>
      </c>
      <c r="BO223" s="35">
        <v>70.599999999999994</v>
      </c>
      <c r="BP223" s="35">
        <v>14.7</v>
      </c>
      <c r="BQ223" s="35">
        <v>88.9</v>
      </c>
      <c r="BR223" s="35">
        <v>46.8</v>
      </c>
      <c r="BS223" s="35"/>
      <c r="BT223" s="35">
        <v>105.4</v>
      </c>
      <c r="BU223" s="35">
        <v>70.5</v>
      </c>
      <c r="BV223" s="35">
        <v>52.2</v>
      </c>
      <c r="BW223" s="35">
        <v>73.8</v>
      </c>
      <c r="BX223" s="35">
        <v>85.7</v>
      </c>
      <c r="BY223" s="35">
        <v>64.7</v>
      </c>
      <c r="BZ223" s="35">
        <v>21.6</v>
      </c>
      <c r="CA223" s="35">
        <f t="shared" si="81"/>
        <v>66.8</v>
      </c>
      <c r="CB223" s="35"/>
      <c r="CC223" s="35">
        <f t="shared" si="92"/>
        <v>66.8</v>
      </c>
      <c r="CD223" s="35">
        <f t="shared" si="93"/>
        <v>0</v>
      </c>
      <c r="CE223" s="90"/>
      <c r="CF223" s="90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10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10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10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10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/>
      <c r="HP223" s="9"/>
      <c r="HQ223" s="9"/>
      <c r="HR223" s="9"/>
      <c r="HS223" s="9"/>
      <c r="HT223" s="9"/>
      <c r="HU223" s="9"/>
      <c r="HV223" s="9"/>
      <c r="HW223" s="9"/>
      <c r="HX223" s="10"/>
      <c r="HY223" s="9"/>
      <c r="HZ223" s="9"/>
    </row>
    <row r="224" spans="1:234" s="2" customFormat="1" ht="17.149999999999999" customHeight="1">
      <c r="A224" s="46" t="s">
        <v>220</v>
      </c>
      <c r="B224" s="35">
        <v>77940</v>
      </c>
      <c r="C224" s="35">
        <v>78643</v>
      </c>
      <c r="D224" s="4">
        <f t="shared" si="82"/>
        <v>1.0090197587888119</v>
      </c>
      <c r="E224" s="11">
        <v>10</v>
      </c>
      <c r="F224" s="5" t="s">
        <v>362</v>
      </c>
      <c r="G224" s="5" t="s">
        <v>362</v>
      </c>
      <c r="H224" s="5" t="s">
        <v>362</v>
      </c>
      <c r="I224" s="5" t="s">
        <v>362</v>
      </c>
      <c r="J224" s="5" t="s">
        <v>362</v>
      </c>
      <c r="K224" s="5" t="s">
        <v>362</v>
      </c>
      <c r="L224" s="5" t="s">
        <v>362</v>
      </c>
      <c r="M224" s="5" t="s">
        <v>362</v>
      </c>
      <c r="N224" s="35">
        <v>3325.6</v>
      </c>
      <c r="O224" s="35">
        <v>2287.3000000000002</v>
      </c>
      <c r="P224" s="4">
        <f t="shared" si="75"/>
        <v>0.68778566273755115</v>
      </c>
      <c r="Q224" s="11">
        <v>20</v>
      </c>
      <c r="R224" s="35">
        <v>7</v>
      </c>
      <c r="S224" s="35">
        <v>9.4</v>
      </c>
      <c r="T224" s="4">
        <f t="shared" si="76"/>
        <v>1.2142857142857142</v>
      </c>
      <c r="U224" s="11">
        <v>15</v>
      </c>
      <c r="V224" s="35">
        <v>15</v>
      </c>
      <c r="W224" s="35">
        <v>3.9</v>
      </c>
      <c r="X224" s="4">
        <f t="shared" si="77"/>
        <v>0.26</v>
      </c>
      <c r="Y224" s="11">
        <v>35</v>
      </c>
      <c r="Z224" s="82">
        <v>10610</v>
      </c>
      <c r="AA224" s="82">
        <v>9384</v>
      </c>
      <c r="AB224" s="4">
        <f t="shared" si="78"/>
        <v>0.88444863336475021</v>
      </c>
      <c r="AC224" s="11">
        <v>5</v>
      </c>
      <c r="AD224" s="11">
        <v>45</v>
      </c>
      <c r="AE224" s="11">
        <v>48</v>
      </c>
      <c r="AF224" s="4">
        <f t="shared" si="79"/>
        <v>1.0666666666666667</v>
      </c>
      <c r="AG224" s="11">
        <v>20</v>
      </c>
      <c r="AH224" s="5" t="s">
        <v>362</v>
      </c>
      <c r="AI224" s="5" t="s">
        <v>362</v>
      </c>
      <c r="AJ224" s="5" t="s">
        <v>362</v>
      </c>
      <c r="AK224" s="5" t="s">
        <v>362</v>
      </c>
      <c r="AL224" s="5" t="s">
        <v>362</v>
      </c>
      <c r="AM224" s="5" t="s">
        <v>362</v>
      </c>
      <c r="AN224" s="5" t="s">
        <v>362</v>
      </c>
      <c r="AO224" s="5" t="s">
        <v>362</v>
      </c>
      <c r="AP224" s="5" t="s">
        <v>362</v>
      </c>
      <c r="AQ224" s="5" t="s">
        <v>362</v>
      </c>
      <c r="AR224" s="5" t="s">
        <v>362</v>
      </c>
      <c r="AS224" s="5" t="s">
        <v>362</v>
      </c>
      <c r="AT224" s="5" t="s">
        <v>362</v>
      </c>
      <c r="AU224" s="5" t="s">
        <v>362</v>
      </c>
      <c r="AV224" s="5" t="s">
        <v>362</v>
      </c>
      <c r="AW224" s="5" t="s">
        <v>362</v>
      </c>
      <c r="AX224" s="58">
        <v>0</v>
      </c>
      <c r="AY224" s="58">
        <v>0</v>
      </c>
      <c r="AZ224" s="4">
        <f t="shared" si="80"/>
        <v>0</v>
      </c>
      <c r="BA224" s="5">
        <v>0</v>
      </c>
      <c r="BB224" s="5" t="s">
        <v>362</v>
      </c>
      <c r="BC224" s="5" t="s">
        <v>362</v>
      </c>
      <c r="BD224" s="5" t="s">
        <v>362</v>
      </c>
      <c r="BE224" s="5" t="s">
        <v>362</v>
      </c>
      <c r="BF224" s="5" t="s">
        <v>362</v>
      </c>
      <c r="BG224" s="5" t="s">
        <v>362</v>
      </c>
      <c r="BH224" s="5" t="s">
        <v>362</v>
      </c>
      <c r="BI224" s="5" t="s">
        <v>362</v>
      </c>
      <c r="BJ224" s="44">
        <f t="shared" si="83"/>
        <v>0.73253117197220896</v>
      </c>
      <c r="BK224" s="45">
        <v>263</v>
      </c>
      <c r="BL224" s="35">
        <f t="shared" si="84"/>
        <v>192.7</v>
      </c>
      <c r="BM224" s="35">
        <f t="shared" si="85"/>
        <v>-70.300000000000011</v>
      </c>
      <c r="BN224" s="35">
        <v>13.9</v>
      </c>
      <c r="BO224" s="35">
        <v>19.5</v>
      </c>
      <c r="BP224" s="35">
        <v>7.4</v>
      </c>
      <c r="BQ224" s="35">
        <v>10.4</v>
      </c>
      <c r="BR224" s="35">
        <v>13.6</v>
      </c>
      <c r="BS224" s="35"/>
      <c r="BT224" s="35">
        <v>38.200000000000003</v>
      </c>
      <c r="BU224" s="35">
        <v>12.3</v>
      </c>
      <c r="BV224" s="35">
        <v>12.9</v>
      </c>
      <c r="BW224" s="35">
        <v>26.2</v>
      </c>
      <c r="BX224" s="35">
        <v>18.600000000000001</v>
      </c>
      <c r="BY224" s="35">
        <v>10.3</v>
      </c>
      <c r="BZ224" s="35"/>
      <c r="CA224" s="35">
        <f t="shared" si="81"/>
        <v>9.4</v>
      </c>
      <c r="CB224" s="35"/>
      <c r="CC224" s="35">
        <f t="shared" si="92"/>
        <v>9.4</v>
      </c>
      <c r="CD224" s="35">
        <f t="shared" si="93"/>
        <v>0</v>
      </c>
      <c r="CE224" s="90"/>
      <c r="CF224" s="90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10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10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10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10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  <c r="HT224" s="9"/>
      <c r="HU224" s="9"/>
      <c r="HV224" s="9"/>
      <c r="HW224" s="9"/>
      <c r="HX224" s="10"/>
      <c r="HY224" s="9"/>
      <c r="HZ224" s="9"/>
    </row>
    <row r="225" spans="1:234" s="2" customFormat="1" ht="17.149999999999999" customHeight="1">
      <c r="A225" s="14" t="s">
        <v>221</v>
      </c>
      <c r="B225" s="35">
        <v>10974960</v>
      </c>
      <c r="C225" s="35">
        <v>12987266.199999999</v>
      </c>
      <c r="D225" s="4">
        <f t="shared" si="82"/>
        <v>1.1833543083528322</v>
      </c>
      <c r="E225" s="11">
        <v>10</v>
      </c>
      <c r="F225" s="5" t="s">
        <v>362</v>
      </c>
      <c r="G225" s="5" t="s">
        <v>362</v>
      </c>
      <c r="H225" s="5" t="s">
        <v>362</v>
      </c>
      <c r="I225" s="5" t="s">
        <v>362</v>
      </c>
      <c r="J225" s="5" t="s">
        <v>362</v>
      </c>
      <c r="K225" s="5" t="s">
        <v>362</v>
      </c>
      <c r="L225" s="5" t="s">
        <v>362</v>
      </c>
      <c r="M225" s="5" t="s">
        <v>362</v>
      </c>
      <c r="N225" s="35">
        <v>63867.1</v>
      </c>
      <c r="O225" s="35">
        <v>45117.5</v>
      </c>
      <c r="P225" s="4">
        <f t="shared" si="75"/>
        <v>0.70642787914278249</v>
      </c>
      <c r="Q225" s="11">
        <v>20</v>
      </c>
      <c r="R225" s="35">
        <v>0</v>
      </c>
      <c r="S225" s="35">
        <v>0</v>
      </c>
      <c r="T225" s="4">
        <f t="shared" si="76"/>
        <v>1</v>
      </c>
      <c r="U225" s="11">
        <v>15</v>
      </c>
      <c r="V225" s="35">
        <v>0</v>
      </c>
      <c r="W225" s="35">
        <v>0</v>
      </c>
      <c r="X225" s="4">
        <f t="shared" si="77"/>
        <v>1</v>
      </c>
      <c r="Y225" s="11">
        <v>35</v>
      </c>
      <c r="Z225" s="82">
        <v>1427591</v>
      </c>
      <c r="AA225" s="82">
        <v>1412408</v>
      </c>
      <c r="AB225" s="4">
        <f t="shared" si="78"/>
        <v>0.98936460092561529</v>
      </c>
      <c r="AC225" s="11">
        <v>5</v>
      </c>
      <c r="AD225" s="11">
        <v>0</v>
      </c>
      <c r="AE225" s="11">
        <v>0</v>
      </c>
      <c r="AF225" s="4">
        <f t="shared" si="79"/>
        <v>1</v>
      </c>
      <c r="AG225" s="11">
        <v>20</v>
      </c>
      <c r="AH225" s="5" t="s">
        <v>362</v>
      </c>
      <c r="AI225" s="5" t="s">
        <v>362</v>
      </c>
      <c r="AJ225" s="5" t="s">
        <v>362</v>
      </c>
      <c r="AK225" s="5" t="s">
        <v>362</v>
      </c>
      <c r="AL225" s="5" t="s">
        <v>362</v>
      </c>
      <c r="AM225" s="5" t="s">
        <v>362</v>
      </c>
      <c r="AN225" s="5" t="s">
        <v>362</v>
      </c>
      <c r="AO225" s="5" t="s">
        <v>362</v>
      </c>
      <c r="AP225" s="5" t="s">
        <v>362</v>
      </c>
      <c r="AQ225" s="5" t="s">
        <v>362</v>
      </c>
      <c r="AR225" s="5" t="s">
        <v>362</v>
      </c>
      <c r="AS225" s="5" t="s">
        <v>362</v>
      </c>
      <c r="AT225" s="5" t="s">
        <v>362</v>
      </c>
      <c r="AU225" s="5" t="s">
        <v>362</v>
      </c>
      <c r="AV225" s="5" t="s">
        <v>362</v>
      </c>
      <c r="AW225" s="5" t="s">
        <v>362</v>
      </c>
      <c r="AX225" s="58">
        <v>91.6</v>
      </c>
      <c r="AY225" s="58">
        <v>86</v>
      </c>
      <c r="AZ225" s="4">
        <f t="shared" si="80"/>
        <v>0.93886462882096078</v>
      </c>
      <c r="BA225" s="5">
        <v>10</v>
      </c>
      <c r="BB225" s="5" t="s">
        <v>362</v>
      </c>
      <c r="BC225" s="5" t="s">
        <v>362</v>
      </c>
      <c r="BD225" s="5" t="s">
        <v>362</v>
      </c>
      <c r="BE225" s="5" t="s">
        <v>362</v>
      </c>
      <c r="BF225" s="5" t="s">
        <v>362</v>
      </c>
      <c r="BG225" s="5" t="s">
        <v>362</v>
      </c>
      <c r="BH225" s="5" t="s">
        <v>362</v>
      </c>
      <c r="BI225" s="5" t="s">
        <v>362</v>
      </c>
      <c r="BJ225" s="44">
        <f t="shared" si="83"/>
        <v>0.95910930399323169</v>
      </c>
      <c r="BK225" s="45">
        <v>0</v>
      </c>
      <c r="BL225" s="35">
        <f t="shared" si="84"/>
        <v>0</v>
      </c>
      <c r="BM225" s="35">
        <f t="shared" si="85"/>
        <v>0</v>
      </c>
      <c r="BN225" s="35">
        <v>0</v>
      </c>
      <c r="BO225" s="35">
        <v>0</v>
      </c>
      <c r="BP225" s="35">
        <v>0</v>
      </c>
      <c r="BQ225" s="35">
        <v>0</v>
      </c>
      <c r="BR225" s="35">
        <v>0</v>
      </c>
      <c r="BS225" s="35"/>
      <c r="BT225" s="35">
        <v>0</v>
      </c>
      <c r="BU225" s="35">
        <v>0</v>
      </c>
      <c r="BV225" s="35">
        <v>0</v>
      </c>
      <c r="BW225" s="35">
        <v>0</v>
      </c>
      <c r="BX225" s="35">
        <v>0</v>
      </c>
      <c r="BY225" s="35">
        <v>0</v>
      </c>
      <c r="BZ225" s="35"/>
      <c r="CA225" s="35">
        <f t="shared" si="81"/>
        <v>0</v>
      </c>
      <c r="CB225" s="35"/>
      <c r="CC225" s="35">
        <f t="shared" si="92"/>
        <v>0</v>
      </c>
      <c r="CD225" s="35">
        <f t="shared" si="93"/>
        <v>0</v>
      </c>
      <c r="CE225" s="90"/>
      <c r="CF225" s="90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10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10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10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10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9"/>
      <c r="HU225" s="9"/>
      <c r="HV225" s="9"/>
      <c r="HW225" s="9"/>
      <c r="HX225" s="10"/>
      <c r="HY225" s="9"/>
      <c r="HZ225" s="9"/>
    </row>
    <row r="226" spans="1:234" s="2" customFormat="1" ht="17.149999999999999" customHeight="1">
      <c r="A226" s="14" t="s">
        <v>222</v>
      </c>
      <c r="B226" s="35">
        <v>0</v>
      </c>
      <c r="C226" s="35">
        <v>0</v>
      </c>
      <c r="D226" s="4">
        <f t="shared" si="82"/>
        <v>0</v>
      </c>
      <c r="E226" s="11">
        <v>0</v>
      </c>
      <c r="F226" s="5" t="s">
        <v>362</v>
      </c>
      <c r="G226" s="5" t="s">
        <v>362</v>
      </c>
      <c r="H226" s="5" t="s">
        <v>362</v>
      </c>
      <c r="I226" s="5" t="s">
        <v>362</v>
      </c>
      <c r="J226" s="5" t="s">
        <v>362</v>
      </c>
      <c r="K226" s="5" t="s">
        <v>362</v>
      </c>
      <c r="L226" s="5" t="s">
        <v>362</v>
      </c>
      <c r="M226" s="5" t="s">
        <v>362</v>
      </c>
      <c r="N226" s="35">
        <v>1346.9</v>
      </c>
      <c r="O226" s="35">
        <v>958.6</v>
      </c>
      <c r="P226" s="4">
        <f t="shared" si="75"/>
        <v>0.71170836736209064</v>
      </c>
      <c r="Q226" s="11">
        <v>20</v>
      </c>
      <c r="R226" s="35">
        <v>1271</v>
      </c>
      <c r="S226" s="35">
        <v>1165.0999999999999</v>
      </c>
      <c r="T226" s="4">
        <f t="shared" si="76"/>
        <v>0.91667977970102277</v>
      </c>
      <c r="U226" s="11">
        <v>30</v>
      </c>
      <c r="V226" s="35">
        <v>78</v>
      </c>
      <c r="W226" s="35">
        <v>65</v>
      </c>
      <c r="X226" s="4">
        <f t="shared" si="77"/>
        <v>0.83333333333333337</v>
      </c>
      <c r="Y226" s="11">
        <v>20</v>
      </c>
      <c r="Z226" s="82">
        <v>8828</v>
      </c>
      <c r="AA226" s="82">
        <v>7596</v>
      </c>
      <c r="AB226" s="4">
        <f t="shared" si="78"/>
        <v>0.860444041685546</v>
      </c>
      <c r="AC226" s="11">
        <v>5</v>
      </c>
      <c r="AD226" s="11">
        <v>460</v>
      </c>
      <c r="AE226" s="11">
        <v>437</v>
      </c>
      <c r="AF226" s="4">
        <f t="shared" si="79"/>
        <v>0.95</v>
      </c>
      <c r="AG226" s="11">
        <v>20</v>
      </c>
      <c r="AH226" s="5" t="s">
        <v>362</v>
      </c>
      <c r="AI226" s="5" t="s">
        <v>362</v>
      </c>
      <c r="AJ226" s="5" t="s">
        <v>362</v>
      </c>
      <c r="AK226" s="5" t="s">
        <v>362</v>
      </c>
      <c r="AL226" s="5" t="s">
        <v>362</v>
      </c>
      <c r="AM226" s="5" t="s">
        <v>362</v>
      </c>
      <c r="AN226" s="5" t="s">
        <v>362</v>
      </c>
      <c r="AO226" s="5" t="s">
        <v>362</v>
      </c>
      <c r="AP226" s="5" t="s">
        <v>362</v>
      </c>
      <c r="AQ226" s="5" t="s">
        <v>362</v>
      </c>
      <c r="AR226" s="5" t="s">
        <v>362</v>
      </c>
      <c r="AS226" s="5" t="s">
        <v>362</v>
      </c>
      <c r="AT226" s="5" t="s">
        <v>362</v>
      </c>
      <c r="AU226" s="5" t="s">
        <v>362</v>
      </c>
      <c r="AV226" s="5" t="s">
        <v>362</v>
      </c>
      <c r="AW226" s="5" t="s">
        <v>362</v>
      </c>
      <c r="AX226" s="58">
        <v>0</v>
      </c>
      <c r="AY226" s="58">
        <v>0</v>
      </c>
      <c r="AZ226" s="4">
        <f t="shared" si="80"/>
        <v>0</v>
      </c>
      <c r="BA226" s="5">
        <v>0</v>
      </c>
      <c r="BB226" s="5" t="s">
        <v>362</v>
      </c>
      <c r="BC226" s="5" t="s">
        <v>362</v>
      </c>
      <c r="BD226" s="5" t="s">
        <v>362</v>
      </c>
      <c r="BE226" s="5" t="s">
        <v>362</v>
      </c>
      <c r="BF226" s="5" t="s">
        <v>362</v>
      </c>
      <c r="BG226" s="5" t="s">
        <v>362</v>
      </c>
      <c r="BH226" s="5" t="s">
        <v>362</v>
      </c>
      <c r="BI226" s="5" t="s">
        <v>362</v>
      </c>
      <c r="BJ226" s="44">
        <f t="shared" si="83"/>
        <v>0.86003629066701992</v>
      </c>
      <c r="BK226" s="45">
        <v>1200</v>
      </c>
      <c r="BL226" s="35">
        <f t="shared" si="84"/>
        <v>1032</v>
      </c>
      <c r="BM226" s="35">
        <f t="shared" si="85"/>
        <v>-168</v>
      </c>
      <c r="BN226" s="35">
        <v>81.2</v>
      </c>
      <c r="BO226" s="35">
        <v>79.2</v>
      </c>
      <c r="BP226" s="35">
        <v>65.400000000000006</v>
      </c>
      <c r="BQ226" s="35">
        <v>59.199999999999996</v>
      </c>
      <c r="BR226" s="35">
        <v>99.5</v>
      </c>
      <c r="BS226" s="35"/>
      <c r="BT226" s="35">
        <v>105.4</v>
      </c>
      <c r="BU226" s="35">
        <v>56.7</v>
      </c>
      <c r="BV226" s="35">
        <v>41.7</v>
      </c>
      <c r="BW226" s="35">
        <v>62.2</v>
      </c>
      <c r="BX226" s="35">
        <v>137.4</v>
      </c>
      <c r="BY226" s="35">
        <v>116.5</v>
      </c>
      <c r="BZ226" s="35">
        <v>57.2</v>
      </c>
      <c r="CA226" s="35">
        <f t="shared" si="81"/>
        <v>70.400000000000006</v>
      </c>
      <c r="CB226" s="35"/>
      <c r="CC226" s="35">
        <f t="shared" si="92"/>
        <v>70.400000000000006</v>
      </c>
      <c r="CD226" s="35">
        <f t="shared" si="93"/>
        <v>0</v>
      </c>
      <c r="CE226" s="90"/>
      <c r="CF226" s="90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10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10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10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10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9"/>
      <c r="HW226" s="9"/>
      <c r="HX226" s="10"/>
      <c r="HY226" s="9"/>
      <c r="HZ226" s="9"/>
    </row>
    <row r="227" spans="1:234" s="2" customFormat="1" ht="17.149999999999999" customHeight="1">
      <c r="A227" s="14" t="s">
        <v>223</v>
      </c>
      <c r="B227" s="35">
        <v>0</v>
      </c>
      <c r="C227" s="35">
        <v>0</v>
      </c>
      <c r="D227" s="4">
        <f t="shared" si="82"/>
        <v>0</v>
      </c>
      <c r="E227" s="11">
        <v>0</v>
      </c>
      <c r="F227" s="5" t="s">
        <v>362</v>
      </c>
      <c r="G227" s="5" t="s">
        <v>362</v>
      </c>
      <c r="H227" s="5" t="s">
        <v>362</v>
      </c>
      <c r="I227" s="5" t="s">
        <v>362</v>
      </c>
      <c r="J227" s="5" t="s">
        <v>362</v>
      </c>
      <c r="K227" s="5" t="s">
        <v>362</v>
      </c>
      <c r="L227" s="5" t="s">
        <v>362</v>
      </c>
      <c r="M227" s="5" t="s">
        <v>362</v>
      </c>
      <c r="N227" s="35">
        <v>10326.700000000001</v>
      </c>
      <c r="O227" s="35">
        <v>8873</v>
      </c>
      <c r="P227" s="4">
        <f t="shared" si="75"/>
        <v>0.85922898893160438</v>
      </c>
      <c r="Q227" s="11">
        <v>20</v>
      </c>
      <c r="R227" s="35">
        <v>7</v>
      </c>
      <c r="S227" s="35">
        <v>7.1</v>
      </c>
      <c r="T227" s="4">
        <f t="shared" si="76"/>
        <v>1.0142857142857142</v>
      </c>
      <c r="U227" s="11">
        <v>25</v>
      </c>
      <c r="V227" s="35">
        <v>7</v>
      </c>
      <c r="W227" s="35">
        <v>9.6</v>
      </c>
      <c r="X227" s="4">
        <f t="shared" si="77"/>
        <v>1.2171428571428571</v>
      </c>
      <c r="Y227" s="11">
        <v>25</v>
      </c>
      <c r="Z227" s="82">
        <v>15410</v>
      </c>
      <c r="AA227" s="82">
        <v>22224</v>
      </c>
      <c r="AB227" s="4">
        <f t="shared" si="78"/>
        <v>1.2242180402336145</v>
      </c>
      <c r="AC227" s="11">
        <v>5</v>
      </c>
      <c r="AD227" s="11">
        <v>60</v>
      </c>
      <c r="AE227" s="11">
        <v>48</v>
      </c>
      <c r="AF227" s="4">
        <f t="shared" si="79"/>
        <v>0.8</v>
      </c>
      <c r="AG227" s="11">
        <v>20</v>
      </c>
      <c r="AH227" s="5" t="s">
        <v>362</v>
      </c>
      <c r="AI227" s="5" t="s">
        <v>362</v>
      </c>
      <c r="AJ227" s="5" t="s">
        <v>362</v>
      </c>
      <c r="AK227" s="5" t="s">
        <v>362</v>
      </c>
      <c r="AL227" s="5" t="s">
        <v>362</v>
      </c>
      <c r="AM227" s="5" t="s">
        <v>362</v>
      </c>
      <c r="AN227" s="5" t="s">
        <v>362</v>
      </c>
      <c r="AO227" s="5" t="s">
        <v>362</v>
      </c>
      <c r="AP227" s="5" t="s">
        <v>362</v>
      </c>
      <c r="AQ227" s="5" t="s">
        <v>362</v>
      </c>
      <c r="AR227" s="5" t="s">
        <v>362</v>
      </c>
      <c r="AS227" s="5" t="s">
        <v>362</v>
      </c>
      <c r="AT227" s="5" t="s">
        <v>362</v>
      </c>
      <c r="AU227" s="5" t="s">
        <v>362</v>
      </c>
      <c r="AV227" s="5" t="s">
        <v>362</v>
      </c>
      <c r="AW227" s="5" t="s">
        <v>362</v>
      </c>
      <c r="AX227" s="58">
        <v>0</v>
      </c>
      <c r="AY227" s="58">
        <v>0</v>
      </c>
      <c r="AZ227" s="4">
        <f t="shared" si="80"/>
        <v>0</v>
      </c>
      <c r="BA227" s="5">
        <v>0</v>
      </c>
      <c r="BB227" s="5" t="s">
        <v>362</v>
      </c>
      <c r="BC227" s="5" t="s">
        <v>362</v>
      </c>
      <c r="BD227" s="5" t="s">
        <v>362</v>
      </c>
      <c r="BE227" s="5" t="s">
        <v>362</v>
      </c>
      <c r="BF227" s="5" t="s">
        <v>362</v>
      </c>
      <c r="BG227" s="5" t="s">
        <v>362</v>
      </c>
      <c r="BH227" s="5" t="s">
        <v>362</v>
      </c>
      <c r="BI227" s="5" t="s">
        <v>362</v>
      </c>
      <c r="BJ227" s="44">
        <f t="shared" si="83"/>
        <v>1.0009619396369942</v>
      </c>
      <c r="BK227" s="45">
        <v>1446</v>
      </c>
      <c r="BL227" s="35">
        <f t="shared" si="84"/>
        <v>1447.4</v>
      </c>
      <c r="BM227" s="35">
        <f t="shared" si="85"/>
        <v>1.4000000000000909</v>
      </c>
      <c r="BN227" s="35">
        <v>122.3</v>
      </c>
      <c r="BO227" s="35">
        <v>135.19999999999999</v>
      </c>
      <c r="BP227" s="35">
        <v>136.80000000000001</v>
      </c>
      <c r="BQ227" s="35">
        <v>137.9</v>
      </c>
      <c r="BR227" s="35">
        <v>124.5</v>
      </c>
      <c r="BS227" s="35"/>
      <c r="BT227" s="35">
        <v>134.80000000000001</v>
      </c>
      <c r="BU227" s="35">
        <v>138.6</v>
      </c>
      <c r="BV227" s="35">
        <v>124.2</v>
      </c>
      <c r="BW227" s="35">
        <v>153.69999999999999</v>
      </c>
      <c r="BX227" s="35">
        <v>129.5</v>
      </c>
      <c r="BY227" s="35">
        <v>89</v>
      </c>
      <c r="BZ227" s="35"/>
      <c r="CA227" s="35">
        <f t="shared" si="81"/>
        <v>20.9</v>
      </c>
      <c r="CB227" s="35"/>
      <c r="CC227" s="35">
        <f t="shared" si="92"/>
        <v>20.9</v>
      </c>
      <c r="CD227" s="35">
        <f t="shared" si="93"/>
        <v>0</v>
      </c>
      <c r="CE227" s="90"/>
      <c r="CF227" s="90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10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10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10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10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9"/>
      <c r="HU227" s="9"/>
      <c r="HV227" s="9"/>
      <c r="HW227" s="9"/>
      <c r="HX227" s="10"/>
      <c r="HY227" s="9"/>
      <c r="HZ227" s="9"/>
    </row>
    <row r="228" spans="1:234" s="2" customFormat="1" ht="17.149999999999999" customHeight="1">
      <c r="A228" s="14" t="s">
        <v>224</v>
      </c>
      <c r="B228" s="35">
        <v>566100</v>
      </c>
      <c r="C228" s="35">
        <v>839244.2</v>
      </c>
      <c r="D228" s="4">
        <f t="shared" si="82"/>
        <v>1.2282501678148736</v>
      </c>
      <c r="E228" s="11">
        <v>10</v>
      </c>
      <c r="F228" s="5" t="s">
        <v>362</v>
      </c>
      <c r="G228" s="5" t="s">
        <v>362</v>
      </c>
      <c r="H228" s="5" t="s">
        <v>362</v>
      </c>
      <c r="I228" s="5" t="s">
        <v>362</v>
      </c>
      <c r="J228" s="5" t="s">
        <v>362</v>
      </c>
      <c r="K228" s="5" t="s">
        <v>362</v>
      </c>
      <c r="L228" s="5" t="s">
        <v>362</v>
      </c>
      <c r="M228" s="5" t="s">
        <v>362</v>
      </c>
      <c r="N228" s="35">
        <v>8759.7999999999993</v>
      </c>
      <c r="O228" s="35">
        <v>7352.4</v>
      </c>
      <c r="P228" s="4">
        <f t="shared" si="75"/>
        <v>0.83933423137514562</v>
      </c>
      <c r="Q228" s="11">
        <v>20</v>
      </c>
      <c r="R228" s="35">
        <v>61.5</v>
      </c>
      <c r="S228" s="35">
        <v>76.099999999999994</v>
      </c>
      <c r="T228" s="4">
        <f t="shared" si="76"/>
        <v>1.2037398373983739</v>
      </c>
      <c r="U228" s="11">
        <v>20</v>
      </c>
      <c r="V228" s="35">
        <v>58</v>
      </c>
      <c r="W228" s="35">
        <v>58.6</v>
      </c>
      <c r="X228" s="4">
        <f t="shared" si="77"/>
        <v>1.010344827586207</v>
      </c>
      <c r="Y228" s="11">
        <v>30</v>
      </c>
      <c r="Z228" s="82">
        <v>258670</v>
      </c>
      <c r="AA228" s="82">
        <v>280096</v>
      </c>
      <c r="AB228" s="4">
        <f t="shared" si="78"/>
        <v>1.0828314068117679</v>
      </c>
      <c r="AC228" s="11">
        <v>5</v>
      </c>
      <c r="AD228" s="11">
        <v>270</v>
      </c>
      <c r="AE228" s="11">
        <v>274</v>
      </c>
      <c r="AF228" s="4">
        <f t="shared" si="79"/>
        <v>1.0148148148148148</v>
      </c>
      <c r="AG228" s="11">
        <v>20</v>
      </c>
      <c r="AH228" s="5" t="s">
        <v>362</v>
      </c>
      <c r="AI228" s="5" t="s">
        <v>362</v>
      </c>
      <c r="AJ228" s="5" t="s">
        <v>362</v>
      </c>
      <c r="AK228" s="5" t="s">
        <v>362</v>
      </c>
      <c r="AL228" s="5" t="s">
        <v>362</v>
      </c>
      <c r="AM228" s="5" t="s">
        <v>362</v>
      </c>
      <c r="AN228" s="5" t="s">
        <v>362</v>
      </c>
      <c r="AO228" s="5" t="s">
        <v>362</v>
      </c>
      <c r="AP228" s="5" t="s">
        <v>362</v>
      </c>
      <c r="AQ228" s="5" t="s">
        <v>362</v>
      </c>
      <c r="AR228" s="5" t="s">
        <v>362</v>
      </c>
      <c r="AS228" s="5" t="s">
        <v>362</v>
      </c>
      <c r="AT228" s="5" t="s">
        <v>362</v>
      </c>
      <c r="AU228" s="5" t="s">
        <v>362</v>
      </c>
      <c r="AV228" s="5" t="s">
        <v>362</v>
      </c>
      <c r="AW228" s="5" t="s">
        <v>362</v>
      </c>
      <c r="AX228" s="58">
        <v>87.5</v>
      </c>
      <c r="AY228" s="58">
        <v>68.3</v>
      </c>
      <c r="AZ228" s="4">
        <f t="shared" si="80"/>
        <v>0.78057142857142858</v>
      </c>
      <c r="BA228" s="5">
        <v>10</v>
      </c>
      <c r="BB228" s="5" t="s">
        <v>362</v>
      </c>
      <c r="BC228" s="5" t="s">
        <v>362</v>
      </c>
      <c r="BD228" s="5" t="s">
        <v>362</v>
      </c>
      <c r="BE228" s="5" t="s">
        <v>362</v>
      </c>
      <c r="BF228" s="5" t="s">
        <v>362</v>
      </c>
      <c r="BG228" s="5" t="s">
        <v>362</v>
      </c>
      <c r="BH228" s="5" t="s">
        <v>362</v>
      </c>
      <c r="BI228" s="5" t="s">
        <v>362</v>
      </c>
      <c r="BJ228" s="44">
        <f t="shared" si="83"/>
        <v>1.017134743454563</v>
      </c>
      <c r="BK228" s="45">
        <v>1740</v>
      </c>
      <c r="BL228" s="35">
        <f t="shared" si="84"/>
        <v>1769.8</v>
      </c>
      <c r="BM228" s="35">
        <f t="shared" si="85"/>
        <v>29.799999999999955</v>
      </c>
      <c r="BN228" s="35">
        <v>96.3</v>
      </c>
      <c r="BO228" s="35">
        <v>102.1</v>
      </c>
      <c r="BP228" s="35">
        <v>100.7</v>
      </c>
      <c r="BQ228" s="35">
        <v>76</v>
      </c>
      <c r="BR228" s="35">
        <v>164.79999999999998</v>
      </c>
      <c r="BS228" s="35"/>
      <c r="BT228" s="35">
        <v>181.8</v>
      </c>
      <c r="BU228" s="35">
        <v>173.2</v>
      </c>
      <c r="BV228" s="35">
        <v>164.4</v>
      </c>
      <c r="BW228" s="35">
        <v>201.2</v>
      </c>
      <c r="BX228" s="35">
        <v>177.89999999999998</v>
      </c>
      <c r="BY228" s="35">
        <v>175.7</v>
      </c>
      <c r="BZ228" s="35">
        <v>165.5</v>
      </c>
      <c r="CA228" s="35">
        <f t="shared" si="81"/>
        <v>-9.8000000000000007</v>
      </c>
      <c r="CB228" s="35"/>
      <c r="CC228" s="35">
        <f t="shared" si="92"/>
        <v>0</v>
      </c>
      <c r="CD228" s="35">
        <f t="shared" si="93"/>
        <v>-9.8000000000000007</v>
      </c>
      <c r="CE228" s="90"/>
      <c r="CF228" s="90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10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10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10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10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9"/>
      <c r="HU228" s="9"/>
      <c r="HV228" s="9"/>
      <c r="HW228" s="9"/>
      <c r="HX228" s="10"/>
      <c r="HY228" s="9"/>
      <c r="HZ228" s="9"/>
    </row>
    <row r="229" spans="1:234" s="2" customFormat="1" ht="17.149999999999999" customHeight="1">
      <c r="A229" s="18" t="s">
        <v>225</v>
      </c>
      <c r="B229" s="60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35"/>
      <c r="CD229" s="35"/>
      <c r="CE229" s="90"/>
      <c r="CF229" s="90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10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10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10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10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9"/>
      <c r="HL229" s="9"/>
      <c r="HM229" s="9"/>
      <c r="HN229" s="9"/>
      <c r="HO229" s="9"/>
      <c r="HP229" s="9"/>
      <c r="HQ229" s="9"/>
      <c r="HR229" s="9"/>
      <c r="HS229" s="9"/>
      <c r="HT229" s="9"/>
      <c r="HU229" s="9"/>
      <c r="HV229" s="9"/>
      <c r="HW229" s="9"/>
      <c r="HX229" s="10"/>
      <c r="HY229" s="9"/>
      <c r="HZ229" s="9"/>
    </row>
    <row r="230" spans="1:234" s="2" customFormat="1" ht="17.149999999999999" customHeight="1">
      <c r="A230" s="14" t="s">
        <v>226</v>
      </c>
      <c r="B230" s="35">
        <v>0</v>
      </c>
      <c r="C230" s="35">
        <v>0</v>
      </c>
      <c r="D230" s="4">
        <f t="shared" si="82"/>
        <v>0</v>
      </c>
      <c r="E230" s="11">
        <v>0</v>
      </c>
      <c r="F230" s="5" t="s">
        <v>362</v>
      </c>
      <c r="G230" s="5" t="s">
        <v>362</v>
      </c>
      <c r="H230" s="5" t="s">
        <v>362</v>
      </c>
      <c r="I230" s="5" t="s">
        <v>362</v>
      </c>
      <c r="J230" s="5" t="s">
        <v>362</v>
      </c>
      <c r="K230" s="5" t="s">
        <v>362</v>
      </c>
      <c r="L230" s="5" t="s">
        <v>362</v>
      </c>
      <c r="M230" s="5" t="s">
        <v>362</v>
      </c>
      <c r="N230" s="35">
        <v>1848.1</v>
      </c>
      <c r="O230" s="35">
        <v>1224.7</v>
      </c>
      <c r="P230" s="4">
        <f t="shared" si="75"/>
        <v>0.66268059087711706</v>
      </c>
      <c r="Q230" s="11">
        <v>20</v>
      </c>
      <c r="R230" s="35">
        <v>102</v>
      </c>
      <c r="S230" s="35">
        <v>127.3</v>
      </c>
      <c r="T230" s="4">
        <f t="shared" si="76"/>
        <v>1.2048039215686275</v>
      </c>
      <c r="U230" s="11">
        <v>20</v>
      </c>
      <c r="V230" s="35">
        <v>40</v>
      </c>
      <c r="W230" s="35">
        <v>45</v>
      </c>
      <c r="X230" s="4">
        <f t="shared" si="77"/>
        <v>1.125</v>
      </c>
      <c r="Y230" s="11">
        <v>30</v>
      </c>
      <c r="Z230" s="82">
        <v>6854.4</v>
      </c>
      <c r="AA230" s="82">
        <v>7009</v>
      </c>
      <c r="AB230" s="4">
        <f t="shared" si="78"/>
        <v>1.0225548552754435</v>
      </c>
      <c r="AC230" s="11">
        <v>5</v>
      </c>
      <c r="AD230" s="11">
        <v>139</v>
      </c>
      <c r="AE230" s="11">
        <v>118</v>
      </c>
      <c r="AF230" s="4">
        <f t="shared" si="79"/>
        <v>0.84892086330935257</v>
      </c>
      <c r="AG230" s="11">
        <v>20</v>
      </c>
      <c r="AH230" s="5" t="s">
        <v>362</v>
      </c>
      <c r="AI230" s="5" t="s">
        <v>362</v>
      </c>
      <c r="AJ230" s="5" t="s">
        <v>362</v>
      </c>
      <c r="AK230" s="5" t="s">
        <v>362</v>
      </c>
      <c r="AL230" s="5" t="s">
        <v>362</v>
      </c>
      <c r="AM230" s="5" t="s">
        <v>362</v>
      </c>
      <c r="AN230" s="5" t="s">
        <v>362</v>
      </c>
      <c r="AO230" s="5" t="s">
        <v>362</v>
      </c>
      <c r="AP230" s="5" t="s">
        <v>362</v>
      </c>
      <c r="AQ230" s="5" t="s">
        <v>362</v>
      </c>
      <c r="AR230" s="5" t="s">
        <v>362</v>
      </c>
      <c r="AS230" s="5" t="s">
        <v>362</v>
      </c>
      <c r="AT230" s="5" t="s">
        <v>362</v>
      </c>
      <c r="AU230" s="5" t="s">
        <v>362</v>
      </c>
      <c r="AV230" s="5" t="s">
        <v>362</v>
      </c>
      <c r="AW230" s="5" t="s">
        <v>362</v>
      </c>
      <c r="AX230" s="58">
        <v>0</v>
      </c>
      <c r="AY230" s="58">
        <v>0</v>
      </c>
      <c r="AZ230" s="4">
        <f t="shared" si="80"/>
        <v>0</v>
      </c>
      <c r="BA230" s="5">
        <v>0</v>
      </c>
      <c r="BB230" s="5" t="s">
        <v>362</v>
      </c>
      <c r="BC230" s="5" t="s">
        <v>362</v>
      </c>
      <c r="BD230" s="5" t="s">
        <v>362</v>
      </c>
      <c r="BE230" s="5" t="s">
        <v>362</v>
      </c>
      <c r="BF230" s="5" t="s">
        <v>362</v>
      </c>
      <c r="BG230" s="5" t="s">
        <v>362</v>
      </c>
      <c r="BH230" s="5" t="s">
        <v>362</v>
      </c>
      <c r="BI230" s="5" t="s">
        <v>362</v>
      </c>
      <c r="BJ230" s="44">
        <f t="shared" si="83"/>
        <v>0.98095665043662283</v>
      </c>
      <c r="BK230" s="45">
        <v>1904</v>
      </c>
      <c r="BL230" s="35">
        <f t="shared" si="84"/>
        <v>1867.7</v>
      </c>
      <c r="BM230" s="35">
        <f t="shared" si="85"/>
        <v>-36.299999999999955</v>
      </c>
      <c r="BN230" s="35">
        <v>182.9</v>
      </c>
      <c r="BO230" s="35">
        <v>177.9</v>
      </c>
      <c r="BP230" s="35">
        <v>167</v>
      </c>
      <c r="BQ230" s="35">
        <v>109.10000000000001</v>
      </c>
      <c r="BR230" s="35">
        <v>176.2</v>
      </c>
      <c r="BS230" s="35"/>
      <c r="BT230" s="35">
        <v>259.39999999999998</v>
      </c>
      <c r="BU230" s="35">
        <v>172</v>
      </c>
      <c r="BV230" s="35">
        <v>182.6</v>
      </c>
      <c r="BW230" s="35">
        <v>151.80000000000001</v>
      </c>
      <c r="BX230" s="35">
        <v>139</v>
      </c>
      <c r="BY230" s="35">
        <v>99.3</v>
      </c>
      <c r="BZ230" s="35"/>
      <c r="CA230" s="35">
        <f t="shared" si="81"/>
        <v>50.5</v>
      </c>
      <c r="CB230" s="35"/>
      <c r="CC230" s="35">
        <f t="shared" ref="CC230:CC237" si="94">IF((IF(AND((CA230)&gt;0,CB230="+"),0,CA230))&gt;0,CA230,0)</f>
        <v>50.5</v>
      </c>
      <c r="CD230" s="35">
        <f t="shared" ref="CD230:CD237" si="95">IF((IF(AND((CA230)&gt;0,CB230="+"),0,CA230))&lt;0,CA230,0)</f>
        <v>0</v>
      </c>
      <c r="CE230" s="90"/>
      <c r="CF230" s="90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10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10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10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10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  <c r="HT230" s="9"/>
      <c r="HU230" s="9"/>
      <c r="HV230" s="9"/>
      <c r="HW230" s="9"/>
      <c r="HX230" s="10"/>
      <c r="HY230" s="9"/>
      <c r="HZ230" s="9"/>
    </row>
    <row r="231" spans="1:234" s="2" customFormat="1" ht="17.149999999999999" customHeight="1">
      <c r="A231" s="14" t="s">
        <v>227</v>
      </c>
      <c r="B231" s="35">
        <v>0</v>
      </c>
      <c r="C231" s="35">
        <v>0</v>
      </c>
      <c r="D231" s="4">
        <f t="shared" si="82"/>
        <v>0</v>
      </c>
      <c r="E231" s="11">
        <v>0</v>
      </c>
      <c r="F231" s="5" t="s">
        <v>362</v>
      </c>
      <c r="G231" s="5" t="s">
        <v>362</v>
      </c>
      <c r="H231" s="5" t="s">
        <v>362</v>
      </c>
      <c r="I231" s="5" t="s">
        <v>362</v>
      </c>
      <c r="J231" s="5" t="s">
        <v>362</v>
      </c>
      <c r="K231" s="5" t="s">
        <v>362</v>
      </c>
      <c r="L231" s="5" t="s">
        <v>362</v>
      </c>
      <c r="M231" s="5" t="s">
        <v>362</v>
      </c>
      <c r="N231" s="35">
        <v>1729.7</v>
      </c>
      <c r="O231" s="35">
        <v>1188.5999999999999</v>
      </c>
      <c r="P231" s="4">
        <f t="shared" si="75"/>
        <v>0.68717118575475511</v>
      </c>
      <c r="Q231" s="11">
        <v>20</v>
      </c>
      <c r="R231" s="35">
        <v>284</v>
      </c>
      <c r="S231" s="35">
        <v>492.2</v>
      </c>
      <c r="T231" s="4">
        <f t="shared" si="76"/>
        <v>1.2533098591549297</v>
      </c>
      <c r="U231" s="11">
        <v>25</v>
      </c>
      <c r="V231" s="35">
        <v>47</v>
      </c>
      <c r="W231" s="35">
        <v>48</v>
      </c>
      <c r="X231" s="4">
        <f t="shared" si="77"/>
        <v>1.0212765957446808</v>
      </c>
      <c r="Y231" s="11">
        <v>25</v>
      </c>
      <c r="Z231" s="82">
        <v>15630.8</v>
      </c>
      <c r="AA231" s="82">
        <v>7506</v>
      </c>
      <c r="AB231" s="4">
        <f t="shared" si="78"/>
        <v>0.48020574762648105</v>
      </c>
      <c r="AC231" s="11">
        <v>5</v>
      </c>
      <c r="AD231" s="11">
        <v>331</v>
      </c>
      <c r="AE231" s="11">
        <v>379</v>
      </c>
      <c r="AF231" s="4">
        <f t="shared" si="79"/>
        <v>1.1450151057401812</v>
      </c>
      <c r="AG231" s="11">
        <v>20</v>
      </c>
      <c r="AH231" s="5" t="s">
        <v>362</v>
      </c>
      <c r="AI231" s="5" t="s">
        <v>362</v>
      </c>
      <c r="AJ231" s="5" t="s">
        <v>362</v>
      </c>
      <c r="AK231" s="5" t="s">
        <v>362</v>
      </c>
      <c r="AL231" s="5" t="s">
        <v>362</v>
      </c>
      <c r="AM231" s="5" t="s">
        <v>362</v>
      </c>
      <c r="AN231" s="5" t="s">
        <v>362</v>
      </c>
      <c r="AO231" s="5" t="s">
        <v>362</v>
      </c>
      <c r="AP231" s="5" t="s">
        <v>362</v>
      </c>
      <c r="AQ231" s="5" t="s">
        <v>362</v>
      </c>
      <c r="AR231" s="5" t="s">
        <v>362</v>
      </c>
      <c r="AS231" s="5" t="s">
        <v>362</v>
      </c>
      <c r="AT231" s="5" t="s">
        <v>362</v>
      </c>
      <c r="AU231" s="5" t="s">
        <v>362</v>
      </c>
      <c r="AV231" s="5" t="s">
        <v>362</v>
      </c>
      <c r="AW231" s="5" t="s">
        <v>362</v>
      </c>
      <c r="AX231" s="58">
        <v>0</v>
      </c>
      <c r="AY231" s="58">
        <v>0</v>
      </c>
      <c r="AZ231" s="4">
        <f t="shared" si="80"/>
        <v>0</v>
      </c>
      <c r="BA231" s="5">
        <v>0</v>
      </c>
      <c r="BB231" s="5" t="s">
        <v>362</v>
      </c>
      <c r="BC231" s="5" t="s">
        <v>362</v>
      </c>
      <c r="BD231" s="5" t="s">
        <v>362</v>
      </c>
      <c r="BE231" s="5" t="s">
        <v>362</v>
      </c>
      <c r="BF231" s="5" t="s">
        <v>362</v>
      </c>
      <c r="BG231" s="5" t="s">
        <v>362</v>
      </c>
      <c r="BH231" s="5" t="s">
        <v>362</v>
      </c>
      <c r="BI231" s="5" t="s">
        <v>362</v>
      </c>
      <c r="BJ231" s="44">
        <f t="shared" si="83"/>
        <v>1.0095727993739092</v>
      </c>
      <c r="BK231" s="45">
        <v>1216</v>
      </c>
      <c r="BL231" s="35">
        <f t="shared" si="84"/>
        <v>1227.5999999999999</v>
      </c>
      <c r="BM231" s="35">
        <f t="shared" si="85"/>
        <v>11.599999999999909</v>
      </c>
      <c r="BN231" s="35">
        <v>71.400000000000006</v>
      </c>
      <c r="BO231" s="35">
        <v>94.6</v>
      </c>
      <c r="BP231" s="35">
        <v>141.30000000000001</v>
      </c>
      <c r="BQ231" s="35">
        <v>87.600000000000009</v>
      </c>
      <c r="BR231" s="35">
        <v>136.1</v>
      </c>
      <c r="BS231" s="35"/>
      <c r="BT231" s="35">
        <v>137.1</v>
      </c>
      <c r="BU231" s="35">
        <v>56.5</v>
      </c>
      <c r="BV231" s="35">
        <v>100.5</v>
      </c>
      <c r="BW231" s="35">
        <v>139.19999999999999</v>
      </c>
      <c r="BX231" s="35">
        <v>113.3</v>
      </c>
      <c r="BY231" s="35">
        <v>129.19999999999999</v>
      </c>
      <c r="BZ231" s="35"/>
      <c r="CA231" s="35">
        <f t="shared" si="81"/>
        <v>20.8</v>
      </c>
      <c r="CB231" s="35"/>
      <c r="CC231" s="35">
        <f t="shared" si="94"/>
        <v>20.8</v>
      </c>
      <c r="CD231" s="35">
        <f t="shared" si="95"/>
        <v>0</v>
      </c>
      <c r="CE231" s="90"/>
      <c r="CF231" s="90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10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10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10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10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  <c r="HT231" s="9"/>
      <c r="HU231" s="9"/>
      <c r="HV231" s="9"/>
      <c r="HW231" s="9"/>
      <c r="HX231" s="10"/>
      <c r="HY231" s="9"/>
      <c r="HZ231" s="9"/>
    </row>
    <row r="232" spans="1:234" s="2" customFormat="1" ht="17.149999999999999" customHeight="1">
      <c r="A232" s="14" t="s">
        <v>228</v>
      </c>
      <c r="B232" s="35">
        <v>0</v>
      </c>
      <c r="C232" s="35">
        <v>0</v>
      </c>
      <c r="D232" s="4">
        <f t="shared" si="82"/>
        <v>0</v>
      </c>
      <c r="E232" s="11">
        <v>0</v>
      </c>
      <c r="F232" s="5" t="s">
        <v>362</v>
      </c>
      <c r="G232" s="5" t="s">
        <v>362</v>
      </c>
      <c r="H232" s="5" t="s">
        <v>362</v>
      </c>
      <c r="I232" s="5" t="s">
        <v>362</v>
      </c>
      <c r="J232" s="5" t="s">
        <v>362</v>
      </c>
      <c r="K232" s="5" t="s">
        <v>362</v>
      </c>
      <c r="L232" s="5" t="s">
        <v>362</v>
      </c>
      <c r="M232" s="5" t="s">
        <v>362</v>
      </c>
      <c r="N232" s="35">
        <v>3702.4</v>
      </c>
      <c r="O232" s="35">
        <v>4558.7</v>
      </c>
      <c r="P232" s="4">
        <f t="shared" si="75"/>
        <v>1.2031282411408815</v>
      </c>
      <c r="Q232" s="11">
        <v>20</v>
      </c>
      <c r="R232" s="35">
        <v>365</v>
      </c>
      <c r="S232" s="35">
        <v>537</v>
      </c>
      <c r="T232" s="4">
        <f t="shared" si="76"/>
        <v>1.2271232876712328</v>
      </c>
      <c r="U232" s="11">
        <v>15</v>
      </c>
      <c r="V232" s="35">
        <v>71</v>
      </c>
      <c r="W232" s="35">
        <v>95.1</v>
      </c>
      <c r="X232" s="4">
        <f t="shared" si="77"/>
        <v>1.2139436619718309</v>
      </c>
      <c r="Y232" s="11">
        <v>35</v>
      </c>
      <c r="Z232" s="82">
        <v>12892.4</v>
      </c>
      <c r="AA232" s="82">
        <v>10624</v>
      </c>
      <c r="AB232" s="4">
        <f t="shared" si="78"/>
        <v>0.82405137910707082</v>
      </c>
      <c r="AC232" s="11">
        <v>5</v>
      </c>
      <c r="AD232" s="11">
        <v>443</v>
      </c>
      <c r="AE232" s="11">
        <v>470</v>
      </c>
      <c r="AF232" s="4">
        <f t="shared" si="79"/>
        <v>1.0609480812641083</v>
      </c>
      <c r="AG232" s="11">
        <v>20</v>
      </c>
      <c r="AH232" s="5" t="s">
        <v>362</v>
      </c>
      <c r="AI232" s="5" t="s">
        <v>362</v>
      </c>
      <c r="AJ232" s="5" t="s">
        <v>362</v>
      </c>
      <c r="AK232" s="5" t="s">
        <v>362</v>
      </c>
      <c r="AL232" s="5" t="s">
        <v>362</v>
      </c>
      <c r="AM232" s="5" t="s">
        <v>362</v>
      </c>
      <c r="AN232" s="5" t="s">
        <v>362</v>
      </c>
      <c r="AO232" s="5" t="s">
        <v>362</v>
      </c>
      <c r="AP232" s="5" t="s">
        <v>362</v>
      </c>
      <c r="AQ232" s="5" t="s">
        <v>362</v>
      </c>
      <c r="AR232" s="5" t="s">
        <v>362</v>
      </c>
      <c r="AS232" s="5" t="s">
        <v>362</v>
      </c>
      <c r="AT232" s="5" t="s">
        <v>362</v>
      </c>
      <c r="AU232" s="5" t="s">
        <v>362</v>
      </c>
      <c r="AV232" s="5" t="s">
        <v>362</v>
      </c>
      <c r="AW232" s="5" t="s">
        <v>362</v>
      </c>
      <c r="AX232" s="58">
        <v>90</v>
      </c>
      <c r="AY232" s="58">
        <v>72</v>
      </c>
      <c r="AZ232" s="4">
        <f t="shared" si="80"/>
        <v>0.8</v>
      </c>
      <c r="BA232" s="5">
        <v>10</v>
      </c>
      <c r="BB232" s="5" t="s">
        <v>362</v>
      </c>
      <c r="BC232" s="5" t="s">
        <v>362</v>
      </c>
      <c r="BD232" s="5" t="s">
        <v>362</v>
      </c>
      <c r="BE232" s="5" t="s">
        <v>362</v>
      </c>
      <c r="BF232" s="5" t="s">
        <v>362</v>
      </c>
      <c r="BG232" s="5" t="s">
        <v>362</v>
      </c>
      <c r="BH232" s="5" t="s">
        <v>362</v>
      </c>
      <c r="BI232" s="5" t="s">
        <v>362</v>
      </c>
      <c r="BJ232" s="44">
        <f t="shared" si="83"/>
        <v>1.1266348650258828</v>
      </c>
      <c r="BK232" s="45">
        <v>3117</v>
      </c>
      <c r="BL232" s="35">
        <f t="shared" si="84"/>
        <v>3511.7</v>
      </c>
      <c r="BM232" s="35">
        <f t="shared" si="85"/>
        <v>394.69999999999982</v>
      </c>
      <c r="BN232" s="35">
        <v>320.3</v>
      </c>
      <c r="BO232" s="35">
        <v>261.39999999999998</v>
      </c>
      <c r="BP232" s="35">
        <v>362.6</v>
      </c>
      <c r="BQ232" s="35">
        <v>246.20000000000002</v>
      </c>
      <c r="BR232" s="35">
        <v>345.5</v>
      </c>
      <c r="BS232" s="35"/>
      <c r="BT232" s="35">
        <v>377.7</v>
      </c>
      <c r="BU232" s="35">
        <v>319.20000000000005</v>
      </c>
      <c r="BV232" s="35">
        <v>314.5</v>
      </c>
      <c r="BW232" s="35">
        <v>298.10000000000002</v>
      </c>
      <c r="BX232" s="35">
        <v>224.39999999999998</v>
      </c>
      <c r="BY232" s="35">
        <v>259.5</v>
      </c>
      <c r="BZ232" s="35"/>
      <c r="CA232" s="35">
        <f t="shared" si="81"/>
        <v>182.3</v>
      </c>
      <c r="CB232" s="35"/>
      <c r="CC232" s="35">
        <f t="shared" si="94"/>
        <v>182.3</v>
      </c>
      <c r="CD232" s="35">
        <f t="shared" si="95"/>
        <v>0</v>
      </c>
      <c r="CE232" s="90"/>
      <c r="CF232" s="90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10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10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10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10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/>
      <c r="HT232" s="9"/>
      <c r="HU232" s="9"/>
      <c r="HV232" s="9"/>
      <c r="HW232" s="9"/>
      <c r="HX232" s="10"/>
      <c r="HY232" s="9"/>
      <c r="HZ232" s="9"/>
    </row>
    <row r="233" spans="1:234" s="2" customFormat="1" ht="17.149999999999999" customHeight="1">
      <c r="A233" s="14" t="s">
        <v>229</v>
      </c>
      <c r="B233" s="35">
        <v>11993</v>
      </c>
      <c r="C233" s="35">
        <v>1251.2</v>
      </c>
      <c r="D233" s="4">
        <f t="shared" si="82"/>
        <v>0.10432752438922706</v>
      </c>
      <c r="E233" s="11">
        <v>10</v>
      </c>
      <c r="F233" s="5" t="s">
        <v>362</v>
      </c>
      <c r="G233" s="5" t="s">
        <v>362</v>
      </c>
      <c r="H233" s="5" t="s">
        <v>362</v>
      </c>
      <c r="I233" s="5" t="s">
        <v>362</v>
      </c>
      <c r="J233" s="5" t="s">
        <v>362</v>
      </c>
      <c r="K233" s="5" t="s">
        <v>362</v>
      </c>
      <c r="L233" s="5" t="s">
        <v>362</v>
      </c>
      <c r="M233" s="5" t="s">
        <v>362</v>
      </c>
      <c r="N233" s="35">
        <v>4130.5</v>
      </c>
      <c r="O233" s="35">
        <v>7870.1</v>
      </c>
      <c r="P233" s="4">
        <f t="shared" si="75"/>
        <v>1.2705362546907153</v>
      </c>
      <c r="Q233" s="11">
        <v>20</v>
      </c>
      <c r="R233" s="35">
        <v>194</v>
      </c>
      <c r="S233" s="35">
        <v>231.5</v>
      </c>
      <c r="T233" s="4">
        <f t="shared" si="76"/>
        <v>1.1932989690721649</v>
      </c>
      <c r="U233" s="11">
        <v>15</v>
      </c>
      <c r="V233" s="35">
        <v>50</v>
      </c>
      <c r="W233" s="35">
        <v>56.2</v>
      </c>
      <c r="X233" s="4">
        <f t="shared" si="77"/>
        <v>1.1240000000000001</v>
      </c>
      <c r="Y233" s="11">
        <v>35</v>
      </c>
      <c r="Z233" s="82">
        <v>95812.4</v>
      </c>
      <c r="AA233" s="82">
        <v>102975</v>
      </c>
      <c r="AB233" s="4">
        <f t="shared" si="78"/>
        <v>1.0747565033335977</v>
      </c>
      <c r="AC233" s="11">
        <v>5</v>
      </c>
      <c r="AD233" s="11">
        <v>192</v>
      </c>
      <c r="AE233" s="11">
        <v>176</v>
      </c>
      <c r="AF233" s="4">
        <f t="shared" si="79"/>
        <v>0.91666666666666663</v>
      </c>
      <c r="AG233" s="11">
        <v>20</v>
      </c>
      <c r="AH233" s="5" t="s">
        <v>362</v>
      </c>
      <c r="AI233" s="5" t="s">
        <v>362</v>
      </c>
      <c r="AJ233" s="5" t="s">
        <v>362</v>
      </c>
      <c r="AK233" s="5" t="s">
        <v>362</v>
      </c>
      <c r="AL233" s="5" t="s">
        <v>362</v>
      </c>
      <c r="AM233" s="5" t="s">
        <v>362</v>
      </c>
      <c r="AN233" s="5" t="s">
        <v>362</v>
      </c>
      <c r="AO233" s="5" t="s">
        <v>362</v>
      </c>
      <c r="AP233" s="5" t="s">
        <v>362</v>
      </c>
      <c r="AQ233" s="5" t="s">
        <v>362</v>
      </c>
      <c r="AR233" s="5" t="s">
        <v>362</v>
      </c>
      <c r="AS233" s="5" t="s">
        <v>362</v>
      </c>
      <c r="AT233" s="5" t="s">
        <v>362</v>
      </c>
      <c r="AU233" s="5" t="s">
        <v>362</v>
      </c>
      <c r="AV233" s="5" t="s">
        <v>362</v>
      </c>
      <c r="AW233" s="5" t="s">
        <v>362</v>
      </c>
      <c r="AX233" s="58">
        <v>0</v>
      </c>
      <c r="AY233" s="58">
        <v>0</v>
      </c>
      <c r="AZ233" s="4">
        <f t="shared" si="80"/>
        <v>0</v>
      </c>
      <c r="BA233" s="5">
        <v>0</v>
      </c>
      <c r="BB233" s="5" t="s">
        <v>362</v>
      </c>
      <c r="BC233" s="5" t="s">
        <v>362</v>
      </c>
      <c r="BD233" s="5" t="s">
        <v>362</v>
      </c>
      <c r="BE233" s="5" t="s">
        <v>362</v>
      </c>
      <c r="BF233" s="5" t="s">
        <v>362</v>
      </c>
      <c r="BG233" s="5" t="s">
        <v>362</v>
      </c>
      <c r="BH233" s="5" t="s">
        <v>362</v>
      </c>
      <c r="BI233" s="5" t="s">
        <v>362</v>
      </c>
      <c r="BJ233" s="44">
        <f t="shared" si="83"/>
        <v>1.0228628640360988</v>
      </c>
      <c r="BK233" s="45">
        <v>2200</v>
      </c>
      <c r="BL233" s="35">
        <f t="shared" si="84"/>
        <v>2250.3000000000002</v>
      </c>
      <c r="BM233" s="35">
        <f t="shared" si="85"/>
        <v>50.300000000000182</v>
      </c>
      <c r="BN233" s="35">
        <v>161.69999999999999</v>
      </c>
      <c r="BO233" s="35">
        <v>187.6</v>
      </c>
      <c r="BP233" s="35">
        <v>119.1</v>
      </c>
      <c r="BQ233" s="35">
        <v>171.5</v>
      </c>
      <c r="BR233" s="35">
        <v>165</v>
      </c>
      <c r="BS233" s="35"/>
      <c r="BT233" s="35">
        <v>217.7</v>
      </c>
      <c r="BU233" s="35">
        <v>183.9</v>
      </c>
      <c r="BV233" s="35">
        <v>156.4</v>
      </c>
      <c r="BW233" s="35">
        <v>215.6</v>
      </c>
      <c r="BX233" s="35">
        <v>223.1</v>
      </c>
      <c r="BY233" s="35">
        <v>168.3</v>
      </c>
      <c r="BZ233" s="35"/>
      <c r="CA233" s="35">
        <f t="shared" si="81"/>
        <v>280.39999999999998</v>
      </c>
      <c r="CB233" s="35"/>
      <c r="CC233" s="35">
        <f t="shared" si="94"/>
        <v>280.39999999999998</v>
      </c>
      <c r="CD233" s="35">
        <f t="shared" si="95"/>
        <v>0</v>
      </c>
      <c r="CE233" s="90"/>
      <c r="CF233" s="90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10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10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10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10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/>
      <c r="HV233" s="9"/>
      <c r="HW233" s="9"/>
      <c r="HX233" s="10"/>
      <c r="HY233" s="9"/>
      <c r="HZ233" s="9"/>
    </row>
    <row r="234" spans="1:234" s="2" customFormat="1" ht="17.149999999999999" customHeight="1">
      <c r="A234" s="14" t="s">
        <v>230</v>
      </c>
      <c r="B234" s="35">
        <v>0</v>
      </c>
      <c r="C234" s="35">
        <v>0</v>
      </c>
      <c r="D234" s="4">
        <f t="shared" si="82"/>
        <v>0</v>
      </c>
      <c r="E234" s="11">
        <v>0</v>
      </c>
      <c r="F234" s="5" t="s">
        <v>362</v>
      </c>
      <c r="G234" s="5" t="s">
        <v>362</v>
      </c>
      <c r="H234" s="5" t="s">
        <v>362</v>
      </c>
      <c r="I234" s="5" t="s">
        <v>362</v>
      </c>
      <c r="J234" s="5" t="s">
        <v>362</v>
      </c>
      <c r="K234" s="5" t="s">
        <v>362</v>
      </c>
      <c r="L234" s="5" t="s">
        <v>362</v>
      </c>
      <c r="M234" s="5" t="s">
        <v>362</v>
      </c>
      <c r="N234" s="35">
        <v>1359.6</v>
      </c>
      <c r="O234" s="35">
        <v>1214.7</v>
      </c>
      <c r="P234" s="4">
        <f t="shared" si="75"/>
        <v>0.89342453662842025</v>
      </c>
      <c r="Q234" s="11">
        <v>20</v>
      </c>
      <c r="R234" s="35">
        <v>166</v>
      </c>
      <c r="S234" s="35">
        <v>123.9</v>
      </c>
      <c r="T234" s="4">
        <f t="shared" si="76"/>
        <v>0.7463855421686747</v>
      </c>
      <c r="U234" s="11">
        <v>20</v>
      </c>
      <c r="V234" s="35">
        <v>39</v>
      </c>
      <c r="W234" s="35">
        <v>40.1</v>
      </c>
      <c r="X234" s="4">
        <f t="shared" si="77"/>
        <v>1.0282051282051283</v>
      </c>
      <c r="Y234" s="11">
        <v>30</v>
      </c>
      <c r="Z234" s="82">
        <v>4944</v>
      </c>
      <c r="AA234" s="82">
        <v>4149</v>
      </c>
      <c r="AB234" s="4">
        <f t="shared" si="78"/>
        <v>0.83919902912621358</v>
      </c>
      <c r="AC234" s="11">
        <v>5</v>
      </c>
      <c r="AD234" s="11">
        <v>220</v>
      </c>
      <c r="AE234" s="11">
        <v>290</v>
      </c>
      <c r="AF234" s="4">
        <f t="shared" si="79"/>
        <v>1.2118181818181817</v>
      </c>
      <c r="AG234" s="11">
        <v>20</v>
      </c>
      <c r="AH234" s="5" t="s">
        <v>362</v>
      </c>
      <c r="AI234" s="5" t="s">
        <v>362</v>
      </c>
      <c r="AJ234" s="5" t="s">
        <v>362</v>
      </c>
      <c r="AK234" s="5" t="s">
        <v>362</v>
      </c>
      <c r="AL234" s="5" t="s">
        <v>362</v>
      </c>
      <c r="AM234" s="5" t="s">
        <v>362</v>
      </c>
      <c r="AN234" s="5" t="s">
        <v>362</v>
      </c>
      <c r="AO234" s="5" t="s">
        <v>362</v>
      </c>
      <c r="AP234" s="5" t="s">
        <v>362</v>
      </c>
      <c r="AQ234" s="5" t="s">
        <v>362</v>
      </c>
      <c r="AR234" s="5" t="s">
        <v>362</v>
      </c>
      <c r="AS234" s="5" t="s">
        <v>362</v>
      </c>
      <c r="AT234" s="5" t="s">
        <v>362</v>
      </c>
      <c r="AU234" s="5" t="s">
        <v>362</v>
      </c>
      <c r="AV234" s="5" t="s">
        <v>362</v>
      </c>
      <c r="AW234" s="5" t="s">
        <v>362</v>
      </c>
      <c r="AX234" s="58">
        <v>0</v>
      </c>
      <c r="AY234" s="58">
        <v>0</v>
      </c>
      <c r="AZ234" s="4">
        <f t="shared" si="80"/>
        <v>0</v>
      </c>
      <c r="BA234" s="5">
        <v>0</v>
      </c>
      <c r="BB234" s="5" t="s">
        <v>362</v>
      </c>
      <c r="BC234" s="5" t="s">
        <v>362</v>
      </c>
      <c r="BD234" s="5" t="s">
        <v>362</v>
      </c>
      <c r="BE234" s="5" t="s">
        <v>362</v>
      </c>
      <c r="BF234" s="5" t="s">
        <v>362</v>
      </c>
      <c r="BG234" s="5" t="s">
        <v>362</v>
      </c>
      <c r="BH234" s="5" t="s">
        <v>362</v>
      </c>
      <c r="BI234" s="5" t="s">
        <v>362</v>
      </c>
      <c r="BJ234" s="44">
        <f t="shared" si="83"/>
        <v>0.96920751793779425</v>
      </c>
      <c r="BK234" s="45">
        <v>870</v>
      </c>
      <c r="BL234" s="35">
        <f t="shared" si="84"/>
        <v>843.2</v>
      </c>
      <c r="BM234" s="35">
        <f t="shared" si="85"/>
        <v>-26.799999999999955</v>
      </c>
      <c r="BN234" s="35">
        <v>80.2</v>
      </c>
      <c r="BO234" s="35">
        <v>49.1</v>
      </c>
      <c r="BP234" s="35">
        <v>91.9</v>
      </c>
      <c r="BQ234" s="35">
        <v>36.6</v>
      </c>
      <c r="BR234" s="35">
        <v>33.1</v>
      </c>
      <c r="BS234" s="35"/>
      <c r="BT234" s="35">
        <v>101.2</v>
      </c>
      <c r="BU234" s="35">
        <v>87.2</v>
      </c>
      <c r="BV234" s="35">
        <v>54.2</v>
      </c>
      <c r="BW234" s="35">
        <v>178.3</v>
      </c>
      <c r="BX234" s="35">
        <v>30.799999999999997</v>
      </c>
      <c r="BY234" s="35">
        <v>82.7</v>
      </c>
      <c r="BZ234" s="35"/>
      <c r="CA234" s="35">
        <f t="shared" si="81"/>
        <v>17.899999999999999</v>
      </c>
      <c r="CB234" s="35"/>
      <c r="CC234" s="35">
        <f t="shared" si="94"/>
        <v>17.899999999999999</v>
      </c>
      <c r="CD234" s="35">
        <f t="shared" si="95"/>
        <v>0</v>
      </c>
      <c r="CE234" s="90"/>
      <c r="CF234" s="90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10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10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10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10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9"/>
      <c r="HL234" s="9"/>
      <c r="HM234" s="9"/>
      <c r="HN234" s="9"/>
      <c r="HO234" s="9"/>
      <c r="HP234" s="9"/>
      <c r="HQ234" s="9"/>
      <c r="HR234" s="9"/>
      <c r="HS234" s="9"/>
      <c r="HT234" s="9"/>
      <c r="HU234" s="9"/>
      <c r="HV234" s="9"/>
      <c r="HW234" s="9"/>
      <c r="HX234" s="10"/>
      <c r="HY234" s="9"/>
      <c r="HZ234" s="9"/>
    </row>
    <row r="235" spans="1:234" s="2" customFormat="1" ht="17.149999999999999" customHeight="1">
      <c r="A235" s="14" t="s">
        <v>231</v>
      </c>
      <c r="B235" s="35">
        <v>0</v>
      </c>
      <c r="C235" s="35">
        <v>0</v>
      </c>
      <c r="D235" s="4">
        <f t="shared" si="82"/>
        <v>0</v>
      </c>
      <c r="E235" s="11">
        <v>0</v>
      </c>
      <c r="F235" s="5" t="s">
        <v>362</v>
      </c>
      <c r="G235" s="5" t="s">
        <v>362</v>
      </c>
      <c r="H235" s="5" t="s">
        <v>362</v>
      </c>
      <c r="I235" s="5" t="s">
        <v>362</v>
      </c>
      <c r="J235" s="5" t="s">
        <v>362</v>
      </c>
      <c r="K235" s="5" t="s">
        <v>362</v>
      </c>
      <c r="L235" s="5" t="s">
        <v>362</v>
      </c>
      <c r="M235" s="5" t="s">
        <v>362</v>
      </c>
      <c r="N235" s="35">
        <v>2250.1</v>
      </c>
      <c r="O235" s="35">
        <v>1565.9</v>
      </c>
      <c r="P235" s="4">
        <f t="shared" si="75"/>
        <v>0.69592462557219681</v>
      </c>
      <c r="Q235" s="11">
        <v>20</v>
      </c>
      <c r="R235" s="35">
        <v>277</v>
      </c>
      <c r="S235" s="35">
        <v>352</v>
      </c>
      <c r="T235" s="4">
        <f t="shared" si="76"/>
        <v>1.2070758122743681</v>
      </c>
      <c r="U235" s="11">
        <v>20</v>
      </c>
      <c r="V235" s="35">
        <v>51</v>
      </c>
      <c r="W235" s="35">
        <v>53</v>
      </c>
      <c r="X235" s="4">
        <f t="shared" si="77"/>
        <v>1.0392156862745099</v>
      </c>
      <c r="Y235" s="11">
        <v>30</v>
      </c>
      <c r="Z235" s="82">
        <v>15750</v>
      </c>
      <c r="AA235" s="82">
        <v>16330</v>
      </c>
      <c r="AB235" s="4">
        <f t="shared" si="78"/>
        <v>1.0368253968253969</v>
      </c>
      <c r="AC235" s="11">
        <v>5</v>
      </c>
      <c r="AD235" s="11">
        <v>280</v>
      </c>
      <c r="AE235" s="11">
        <v>183</v>
      </c>
      <c r="AF235" s="4">
        <f t="shared" si="79"/>
        <v>0.65357142857142858</v>
      </c>
      <c r="AG235" s="11">
        <v>20</v>
      </c>
      <c r="AH235" s="5" t="s">
        <v>362</v>
      </c>
      <c r="AI235" s="5" t="s">
        <v>362</v>
      </c>
      <c r="AJ235" s="5" t="s">
        <v>362</v>
      </c>
      <c r="AK235" s="5" t="s">
        <v>362</v>
      </c>
      <c r="AL235" s="5" t="s">
        <v>362</v>
      </c>
      <c r="AM235" s="5" t="s">
        <v>362</v>
      </c>
      <c r="AN235" s="5" t="s">
        <v>362</v>
      </c>
      <c r="AO235" s="5" t="s">
        <v>362</v>
      </c>
      <c r="AP235" s="5" t="s">
        <v>362</v>
      </c>
      <c r="AQ235" s="5" t="s">
        <v>362</v>
      </c>
      <c r="AR235" s="5" t="s">
        <v>362</v>
      </c>
      <c r="AS235" s="5" t="s">
        <v>362</v>
      </c>
      <c r="AT235" s="5" t="s">
        <v>362</v>
      </c>
      <c r="AU235" s="5" t="s">
        <v>362</v>
      </c>
      <c r="AV235" s="5" t="s">
        <v>362</v>
      </c>
      <c r="AW235" s="5" t="s">
        <v>362</v>
      </c>
      <c r="AX235" s="58">
        <v>90</v>
      </c>
      <c r="AY235" s="58">
        <v>78.099999999999994</v>
      </c>
      <c r="AZ235" s="4">
        <f t="shared" si="80"/>
        <v>0.86777777777777776</v>
      </c>
      <c r="BA235" s="5">
        <v>10</v>
      </c>
      <c r="BB235" s="5" t="s">
        <v>362</v>
      </c>
      <c r="BC235" s="5" t="s">
        <v>362</v>
      </c>
      <c r="BD235" s="5" t="s">
        <v>362</v>
      </c>
      <c r="BE235" s="5" t="s">
        <v>362</v>
      </c>
      <c r="BF235" s="5" t="s">
        <v>362</v>
      </c>
      <c r="BG235" s="5" t="s">
        <v>362</v>
      </c>
      <c r="BH235" s="5" t="s">
        <v>362</v>
      </c>
      <c r="BI235" s="5" t="s">
        <v>362</v>
      </c>
      <c r="BJ235" s="44">
        <f t="shared" si="83"/>
        <v>0.91590297789047559</v>
      </c>
      <c r="BK235" s="45">
        <v>2098</v>
      </c>
      <c r="BL235" s="35">
        <f t="shared" si="84"/>
        <v>1921.6</v>
      </c>
      <c r="BM235" s="35">
        <f t="shared" si="85"/>
        <v>-176.40000000000009</v>
      </c>
      <c r="BN235" s="35">
        <v>200.7</v>
      </c>
      <c r="BO235" s="35">
        <v>162.69999999999999</v>
      </c>
      <c r="BP235" s="35">
        <v>127.9</v>
      </c>
      <c r="BQ235" s="35">
        <v>174.6</v>
      </c>
      <c r="BR235" s="35">
        <v>226.7</v>
      </c>
      <c r="BS235" s="35"/>
      <c r="BT235" s="35">
        <v>171.4</v>
      </c>
      <c r="BU235" s="35">
        <v>98.399999999999991</v>
      </c>
      <c r="BV235" s="35">
        <v>80.2</v>
      </c>
      <c r="BW235" s="35">
        <v>319.8</v>
      </c>
      <c r="BX235" s="35">
        <v>210.4</v>
      </c>
      <c r="BY235" s="35">
        <v>213.8</v>
      </c>
      <c r="BZ235" s="35">
        <v>14.7</v>
      </c>
      <c r="CA235" s="35">
        <f t="shared" si="81"/>
        <v>-79.7</v>
      </c>
      <c r="CB235" s="35"/>
      <c r="CC235" s="35">
        <f t="shared" si="94"/>
        <v>0</v>
      </c>
      <c r="CD235" s="35">
        <f t="shared" si="95"/>
        <v>-79.7</v>
      </c>
      <c r="CE235" s="90"/>
      <c r="CF235" s="90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10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10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10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10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9"/>
      <c r="HL235" s="9"/>
      <c r="HM235" s="9"/>
      <c r="HN235" s="9"/>
      <c r="HO235" s="9"/>
      <c r="HP235" s="9"/>
      <c r="HQ235" s="9"/>
      <c r="HR235" s="9"/>
      <c r="HS235" s="9"/>
      <c r="HT235" s="9"/>
      <c r="HU235" s="9"/>
      <c r="HV235" s="9"/>
      <c r="HW235" s="9"/>
      <c r="HX235" s="10"/>
      <c r="HY235" s="9"/>
      <c r="HZ235" s="9"/>
    </row>
    <row r="236" spans="1:234" s="2" customFormat="1" ht="17.149999999999999" customHeight="1">
      <c r="A236" s="14" t="s">
        <v>232</v>
      </c>
      <c r="B236" s="35">
        <v>28810</v>
      </c>
      <c r="C236" s="35">
        <v>37057</v>
      </c>
      <c r="D236" s="4">
        <f t="shared" si="82"/>
        <v>1.2086254772648386</v>
      </c>
      <c r="E236" s="11">
        <v>10</v>
      </c>
      <c r="F236" s="5" t="s">
        <v>362</v>
      </c>
      <c r="G236" s="5" t="s">
        <v>362</v>
      </c>
      <c r="H236" s="5" t="s">
        <v>362</v>
      </c>
      <c r="I236" s="5" t="s">
        <v>362</v>
      </c>
      <c r="J236" s="5" t="s">
        <v>362</v>
      </c>
      <c r="K236" s="5" t="s">
        <v>362</v>
      </c>
      <c r="L236" s="5" t="s">
        <v>362</v>
      </c>
      <c r="M236" s="5" t="s">
        <v>362</v>
      </c>
      <c r="N236" s="35">
        <v>1536.5</v>
      </c>
      <c r="O236" s="35">
        <v>1391.7</v>
      </c>
      <c r="P236" s="4">
        <f t="shared" si="75"/>
        <v>0.90575984380084607</v>
      </c>
      <c r="Q236" s="11">
        <v>20</v>
      </c>
      <c r="R236" s="35">
        <v>204</v>
      </c>
      <c r="S236" s="35">
        <v>206.8</v>
      </c>
      <c r="T236" s="4">
        <f t="shared" si="76"/>
        <v>1.0137254901960784</v>
      </c>
      <c r="U236" s="11">
        <v>15</v>
      </c>
      <c r="V236" s="35">
        <v>54</v>
      </c>
      <c r="W236" s="35">
        <v>61.5</v>
      </c>
      <c r="X236" s="4">
        <f t="shared" si="77"/>
        <v>1.1388888888888888</v>
      </c>
      <c r="Y236" s="11">
        <v>35</v>
      </c>
      <c r="Z236" s="82">
        <v>18678</v>
      </c>
      <c r="AA236" s="82">
        <v>16238</v>
      </c>
      <c r="AB236" s="4">
        <f t="shared" si="78"/>
        <v>0.86936502837562912</v>
      </c>
      <c r="AC236" s="11">
        <v>5</v>
      </c>
      <c r="AD236" s="11">
        <v>337</v>
      </c>
      <c r="AE236" s="11">
        <v>200</v>
      </c>
      <c r="AF236" s="4">
        <f t="shared" si="79"/>
        <v>0.59347181008902072</v>
      </c>
      <c r="AG236" s="11">
        <v>20</v>
      </c>
      <c r="AH236" s="5" t="s">
        <v>362</v>
      </c>
      <c r="AI236" s="5" t="s">
        <v>362</v>
      </c>
      <c r="AJ236" s="5" t="s">
        <v>362</v>
      </c>
      <c r="AK236" s="5" t="s">
        <v>362</v>
      </c>
      <c r="AL236" s="5" t="s">
        <v>362</v>
      </c>
      <c r="AM236" s="5" t="s">
        <v>362</v>
      </c>
      <c r="AN236" s="5" t="s">
        <v>362</v>
      </c>
      <c r="AO236" s="5" t="s">
        <v>362</v>
      </c>
      <c r="AP236" s="5" t="s">
        <v>362</v>
      </c>
      <c r="AQ236" s="5" t="s">
        <v>362</v>
      </c>
      <c r="AR236" s="5" t="s">
        <v>362</v>
      </c>
      <c r="AS236" s="5" t="s">
        <v>362</v>
      </c>
      <c r="AT236" s="5" t="s">
        <v>362</v>
      </c>
      <c r="AU236" s="5" t="s">
        <v>362</v>
      </c>
      <c r="AV236" s="5" t="s">
        <v>362</v>
      </c>
      <c r="AW236" s="5" t="s">
        <v>362</v>
      </c>
      <c r="AX236" s="58">
        <v>0</v>
      </c>
      <c r="AY236" s="58">
        <v>0</v>
      </c>
      <c r="AZ236" s="4">
        <f t="shared" si="80"/>
        <v>0</v>
      </c>
      <c r="BA236" s="5">
        <v>0</v>
      </c>
      <c r="BB236" s="5" t="s">
        <v>362</v>
      </c>
      <c r="BC236" s="5" t="s">
        <v>362</v>
      </c>
      <c r="BD236" s="5" t="s">
        <v>362</v>
      </c>
      <c r="BE236" s="5" t="s">
        <v>362</v>
      </c>
      <c r="BF236" s="5" t="s">
        <v>362</v>
      </c>
      <c r="BG236" s="5" t="s">
        <v>362</v>
      </c>
      <c r="BH236" s="5" t="s">
        <v>362</v>
      </c>
      <c r="BI236" s="5" t="s">
        <v>362</v>
      </c>
      <c r="BJ236" s="44">
        <f t="shared" si="83"/>
        <v>0.96652101387024902</v>
      </c>
      <c r="BK236" s="45">
        <v>4903</v>
      </c>
      <c r="BL236" s="35">
        <f t="shared" si="84"/>
        <v>4738.8999999999996</v>
      </c>
      <c r="BM236" s="35">
        <f t="shared" si="85"/>
        <v>-164.10000000000036</v>
      </c>
      <c r="BN236" s="35">
        <v>445.3</v>
      </c>
      <c r="BO236" s="35">
        <v>507.3</v>
      </c>
      <c r="BP236" s="35">
        <v>547</v>
      </c>
      <c r="BQ236" s="35">
        <v>471.79999999999995</v>
      </c>
      <c r="BR236" s="35">
        <v>476</v>
      </c>
      <c r="BS236" s="35"/>
      <c r="BT236" s="35">
        <v>517.29999999999995</v>
      </c>
      <c r="BU236" s="35">
        <v>406</v>
      </c>
      <c r="BV236" s="35">
        <v>434.1</v>
      </c>
      <c r="BW236" s="35">
        <v>221.6</v>
      </c>
      <c r="BX236" s="35">
        <v>387.7</v>
      </c>
      <c r="BY236" s="35">
        <v>422.6</v>
      </c>
      <c r="BZ236" s="35"/>
      <c r="CA236" s="35">
        <f t="shared" si="81"/>
        <v>-97.8</v>
      </c>
      <c r="CB236" s="35"/>
      <c r="CC236" s="35">
        <f t="shared" si="94"/>
        <v>0</v>
      </c>
      <c r="CD236" s="35">
        <f t="shared" si="95"/>
        <v>-97.8</v>
      </c>
      <c r="CE236" s="90"/>
      <c r="CF236" s="90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10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10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10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10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  <c r="HT236" s="9"/>
      <c r="HU236" s="9"/>
      <c r="HV236" s="9"/>
      <c r="HW236" s="9"/>
      <c r="HX236" s="10"/>
      <c r="HY236" s="9"/>
      <c r="HZ236" s="9"/>
    </row>
    <row r="237" spans="1:234" s="2" customFormat="1" ht="17.149999999999999" customHeight="1">
      <c r="A237" s="14" t="s">
        <v>233</v>
      </c>
      <c r="B237" s="35">
        <v>1460526</v>
      </c>
      <c r="C237" s="35">
        <v>1552803.1</v>
      </c>
      <c r="D237" s="4">
        <f t="shared" si="82"/>
        <v>1.0631807307778158</v>
      </c>
      <c r="E237" s="11">
        <v>10</v>
      </c>
      <c r="F237" s="5" t="s">
        <v>362</v>
      </c>
      <c r="G237" s="5" t="s">
        <v>362</v>
      </c>
      <c r="H237" s="5" t="s">
        <v>362</v>
      </c>
      <c r="I237" s="5" t="s">
        <v>362</v>
      </c>
      <c r="J237" s="5" t="s">
        <v>362</v>
      </c>
      <c r="K237" s="5" t="s">
        <v>362</v>
      </c>
      <c r="L237" s="5" t="s">
        <v>362</v>
      </c>
      <c r="M237" s="5" t="s">
        <v>362</v>
      </c>
      <c r="N237" s="35">
        <v>16580.3</v>
      </c>
      <c r="O237" s="35">
        <v>15135</v>
      </c>
      <c r="P237" s="4">
        <f t="shared" si="75"/>
        <v>0.91283028654487564</v>
      </c>
      <c r="Q237" s="11">
        <v>20</v>
      </c>
      <c r="R237" s="35">
        <v>153</v>
      </c>
      <c r="S237" s="35">
        <v>160.6</v>
      </c>
      <c r="T237" s="4">
        <f t="shared" si="76"/>
        <v>1.0496732026143791</v>
      </c>
      <c r="U237" s="11">
        <v>10</v>
      </c>
      <c r="V237" s="35">
        <v>48</v>
      </c>
      <c r="W237" s="35">
        <v>49.6</v>
      </c>
      <c r="X237" s="4">
        <f t="shared" si="77"/>
        <v>1.0333333333333334</v>
      </c>
      <c r="Y237" s="11">
        <v>40</v>
      </c>
      <c r="Z237" s="82">
        <v>589699.4</v>
      </c>
      <c r="AA237" s="82">
        <v>628105</v>
      </c>
      <c r="AB237" s="4">
        <f t="shared" si="78"/>
        <v>1.0651274191562683</v>
      </c>
      <c r="AC237" s="11">
        <v>5</v>
      </c>
      <c r="AD237" s="11">
        <v>180</v>
      </c>
      <c r="AE237" s="11">
        <v>175</v>
      </c>
      <c r="AF237" s="4">
        <f t="shared" si="79"/>
        <v>0.97222222222222221</v>
      </c>
      <c r="AG237" s="11">
        <v>20</v>
      </c>
      <c r="AH237" s="5" t="s">
        <v>362</v>
      </c>
      <c r="AI237" s="5" t="s">
        <v>362</v>
      </c>
      <c r="AJ237" s="5" t="s">
        <v>362</v>
      </c>
      <c r="AK237" s="5" t="s">
        <v>362</v>
      </c>
      <c r="AL237" s="5" t="s">
        <v>362</v>
      </c>
      <c r="AM237" s="5" t="s">
        <v>362</v>
      </c>
      <c r="AN237" s="5" t="s">
        <v>362</v>
      </c>
      <c r="AO237" s="5" t="s">
        <v>362</v>
      </c>
      <c r="AP237" s="5" t="s">
        <v>362</v>
      </c>
      <c r="AQ237" s="5" t="s">
        <v>362</v>
      </c>
      <c r="AR237" s="5" t="s">
        <v>362</v>
      </c>
      <c r="AS237" s="5" t="s">
        <v>362</v>
      </c>
      <c r="AT237" s="5" t="s">
        <v>362</v>
      </c>
      <c r="AU237" s="5" t="s">
        <v>362</v>
      </c>
      <c r="AV237" s="5" t="s">
        <v>362</v>
      </c>
      <c r="AW237" s="5" t="s">
        <v>362</v>
      </c>
      <c r="AX237" s="58">
        <v>90</v>
      </c>
      <c r="AY237" s="58">
        <v>70</v>
      </c>
      <c r="AZ237" s="4">
        <f t="shared" si="80"/>
        <v>0.77777777777777779</v>
      </c>
      <c r="BA237" s="5">
        <v>10</v>
      </c>
      <c r="BB237" s="5" t="s">
        <v>362</v>
      </c>
      <c r="BC237" s="5" t="s">
        <v>362</v>
      </c>
      <c r="BD237" s="5" t="s">
        <v>362</v>
      </c>
      <c r="BE237" s="5" t="s">
        <v>362</v>
      </c>
      <c r="BF237" s="5" t="s">
        <v>362</v>
      </c>
      <c r="BG237" s="5" t="s">
        <v>362</v>
      </c>
      <c r="BH237" s="5" t="s">
        <v>362</v>
      </c>
      <c r="BI237" s="5" t="s">
        <v>362</v>
      </c>
      <c r="BJ237" s="44">
        <f t="shared" si="83"/>
        <v>0.98492467579266396</v>
      </c>
      <c r="BK237" s="45">
        <v>2218</v>
      </c>
      <c r="BL237" s="35">
        <f t="shared" si="84"/>
        <v>2184.6</v>
      </c>
      <c r="BM237" s="35">
        <f t="shared" si="85"/>
        <v>-33.400000000000091</v>
      </c>
      <c r="BN237" s="35">
        <v>196.5</v>
      </c>
      <c r="BO237" s="35">
        <v>213.3</v>
      </c>
      <c r="BP237" s="35">
        <v>184</v>
      </c>
      <c r="BQ237" s="35">
        <v>196.2</v>
      </c>
      <c r="BR237" s="35">
        <v>206.3</v>
      </c>
      <c r="BS237" s="35"/>
      <c r="BT237" s="35">
        <v>265.89999999999998</v>
      </c>
      <c r="BU237" s="35">
        <v>178.8</v>
      </c>
      <c r="BV237" s="35">
        <v>210.9</v>
      </c>
      <c r="BW237" s="35">
        <v>217</v>
      </c>
      <c r="BX237" s="35">
        <v>189.4</v>
      </c>
      <c r="BY237" s="35">
        <v>203.4</v>
      </c>
      <c r="BZ237" s="35">
        <v>29.5</v>
      </c>
      <c r="CA237" s="35">
        <f t="shared" si="81"/>
        <v>-106.6</v>
      </c>
      <c r="CB237" s="35"/>
      <c r="CC237" s="35">
        <f t="shared" si="94"/>
        <v>0</v>
      </c>
      <c r="CD237" s="35">
        <f t="shared" si="95"/>
        <v>-106.6</v>
      </c>
      <c r="CE237" s="90"/>
      <c r="CF237" s="90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10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10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10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10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9"/>
      <c r="HL237" s="9"/>
      <c r="HM237" s="9"/>
      <c r="HN237" s="9"/>
      <c r="HO237" s="9"/>
      <c r="HP237" s="9"/>
      <c r="HQ237" s="9"/>
      <c r="HR237" s="9"/>
      <c r="HS237" s="9"/>
      <c r="HT237" s="9"/>
      <c r="HU237" s="9"/>
      <c r="HV237" s="9"/>
      <c r="HW237" s="9"/>
      <c r="HX237" s="10"/>
      <c r="HY237" s="9"/>
      <c r="HZ237" s="9"/>
    </row>
    <row r="238" spans="1:234" s="2" customFormat="1" ht="17.149999999999999" customHeight="1">
      <c r="A238" s="18" t="s">
        <v>234</v>
      </c>
      <c r="B238" s="60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35"/>
      <c r="CD238" s="35"/>
      <c r="CE238" s="90"/>
      <c r="CF238" s="90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10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10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10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10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  <c r="HT238" s="9"/>
      <c r="HU238" s="9"/>
      <c r="HV238" s="9"/>
      <c r="HW238" s="9"/>
      <c r="HX238" s="10"/>
      <c r="HY238" s="9"/>
      <c r="HZ238" s="9"/>
    </row>
    <row r="239" spans="1:234" s="2" customFormat="1" ht="17.149999999999999" customHeight="1">
      <c r="A239" s="14" t="s">
        <v>235</v>
      </c>
      <c r="B239" s="35">
        <v>24982</v>
      </c>
      <c r="C239" s="35">
        <v>25017</v>
      </c>
      <c r="D239" s="4">
        <f t="shared" si="82"/>
        <v>1.001401008726283</v>
      </c>
      <c r="E239" s="11">
        <v>10</v>
      </c>
      <c r="F239" s="5" t="s">
        <v>362</v>
      </c>
      <c r="G239" s="5" t="s">
        <v>362</v>
      </c>
      <c r="H239" s="5" t="s">
        <v>362</v>
      </c>
      <c r="I239" s="5" t="s">
        <v>362</v>
      </c>
      <c r="J239" s="5" t="s">
        <v>362</v>
      </c>
      <c r="K239" s="5" t="s">
        <v>362</v>
      </c>
      <c r="L239" s="5" t="s">
        <v>362</v>
      </c>
      <c r="M239" s="5" t="s">
        <v>362</v>
      </c>
      <c r="N239" s="35">
        <v>1806.1</v>
      </c>
      <c r="O239" s="35">
        <v>1864.1</v>
      </c>
      <c r="P239" s="4">
        <f t="shared" ref="P239:P302" si="96">IF(Q239=0,0,IF(N239=0,1,IF(O239&lt;0,0,IF(O239/N239&gt;1.2,IF((O239/N239-1.2)*0.1+1.2&gt;1.3,1.3,(O239/N239-1.2)*0.1+1.2),O239/N239))))</f>
        <v>1.0321133934998061</v>
      </c>
      <c r="Q239" s="11">
        <v>20</v>
      </c>
      <c r="R239" s="35">
        <v>1064.0999999999999</v>
      </c>
      <c r="S239" s="35">
        <v>1391.8</v>
      </c>
      <c r="T239" s="4">
        <f t="shared" ref="T239:T302" si="97">IF(U239=0,0,IF(R239=0,1,IF(S239&lt;0,0,IF(S239/R239&gt;1.2,IF((S239/R239-1.2)*0.1+1.2&gt;1.3,1.3,(S239/R239-1.2)*0.1+1.2),S239/R239))))</f>
        <v>1.2107959778216333</v>
      </c>
      <c r="U239" s="11">
        <v>20</v>
      </c>
      <c r="V239" s="35">
        <v>54.3</v>
      </c>
      <c r="W239" s="35">
        <v>165.1</v>
      </c>
      <c r="X239" s="4">
        <f t="shared" ref="X239:X302" si="98">IF(Y239=0,0,IF(V239=0,1,IF(W239&lt;0,0,IF(W239/V239&gt;1.2,IF((W239/V239-1.2)*0.1+1.2&gt;1.3,1.3,(W239/V239-1.2)*0.1+1.2),W239/V239))))</f>
        <v>1.3</v>
      </c>
      <c r="Y239" s="11">
        <v>30</v>
      </c>
      <c r="Z239" s="82">
        <v>23882</v>
      </c>
      <c r="AA239" s="82">
        <v>21045</v>
      </c>
      <c r="AB239" s="4">
        <f t="shared" ref="AB239:AB302" si="99">IF(AC239=0,0,IF(Z239=0,1,IF(AA239&lt;0,0,IF(AA239/Z239&gt;1.2,IF((AA239/Z239-1.2)*0.1+1.2&gt;1.3,1.3,(AA239/Z239-1.2)*0.1+1.2),AA239/Z239))))</f>
        <v>0.88120760405326182</v>
      </c>
      <c r="AC239" s="11">
        <v>5</v>
      </c>
      <c r="AD239" s="11">
        <v>492</v>
      </c>
      <c r="AE239" s="11">
        <v>731</v>
      </c>
      <c r="AF239" s="4">
        <f t="shared" ref="AF239:AF302" si="100">IF(AG239=0,0,IF(AD239=0,1,IF(AE239&lt;0,0,IF(AE239/AD239&gt;1.2,IF((AE239/AD239-1.2)*0.1+1.2&gt;1.3,1.3,(AE239/AD239-1.2)*0.1+1.2),AE239/AD239))))</f>
        <v>1.2285772357723577</v>
      </c>
      <c r="AG239" s="11">
        <v>20</v>
      </c>
      <c r="AH239" s="5" t="s">
        <v>362</v>
      </c>
      <c r="AI239" s="5" t="s">
        <v>362</v>
      </c>
      <c r="AJ239" s="5" t="s">
        <v>362</v>
      </c>
      <c r="AK239" s="5" t="s">
        <v>362</v>
      </c>
      <c r="AL239" s="5" t="s">
        <v>362</v>
      </c>
      <c r="AM239" s="5" t="s">
        <v>362</v>
      </c>
      <c r="AN239" s="5" t="s">
        <v>362</v>
      </c>
      <c r="AO239" s="5" t="s">
        <v>362</v>
      </c>
      <c r="AP239" s="5" t="s">
        <v>362</v>
      </c>
      <c r="AQ239" s="5" t="s">
        <v>362</v>
      </c>
      <c r="AR239" s="5" t="s">
        <v>362</v>
      </c>
      <c r="AS239" s="5" t="s">
        <v>362</v>
      </c>
      <c r="AT239" s="5" t="s">
        <v>362</v>
      </c>
      <c r="AU239" s="5" t="s">
        <v>362</v>
      </c>
      <c r="AV239" s="5" t="s">
        <v>362</v>
      </c>
      <c r="AW239" s="5" t="s">
        <v>362</v>
      </c>
      <c r="AX239" s="58">
        <v>35.5</v>
      </c>
      <c r="AY239" s="58">
        <v>66.7</v>
      </c>
      <c r="AZ239" s="4">
        <f t="shared" ref="AZ239:AZ302" si="101">IF(BA239=0,0,IF(AX239=0,1,IF(AY239&lt;0,0,IF(AY239/AX239&gt;1.2,IF((AY239/AX239-1.2)*0.1+1.2&gt;1.3,1.3,(AY239/AX239-1.2)*0.1+1.2),AY239/AX239))))</f>
        <v>1.2678873239436619</v>
      </c>
      <c r="BA239" s="5">
        <v>10</v>
      </c>
      <c r="BB239" s="5" t="s">
        <v>362</v>
      </c>
      <c r="BC239" s="5" t="s">
        <v>362</v>
      </c>
      <c r="BD239" s="5" t="s">
        <v>362</v>
      </c>
      <c r="BE239" s="5" t="s">
        <v>362</v>
      </c>
      <c r="BF239" s="5" t="s">
        <v>362</v>
      </c>
      <c r="BG239" s="5" t="s">
        <v>362</v>
      </c>
      <c r="BH239" s="5" t="s">
        <v>362</v>
      </c>
      <c r="BI239" s="5" t="s">
        <v>362</v>
      </c>
      <c r="BJ239" s="44">
        <f t="shared" si="83"/>
        <v>1.178510030337754</v>
      </c>
      <c r="BK239" s="45">
        <v>985</v>
      </c>
      <c r="BL239" s="35">
        <f t="shared" si="84"/>
        <v>1160.8</v>
      </c>
      <c r="BM239" s="35">
        <f t="shared" si="85"/>
        <v>175.79999999999995</v>
      </c>
      <c r="BN239" s="35">
        <v>78</v>
      </c>
      <c r="BO239" s="35">
        <v>89</v>
      </c>
      <c r="BP239" s="35">
        <v>110.5</v>
      </c>
      <c r="BQ239" s="35">
        <v>106.1</v>
      </c>
      <c r="BR239" s="35">
        <v>111.3</v>
      </c>
      <c r="BS239" s="35"/>
      <c r="BT239" s="35">
        <v>100.7</v>
      </c>
      <c r="BU239" s="35">
        <v>80.8</v>
      </c>
      <c r="BV239" s="35">
        <v>87.6</v>
      </c>
      <c r="BW239" s="35">
        <v>118.4</v>
      </c>
      <c r="BX239" s="35">
        <v>109.8</v>
      </c>
      <c r="BY239" s="35">
        <v>111.3</v>
      </c>
      <c r="BZ239" s="35"/>
      <c r="CA239" s="35">
        <f t="shared" ref="CA239:CA302" si="102">ROUND(BL239-SUM(BN239:BZ239),1)</f>
        <v>57.3</v>
      </c>
      <c r="CB239" s="35"/>
      <c r="CC239" s="35">
        <f t="shared" ref="CC239:CC253" si="103">IF((IF(AND((CA239)&gt;0,CB239="+"),0,CA239))&gt;0,CA239,0)</f>
        <v>57.3</v>
      </c>
      <c r="CD239" s="35">
        <f t="shared" ref="CD239:CD253" si="104">IF((IF(AND((CA239)&gt;0,CB239="+"),0,CA239))&lt;0,CA239,0)</f>
        <v>0</v>
      </c>
      <c r="CE239" s="90"/>
      <c r="CF239" s="90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10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10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10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10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9"/>
      <c r="HL239" s="9"/>
      <c r="HM239" s="9"/>
      <c r="HN239" s="9"/>
      <c r="HO239" s="9"/>
      <c r="HP239" s="9"/>
      <c r="HQ239" s="9"/>
      <c r="HR239" s="9"/>
      <c r="HS239" s="9"/>
      <c r="HT239" s="9"/>
      <c r="HU239" s="9"/>
      <c r="HV239" s="9"/>
      <c r="HW239" s="9"/>
      <c r="HX239" s="10"/>
      <c r="HY239" s="9"/>
      <c r="HZ239" s="9"/>
    </row>
    <row r="240" spans="1:234" s="2" customFormat="1" ht="17.149999999999999" customHeight="1">
      <c r="A240" s="14" t="s">
        <v>236</v>
      </c>
      <c r="B240" s="35">
        <v>0</v>
      </c>
      <c r="C240" s="35">
        <v>0</v>
      </c>
      <c r="D240" s="4">
        <f t="shared" ref="D240:D303" si="105">IF(E240=0,0,IF(B240=0,1,IF(C240&lt;0,0,IF(C240/B240&gt;1.2,IF((C240/B240-1.2)*0.1+1.2&gt;1.3,1.3,(C240/B240-1.2)*0.1+1.2),C240/B240))))</f>
        <v>0</v>
      </c>
      <c r="E240" s="11">
        <v>0</v>
      </c>
      <c r="F240" s="5" t="s">
        <v>362</v>
      </c>
      <c r="G240" s="5" t="s">
        <v>362</v>
      </c>
      <c r="H240" s="5" t="s">
        <v>362</v>
      </c>
      <c r="I240" s="5" t="s">
        <v>362</v>
      </c>
      <c r="J240" s="5" t="s">
        <v>362</v>
      </c>
      <c r="K240" s="5" t="s">
        <v>362</v>
      </c>
      <c r="L240" s="5" t="s">
        <v>362</v>
      </c>
      <c r="M240" s="5" t="s">
        <v>362</v>
      </c>
      <c r="N240" s="35">
        <v>2677.3</v>
      </c>
      <c r="O240" s="35">
        <v>2412.8000000000002</v>
      </c>
      <c r="P240" s="4">
        <f t="shared" si="96"/>
        <v>0.90120643932319877</v>
      </c>
      <c r="Q240" s="11">
        <v>20</v>
      </c>
      <c r="R240" s="35">
        <v>80.2</v>
      </c>
      <c r="S240" s="35">
        <v>82.4</v>
      </c>
      <c r="T240" s="4">
        <f t="shared" si="97"/>
        <v>1.027431421446384</v>
      </c>
      <c r="U240" s="11">
        <v>10</v>
      </c>
      <c r="V240" s="35">
        <v>66.099999999999994</v>
      </c>
      <c r="W240" s="35">
        <v>73.8</v>
      </c>
      <c r="X240" s="4">
        <f t="shared" si="98"/>
        <v>1.1164901664145235</v>
      </c>
      <c r="Y240" s="11">
        <v>40</v>
      </c>
      <c r="Z240" s="82">
        <v>17759</v>
      </c>
      <c r="AA240" s="82">
        <v>20553</v>
      </c>
      <c r="AB240" s="4">
        <f t="shared" si="99"/>
        <v>1.1573286784165775</v>
      </c>
      <c r="AC240" s="11">
        <v>5</v>
      </c>
      <c r="AD240" s="11">
        <v>70</v>
      </c>
      <c r="AE240" s="11">
        <v>80</v>
      </c>
      <c r="AF240" s="4">
        <f t="shared" si="100"/>
        <v>1.1428571428571428</v>
      </c>
      <c r="AG240" s="11">
        <v>20</v>
      </c>
      <c r="AH240" s="5" t="s">
        <v>362</v>
      </c>
      <c r="AI240" s="5" t="s">
        <v>362</v>
      </c>
      <c r="AJ240" s="5" t="s">
        <v>362</v>
      </c>
      <c r="AK240" s="5" t="s">
        <v>362</v>
      </c>
      <c r="AL240" s="5" t="s">
        <v>362</v>
      </c>
      <c r="AM240" s="5" t="s">
        <v>362</v>
      </c>
      <c r="AN240" s="5" t="s">
        <v>362</v>
      </c>
      <c r="AO240" s="5" t="s">
        <v>362</v>
      </c>
      <c r="AP240" s="5" t="s">
        <v>362</v>
      </c>
      <c r="AQ240" s="5" t="s">
        <v>362</v>
      </c>
      <c r="AR240" s="5" t="s">
        <v>362</v>
      </c>
      <c r="AS240" s="5" t="s">
        <v>362</v>
      </c>
      <c r="AT240" s="5" t="s">
        <v>362</v>
      </c>
      <c r="AU240" s="5" t="s">
        <v>362</v>
      </c>
      <c r="AV240" s="5" t="s">
        <v>362</v>
      </c>
      <c r="AW240" s="5" t="s">
        <v>362</v>
      </c>
      <c r="AX240" s="58">
        <v>35.5</v>
      </c>
      <c r="AY240" s="58">
        <v>33.299999999999997</v>
      </c>
      <c r="AZ240" s="4">
        <f t="shared" si="101"/>
        <v>0.93802816901408448</v>
      </c>
      <c r="BA240" s="5">
        <v>10</v>
      </c>
      <c r="BB240" s="5" t="s">
        <v>362</v>
      </c>
      <c r="BC240" s="5" t="s">
        <v>362</v>
      </c>
      <c r="BD240" s="5" t="s">
        <v>362</v>
      </c>
      <c r="BE240" s="5" t="s">
        <v>362</v>
      </c>
      <c r="BF240" s="5" t="s">
        <v>362</v>
      </c>
      <c r="BG240" s="5" t="s">
        <v>362</v>
      </c>
      <c r="BH240" s="5" t="s">
        <v>362</v>
      </c>
      <c r="BI240" s="5" t="s">
        <v>362</v>
      </c>
      <c r="BJ240" s="44">
        <f t="shared" ref="BJ240:BJ303" si="106">(D240*E240+P240*Q240+T240*U240+X240*Y240+AB240*AC240+AF240*AG240+AZ240*BA240)/(E240+Q240+U240+Y240+AC240+AG240+BA240)</f>
        <v>1.0569725485416699</v>
      </c>
      <c r="BK240" s="45">
        <v>1413</v>
      </c>
      <c r="BL240" s="35">
        <f t="shared" ref="BL240:BL303" si="107">ROUND(BJ240*BK240,1)</f>
        <v>1493.5</v>
      </c>
      <c r="BM240" s="35">
        <f t="shared" ref="BM240:BM303" si="108">BL240-BK240</f>
        <v>80.5</v>
      </c>
      <c r="BN240" s="35">
        <v>161.80000000000001</v>
      </c>
      <c r="BO240" s="35">
        <v>119.4</v>
      </c>
      <c r="BP240" s="35">
        <v>111.6</v>
      </c>
      <c r="BQ240" s="35">
        <v>163.4</v>
      </c>
      <c r="BR240" s="35">
        <v>121</v>
      </c>
      <c r="BS240" s="35"/>
      <c r="BT240" s="35">
        <v>105.5</v>
      </c>
      <c r="BU240" s="35">
        <v>134.4</v>
      </c>
      <c r="BV240" s="35">
        <v>124.5</v>
      </c>
      <c r="BW240" s="35">
        <v>87.7</v>
      </c>
      <c r="BX240" s="35">
        <v>166.70000000000002</v>
      </c>
      <c r="BY240" s="35">
        <v>142.1</v>
      </c>
      <c r="BZ240" s="35"/>
      <c r="CA240" s="35">
        <f t="shared" si="102"/>
        <v>55.4</v>
      </c>
      <c r="CB240" s="35"/>
      <c r="CC240" s="35">
        <f t="shared" si="103"/>
        <v>55.4</v>
      </c>
      <c r="CD240" s="35">
        <f t="shared" si="104"/>
        <v>0</v>
      </c>
      <c r="CE240" s="90"/>
      <c r="CF240" s="90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10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10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10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10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9"/>
      <c r="HL240" s="9"/>
      <c r="HM240" s="9"/>
      <c r="HN240" s="9"/>
      <c r="HO240" s="9"/>
      <c r="HP240" s="9"/>
      <c r="HQ240" s="9"/>
      <c r="HR240" s="9"/>
      <c r="HS240" s="9"/>
      <c r="HT240" s="9"/>
      <c r="HU240" s="9"/>
      <c r="HV240" s="9"/>
      <c r="HW240" s="9"/>
      <c r="HX240" s="10"/>
      <c r="HY240" s="9"/>
      <c r="HZ240" s="9"/>
    </row>
    <row r="241" spans="1:234" s="2" customFormat="1" ht="17.149999999999999" customHeight="1">
      <c r="A241" s="14" t="s">
        <v>237</v>
      </c>
      <c r="B241" s="35">
        <v>7481</v>
      </c>
      <c r="C241" s="35">
        <v>7567.4</v>
      </c>
      <c r="D241" s="4">
        <f t="shared" si="105"/>
        <v>1.0115492581205721</v>
      </c>
      <c r="E241" s="11">
        <v>10</v>
      </c>
      <c r="F241" s="5" t="s">
        <v>362</v>
      </c>
      <c r="G241" s="5" t="s">
        <v>362</v>
      </c>
      <c r="H241" s="5" t="s">
        <v>362</v>
      </c>
      <c r="I241" s="5" t="s">
        <v>362</v>
      </c>
      <c r="J241" s="5" t="s">
        <v>362</v>
      </c>
      <c r="K241" s="5" t="s">
        <v>362</v>
      </c>
      <c r="L241" s="5" t="s">
        <v>362</v>
      </c>
      <c r="M241" s="5" t="s">
        <v>362</v>
      </c>
      <c r="N241" s="35">
        <v>1843.3</v>
      </c>
      <c r="O241" s="35">
        <v>1875.8</v>
      </c>
      <c r="P241" s="4">
        <f t="shared" si="96"/>
        <v>1.0176314219063636</v>
      </c>
      <c r="Q241" s="11">
        <v>20</v>
      </c>
      <c r="R241" s="35">
        <v>492.8</v>
      </c>
      <c r="S241" s="35">
        <v>498.7</v>
      </c>
      <c r="T241" s="4">
        <f t="shared" si="97"/>
        <v>1.0119724025974026</v>
      </c>
      <c r="U241" s="11">
        <v>25</v>
      </c>
      <c r="V241" s="35">
        <v>36.299999999999997</v>
      </c>
      <c r="W241" s="35">
        <v>39.4</v>
      </c>
      <c r="X241" s="4">
        <f t="shared" si="98"/>
        <v>1.0853994490358128</v>
      </c>
      <c r="Y241" s="11">
        <v>25</v>
      </c>
      <c r="Z241" s="82">
        <v>18410</v>
      </c>
      <c r="AA241" s="82">
        <v>14445</v>
      </c>
      <c r="AB241" s="4">
        <f t="shared" si="99"/>
        <v>0.78462791960890821</v>
      </c>
      <c r="AC241" s="11">
        <v>5</v>
      </c>
      <c r="AD241" s="11">
        <v>237</v>
      </c>
      <c r="AE241" s="11">
        <v>237</v>
      </c>
      <c r="AF241" s="4">
        <f t="shared" si="100"/>
        <v>1</v>
      </c>
      <c r="AG241" s="11">
        <v>20</v>
      </c>
      <c r="AH241" s="5" t="s">
        <v>362</v>
      </c>
      <c r="AI241" s="5" t="s">
        <v>362</v>
      </c>
      <c r="AJ241" s="5" t="s">
        <v>362</v>
      </c>
      <c r="AK241" s="5" t="s">
        <v>362</v>
      </c>
      <c r="AL241" s="5" t="s">
        <v>362</v>
      </c>
      <c r="AM241" s="5" t="s">
        <v>362</v>
      </c>
      <c r="AN241" s="5" t="s">
        <v>362</v>
      </c>
      <c r="AO241" s="5" t="s">
        <v>362</v>
      </c>
      <c r="AP241" s="5" t="s">
        <v>362</v>
      </c>
      <c r="AQ241" s="5" t="s">
        <v>362</v>
      </c>
      <c r="AR241" s="5" t="s">
        <v>362</v>
      </c>
      <c r="AS241" s="5" t="s">
        <v>362</v>
      </c>
      <c r="AT241" s="5" t="s">
        <v>362</v>
      </c>
      <c r="AU241" s="5" t="s">
        <v>362</v>
      </c>
      <c r="AV241" s="5" t="s">
        <v>362</v>
      </c>
      <c r="AW241" s="5" t="s">
        <v>362</v>
      </c>
      <c r="AX241" s="58">
        <v>0</v>
      </c>
      <c r="AY241" s="58">
        <v>0</v>
      </c>
      <c r="AZ241" s="4">
        <f t="shared" si="101"/>
        <v>0</v>
      </c>
      <c r="BA241" s="5">
        <v>0</v>
      </c>
      <c r="BB241" s="5" t="s">
        <v>362</v>
      </c>
      <c r="BC241" s="5" t="s">
        <v>362</v>
      </c>
      <c r="BD241" s="5" t="s">
        <v>362</v>
      </c>
      <c r="BE241" s="5" t="s">
        <v>362</v>
      </c>
      <c r="BF241" s="5" t="s">
        <v>362</v>
      </c>
      <c r="BG241" s="5" t="s">
        <v>362</v>
      </c>
      <c r="BH241" s="5" t="s">
        <v>362</v>
      </c>
      <c r="BI241" s="5" t="s">
        <v>362</v>
      </c>
      <c r="BJ241" s="44">
        <f t="shared" si="106"/>
        <v>1.0173862562686469</v>
      </c>
      <c r="BK241" s="45">
        <v>1091</v>
      </c>
      <c r="BL241" s="35">
        <f t="shared" si="107"/>
        <v>1110</v>
      </c>
      <c r="BM241" s="35">
        <f t="shared" si="108"/>
        <v>19</v>
      </c>
      <c r="BN241" s="35">
        <v>102.2</v>
      </c>
      <c r="BO241" s="35">
        <v>86.1</v>
      </c>
      <c r="BP241" s="35">
        <v>76.400000000000006</v>
      </c>
      <c r="BQ241" s="35">
        <v>90.9</v>
      </c>
      <c r="BR241" s="35">
        <v>83.9</v>
      </c>
      <c r="BS241" s="35"/>
      <c r="BT241" s="35">
        <v>80.8</v>
      </c>
      <c r="BU241" s="35">
        <v>88.3</v>
      </c>
      <c r="BV241" s="35">
        <v>79.599999999999994</v>
      </c>
      <c r="BW241" s="35">
        <v>81.599999999999994</v>
      </c>
      <c r="BX241" s="35">
        <v>108.39999999999999</v>
      </c>
      <c r="BY241" s="35">
        <v>108.2</v>
      </c>
      <c r="BZ241" s="35">
        <v>27.4</v>
      </c>
      <c r="CA241" s="35">
        <f t="shared" si="102"/>
        <v>96.2</v>
      </c>
      <c r="CB241" s="35"/>
      <c r="CC241" s="35">
        <f t="shared" si="103"/>
        <v>96.2</v>
      </c>
      <c r="CD241" s="35">
        <f t="shared" si="104"/>
        <v>0</v>
      </c>
      <c r="CE241" s="90"/>
      <c r="CF241" s="90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10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10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10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10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  <c r="HI241" s="9"/>
      <c r="HJ241" s="9"/>
      <c r="HK241" s="9"/>
      <c r="HL241" s="9"/>
      <c r="HM241" s="9"/>
      <c r="HN241" s="9"/>
      <c r="HO241" s="9"/>
      <c r="HP241" s="9"/>
      <c r="HQ241" s="9"/>
      <c r="HR241" s="9"/>
      <c r="HS241" s="9"/>
      <c r="HT241" s="9"/>
      <c r="HU241" s="9"/>
      <c r="HV241" s="9"/>
      <c r="HW241" s="9"/>
      <c r="HX241" s="10"/>
      <c r="HY241" s="9"/>
      <c r="HZ241" s="9"/>
    </row>
    <row r="242" spans="1:234" s="2" customFormat="1" ht="17.149999999999999" customHeight="1">
      <c r="A242" s="14" t="s">
        <v>238</v>
      </c>
      <c r="B242" s="35">
        <v>0</v>
      </c>
      <c r="C242" s="35">
        <v>0</v>
      </c>
      <c r="D242" s="4">
        <f t="shared" si="105"/>
        <v>0</v>
      </c>
      <c r="E242" s="11">
        <v>0</v>
      </c>
      <c r="F242" s="5" t="s">
        <v>362</v>
      </c>
      <c r="G242" s="5" t="s">
        <v>362</v>
      </c>
      <c r="H242" s="5" t="s">
        <v>362</v>
      </c>
      <c r="I242" s="5" t="s">
        <v>362</v>
      </c>
      <c r="J242" s="5" t="s">
        <v>362</v>
      </c>
      <c r="K242" s="5" t="s">
        <v>362</v>
      </c>
      <c r="L242" s="5" t="s">
        <v>362</v>
      </c>
      <c r="M242" s="5" t="s">
        <v>362</v>
      </c>
      <c r="N242" s="35">
        <v>1822.5</v>
      </c>
      <c r="O242" s="35">
        <v>1728.9</v>
      </c>
      <c r="P242" s="4">
        <f t="shared" si="96"/>
        <v>0.94864197530864203</v>
      </c>
      <c r="Q242" s="11">
        <v>20</v>
      </c>
      <c r="R242" s="35">
        <v>261.7</v>
      </c>
      <c r="S242" s="35">
        <v>284.60000000000002</v>
      </c>
      <c r="T242" s="4">
        <f t="shared" si="97"/>
        <v>1.0875047764615975</v>
      </c>
      <c r="U242" s="11">
        <v>20</v>
      </c>
      <c r="V242" s="35">
        <v>30.1</v>
      </c>
      <c r="W242" s="35">
        <v>36.6</v>
      </c>
      <c r="X242" s="4">
        <f t="shared" si="98"/>
        <v>1.201594684385382</v>
      </c>
      <c r="Y242" s="11">
        <v>30</v>
      </c>
      <c r="Z242" s="82">
        <v>12553</v>
      </c>
      <c r="AA242" s="82">
        <v>10124</v>
      </c>
      <c r="AB242" s="4">
        <f t="shared" si="99"/>
        <v>0.80650043814227679</v>
      </c>
      <c r="AC242" s="11">
        <v>5</v>
      </c>
      <c r="AD242" s="11">
        <v>326</v>
      </c>
      <c r="AE242" s="11">
        <v>339</v>
      </c>
      <c r="AF242" s="4">
        <f t="shared" si="100"/>
        <v>1.0398773006134969</v>
      </c>
      <c r="AG242" s="11">
        <v>20</v>
      </c>
      <c r="AH242" s="5" t="s">
        <v>362</v>
      </c>
      <c r="AI242" s="5" t="s">
        <v>362</v>
      </c>
      <c r="AJ242" s="5" t="s">
        <v>362</v>
      </c>
      <c r="AK242" s="5" t="s">
        <v>362</v>
      </c>
      <c r="AL242" s="5" t="s">
        <v>362</v>
      </c>
      <c r="AM242" s="5" t="s">
        <v>362</v>
      </c>
      <c r="AN242" s="5" t="s">
        <v>362</v>
      </c>
      <c r="AO242" s="5" t="s">
        <v>362</v>
      </c>
      <c r="AP242" s="5" t="s">
        <v>362</v>
      </c>
      <c r="AQ242" s="5" t="s">
        <v>362</v>
      </c>
      <c r="AR242" s="5" t="s">
        <v>362</v>
      </c>
      <c r="AS242" s="5" t="s">
        <v>362</v>
      </c>
      <c r="AT242" s="5" t="s">
        <v>362</v>
      </c>
      <c r="AU242" s="5" t="s">
        <v>362</v>
      </c>
      <c r="AV242" s="5" t="s">
        <v>362</v>
      </c>
      <c r="AW242" s="5" t="s">
        <v>362</v>
      </c>
      <c r="AX242" s="58">
        <v>35.5</v>
      </c>
      <c r="AY242" s="58">
        <v>33.299999999999997</v>
      </c>
      <c r="AZ242" s="4">
        <f t="shared" si="101"/>
        <v>0.93802816901408448</v>
      </c>
      <c r="BA242" s="5">
        <v>10</v>
      </c>
      <c r="BB242" s="5" t="s">
        <v>362</v>
      </c>
      <c r="BC242" s="5" t="s">
        <v>362</v>
      </c>
      <c r="BD242" s="5" t="s">
        <v>362</v>
      </c>
      <c r="BE242" s="5" t="s">
        <v>362</v>
      </c>
      <c r="BF242" s="5" t="s">
        <v>362</v>
      </c>
      <c r="BG242" s="5" t="s">
        <v>362</v>
      </c>
      <c r="BH242" s="5" t="s">
        <v>362</v>
      </c>
      <c r="BI242" s="5" t="s">
        <v>362</v>
      </c>
      <c r="BJ242" s="44">
        <f t="shared" si="106"/>
        <v>1.0569629091436992</v>
      </c>
      <c r="BK242" s="45">
        <v>1348</v>
      </c>
      <c r="BL242" s="35">
        <f t="shared" si="107"/>
        <v>1424.8</v>
      </c>
      <c r="BM242" s="35">
        <f t="shared" si="108"/>
        <v>76.799999999999955</v>
      </c>
      <c r="BN242" s="35">
        <v>129.9</v>
      </c>
      <c r="BO242" s="35">
        <v>143.80000000000001</v>
      </c>
      <c r="BP242" s="35">
        <v>118.1</v>
      </c>
      <c r="BQ242" s="35">
        <v>115</v>
      </c>
      <c r="BR242" s="35">
        <v>127.2</v>
      </c>
      <c r="BS242" s="35"/>
      <c r="BT242" s="35">
        <v>92.2</v>
      </c>
      <c r="BU242" s="35">
        <v>117.8</v>
      </c>
      <c r="BV242" s="35">
        <v>112.3</v>
      </c>
      <c r="BW242" s="35">
        <v>110.4</v>
      </c>
      <c r="BX242" s="35">
        <v>134.6</v>
      </c>
      <c r="BY242" s="35">
        <v>142.30000000000001</v>
      </c>
      <c r="BZ242" s="35">
        <v>16.600000000000001</v>
      </c>
      <c r="CA242" s="35">
        <f t="shared" si="102"/>
        <v>64.599999999999994</v>
      </c>
      <c r="CB242" s="35"/>
      <c r="CC242" s="35">
        <f t="shared" si="103"/>
        <v>64.599999999999994</v>
      </c>
      <c r="CD242" s="35">
        <f t="shared" si="104"/>
        <v>0</v>
      </c>
      <c r="CE242" s="90"/>
      <c r="CF242" s="90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10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10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10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10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9"/>
      <c r="HL242" s="9"/>
      <c r="HM242" s="9"/>
      <c r="HN242" s="9"/>
      <c r="HO242" s="9"/>
      <c r="HP242" s="9"/>
      <c r="HQ242" s="9"/>
      <c r="HR242" s="9"/>
      <c r="HS242" s="9"/>
      <c r="HT242" s="9"/>
      <c r="HU242" s="9"/>
      <c r="HV242" s="9"/>
      <c r="HW242" s="9"/>
      <c r="HX242" s="10"/>
      <c r="HY242" s="9"/>
      <c r="HZ242" s="9"/>
    </row>
    <row r="243" spans="1:234" s="2" customFormat="1" ht="17.149999999999999" customHeight="1">
      <c r="A243" s="14" t="s">
        <v>239</v>
      </c>
      <c r="B243" s="35">
        <v>0</v>
      </c>
      <c r="C243" s="35">
        <v>0</v>
      </c>
      <c r="D243" s="4">
        <f t="shared" si="105"/>
        <v>0</v>
      </c>
      <c r="E243" s="11">
        <v>0</v>
      </c>
      <c r="F243" s="5" t="s">
        <v>362</v>
      </c>
      <c r="G243" s="5" t="s">
        <v>362</v>
      </c>
      <c r="H243" s="5" t="s">
        <v>362</v>
      </c>
      <c r="I243" s="5" t="s">
        <v>362</v>
      </c>
      <c r="J243" s="5" t="s">
        <v>362</v>
      </c>
      <c r="K243" s="5" t="s">
        <v>362</v>
      </c>
      <c r="L243" s="5" t="s">
        <v>362</v>
      </c>
      <c r="M243" s="5" t="s">
        <v>362</v>
      </c>
      <c r="N243" s="35">
        <v>1419.8</v>
      </c>
      <c r="O243" s="35">
        <v>1167.9000000000001</v>
      </c>
      <c r="P243" s="4">
        <f t="shared" si="96"/>
        <v>0.82258064516129037</v>
      </c>
      <c r="Q243" s="11">
        <v>20</v>
      </c>
      <c r="R243" s="35">
        <v>38.700000000000003</v>
      </c>
      <c r="S243" s="35">
        <v>42.7</v>
      </c>
      <c r="T243" s="4">
        <f t="shared" si="97"/>
        <v>1.103359173126615</v>
      </c>
      <c r="U243" s="11">
        <v>25</v>
      </c>
      <c r="V243" s="35">
        <v>3</v>
      </c>
      <c r="W243" s="35">
        <v>7.8</v>
      </c>
      <c r="X243" s="4">
        <f t="shared" si="98"/>
        <v>1.3</v>
      </c>
      <c r="Y243" s="11">
        <v>25</v>
      </c>
      <c r="Z243" s="82">
        <v>9500</v>
      </c>
      <c r="AA243" s="82">
        <v>6815</v>
      </c>
      <c r="AB243" s="4">
        <f t="shared" si="99"/>
        <v>0.71736842105263154</v>
      </c>
      <c r="AC243" s="11">
        <v>5</v>
      </c>
      <c r="AD243" s="11">
        <v>100</v>
      </c>
      <c r="AE243" s="11">
        <v>102</v>
      </c>
      <c r="AF243" s="4">
        <f t="shared" si="100"/>
        <v>1.02</v>
      </c>
      <c r="AG243" s="11">
        <v>20</v>
      </c>
      <c r="AH243" s="5" t="s">
        <v>362</v>
      </c>
      <c r="AI243" s="5" t="s">
        <v>362</v>
      </c>
      <c r="AJ243" s="5" t="s">
        <v>362</v>
      </c>
      <c r="AK243" s="5" t="s">
        <v>362</v>
      </c>
      <c r="AL243" s="5" t="s">
        <v>362</v>
      </c>
      <c r="AM243" s="5" t="s">
        <v>362</v>
      </c>
      <c r="AN243" s="5" t="s">
        <v>362</v>
      </c>
      <c r="AO243" s="5" t="s">
        <v>362</v>
      </c>
      <c r="AP243" s="5" t="s">
        <v>362</v>
      </c>
      <c r="AQ243" s="5" t="s">
        <v>362</v>
      </c>
      <c r="AR243" s="5" t="s">
        <v>362</v>
      </c>
      <c r="AS243" s="5" t="s">
        <v>362</v>
      </c>
      <c r="AT243" s="5" t="s">
        <v>362</v>
      </c>
      <c r="AU243" s="5" t="s">
        <v>362</v>
      </c>
      <c r="AV243" s="5" t="s">
        <v>362</v>
      </c>
      <c r="AW243" s="5" t="s">
        <v>362</v>
      </c>
      <c r="AX243" s="58">
        <v>0</v>
      </c>
      <c r="AY243" s="58">
        <v>0</v>
      </c>
      <c r="AZ243" s="4">
        <f t="shared" si="101"/>
        <v>0</v>
      </c>
      <c r="BA243" s="5">
        <v>0</v>
      </c>
      <c r="BB243" s="5" t="s">
        <v>362</v>
      </c>
      <c r="BC243" s="5" t="s">
        <v>362</v>
      </c>
      <c r="BD243" s="5" t="s">
        <v>362</v>
      </c>
      <c r="BE243" s="5" t="s">
        <v>362</v>
      </c>
      <c r="BF243" s="5" t="s">
        <v>362</v>
      </c>
      <c r="BG243" s="5" t="s">
        <v>362</v>
      </c>
      <c r="BH243" s="5" t="s">
        <v>362</v>
      </c>
      <c r="BI243" s="5" t="s">
        <v>362</v>
      </c>
      <c r="BJ243" s="44">
        <f t="shared" si="106"/>
        <v>1.0581308877542561</v>
      </c>
      <c r="BK243" s="45">
        <v>819</v>
      </c>
      <c r="BL243" s="35">
        <f t="shared" si="107"/>
        <v>866.6</v>
      </c>
      <c r="BM243" s="35">
        <f t="shared" si="108"/>
        <v>47.600000000000023</v>
      </c>
      <c r="BN243" s="35">
        <v>89.3</v>
      </c>
      <c r="BO243" s="35">
        <v>91.3</v>
      </c>
      <c r="BP243" s="35">
        <v>27.8</v>
      </c>
      <c r="BQ243" s="35">
        <v>25.099999999999994</v>
      </c>
      <c r="BR243" s="35">
        <v>54.899999999999991</v>
      </c>
      <c r="BS243" s="35"/>
      <c r="BT243" s="35">
        <v>21.9</v>
      </c>
      <c r="BU243" s="35">
        <v>21.799999999999997</v>
      </c>
      <c r="BV243" s="35">
        <v>40</v>
      </c>
      <c r="BW243" s="35">
        <v>90.1</v>
      </c>
      <c r="BX243" s="35">
        <v>72.8</v>
      </c>
      <c r="BY243" s="35">
        <v>84.2</v>
      </c>
      <c r="BZ243" s="35">
        <v>206.4</v>
      </c>
      <c r="CA243" s="35">
        <f t="shared" si="102"/>
        <v>41</v>
      </c>
      <c r="CB243" s="35"/>
      <c r="CC243" s="35">
        <f t="shared" si="103"/>
        <v>41</v>
      </c>
      <c r="CD243" s="35">
        <f t="shared" si="104"/>
        <v>0</v>
      </c>
      <c r="CE243" s="90"/>
      <c r="CF243" s="90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10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10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10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10"/>
      <c r="GW243" s="9"/>
      <c r="GX243" s="9"/>
      <c r="GY243" s="9"/>
      <c r="GZ243" s="9"/>
      <c r="HA243" s="9"/>
      <c r="HB243" s="9"/>
      <c r="HC243" s="9"/>
      <c r="HD243" s="9"/>
      <c r="HE243" s="9"/>
      <c r="HF243" s="9"/>
      <c r="HG243" s="9"/>
      <c r="HH243" s="9"/>
      <c r="HI243" s="9"/>
      <c r="HJ243" s="9"/>
      <c r="HK243" s="9"/>
      <c r="HL243" s="9"/>
      <c r="HM243" s="9"/>
      <c r="HN243" s="9"/>
      <c r="HO243" s="9"/>
      <c r="HP243" s="9"/>
      <c r="HQ243" s="9"/>
      <c r="HR243" s="9"/>
      <c r="HS243" s="9"/>
      <c r="HT243" s="9"/>
      <c r="HU243" s="9"/>
      <c r="HV243" s="9"/>
      <c r="HW243" s="9"/>
      <c r="HX243" s="10"/>
      <c r="HY243" s="9"/>
      <c r="HZ243" s="9"/>
    </row>
    <row r="244" spans="1:234" s="2" customFormat="1" ht="17.149999999999999" customHeight="1">
      <c r="A244" s="14" t="s">
        <v>240</v>
      </c>
      <c r="B244" s="35">
        <v>0</v>
      </c>
      <c r="C244" s="35">
        <v>0</v>
      </c>
      <c r="D244" s="4">
        <f t="shared" si="105"/>
        <v>0</v>
      </c>
      <c r="E244" s="11">
        <v>0</v>
      </c>
      <c r="F244" s="5" t="s">
        <v>362</v>
      </c>
      <c r="G244" s="5" t="s">
        <v>362</v>
      </c>
      <c r="H244" s="5" t="s">
        <v>362</v>
      </c>
      <c r="I244" s="5" t="s">
        <v>362</v>
      </c>
      <c r="J244" s="5" t="s">
        <v>362</v>
      </c>
      <c r="K244" s="5" t="s">
        <v>362</v>
      </c>
      <c r="L244" s="5" t="s">
        <v>362</v>
      </c>
      <c r="M244" s="5" t="s">
        <v>362</v>
      </c>
      <c r="N244" s="35">
        <v>1495</v>
      </c>
      <c r="O244" s="35">
        <v>1512.1</v>
      </c>
      <c r="P244" s="4">
        <f t="shared" si="96"/>
        <v>1.011438127090301</v>
      </c>
      <c r="Q244" s="11">
        <v>20</v>
      </c>
      <c r="R244" s="35">
        <v>512.29999999999995</v>
      </c>
      <c r="S244" s="35">
        <v>531.70000000000005</v>
      </c>
      <c r="T244" s="4">
        <f t="shared" si="97"/>
        <v>1.0378684364630102</v>
      </c>
      <c r="U244" s="11">
        <v>40</v>
      </c>
      <c r="V244" s="35">
        <v>10.4</v>
      </c>
      <c r="W244" s="35">
        <v>19.399999999999999</v>
      </c>
      <c r="X244" s="4">
        <f t="shared" si="98"/>
        <v>1.2665384615384614</v>
      </c>
      <c r="Y244" s="11">
        <v>10</v>
      </c>
      <c r="Z244" s="82">
        <v>6067</v>
      </c>
      <c r="AA244" s="82">
        <v>2344</v>
      </c>
      <c r="AB244" s="4">
        <f t="shared" si="99"/>
        <v>0.38635239821987805</v>
      </c>
      <c r="AC244" s="11">
        <v>5</v>
      </c>
      <c r="AD244" s="11">
        <v>216</v>
      </c>
      <c r="AE244" s="11">
        <v>206</v>
      </c>
      <c r="AF244" s="4">
        <f t="shared" si="100"/>
        <v>0.95370370370370372</v>
      </c>
      <c r="AG244" s="11">
        <v>20</v>
      </c>
      <c r="AH244" s="5" t="s">
        <v>362</v>
      </c>
      <c r="AI244" s="5" t="s">
        <v>362</v>
      </c>
      <c r="AJ244" s="5" t="s">
        <v>362</v>
      </c>
      <c r="AK244" s="5" t="s">
        <v>362</v>
      </c>
      <c r="AL244" s="5" t="s">
        <v>362</v>
      </c>
      <c r="AM244" s="5" t="s">
        <v>362</v>
      </c>
      <c r="AN244" s="5" t="s">
        <v>362</v>
      </c>
      <c r="AO244" s="5" t="s">
        <v>362</v>
      </c>
      <c r="AP244" s="5" t="s">
        <v>362</v>
      </c>
      <c r="AQ244" s="5" t="s">
        <v>362</v>
      </c>
      <c r="AR244" s="5" t="s">
        <v>362</v>
      </c>
      <c r="AS244" s="5" t="s">
        <v>362</v>
      </c>
      <c r="AT244" s="5" t="s">
        <v>362</v>
      </c>
      <c r="AU244" s="5" t="s">
        <v>362</v>
      </c>
      <c r="AV244" s="5" t="s">
        <v>362</v>
      </c>
      <c r="AW244" s="5" t="s">
        <v>362</v>
      </c>
      <c r="AX244" s="58">
        <v>35.5</v>
      </c>
      <c r="AY244" s="58">
        <v>33.299999999999997</v>
      </c>
      <c r="AZ244" s="4">
        <f t="shared" si="101"/>
        <v>0.93802816901408448</v>
      </c>
      <c r="BA244" s="5">
        <v>10</v>
      </c>
      <c r="BB244" s="5" t="s">
        <v>362</v>
      </c>
      <c r="BC244" s="5" t="s">
        <v>362</v>
      </c>
      <c r="BD244" s="5" t="s">
        <v>362</v>
      </c>
      <c r="BE244" s="5" t="s">
        <v>362</v>
      </c>
      <c r="BF244" s="5" t="s">
        <v>362</v>
      </c>
      <c r="BG244" s="5" t="s">
        <v>362</v>
      </c>
      <c r="BH244" s="5" t="s">
        <v>362</v>
      </c>
      <c r="BI244" s="5" t="s">
        <v>362</v>
      </c>
      <c r="BJ244" s="44">
        <f t="shared" si="106"/>
        <v>0.99804764162881299</v>
      </c>
      <c r="BK244" s="45">
        <v>1098</v>
      </c>
      <c r="BL244" s="35">
        <f t="shared" si="107"/>
        <v>1095.9000000000001</v>
      </c>
      <c r="BM244" s="35">
        <f t="shared" si="108"/>
        <v>-2.0999999999999091</v>
      </c>
      <c r="BN244" s="35">
        <v>109.6</v>
      </c>
      <c r="BO244" s="35">
        <v>112</v>
      </c>
      <c r="BP244" s="35">
        <v>29.8</v>
      </c>
      <c r="BQ244" s="35">
        <v>44.5</v>
      </c>
      <c r="BR244" s="35">
        <v>112.1</v>
      </c>
      <c r="BS244" s="35"/>
      <c r="BT244" s="35">
        <v>65.8</v>
      </c>
      <c r="BU244" s="35">
        <v>74.900000000000006</v>
      </c>
      <c r="BV244" s="35">
        <v>85.3</v>
      </c>
      <c r="BW244" s="35">
        <v>112.8</v>
      </c>
      <c r="BX244" s="35">
        <v>80.5</v>
      </c>
      <c r="BY244" s="35">
        <v>121.1</v>
      </c>
      <c r="BZ244" s="35">
        <v>75.400000000000006</v>
      </c>
      <c r="CA244" s="35">
        <f t="shared" si="102"/>
        <v>72.099999999999994</v>
      </c>
      <c r="CB244" s="35"/>
      <c r="CC244" s="35">
        <f t="shared" si="103"/>
        <v>72.099999999999994</v>
      </c>
      <c r="CD244" s="35">
        <f t="shared" si="104"/>
        <v>0</v>
      </c>
      <c r="CE244" s="90"/>
      <c r="CF244" s="90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10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10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10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10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  <c r="HI244" s="9"/>
      <c r="HJ244" s="9"/>
      <c r="HK244" s="9"/>
      <c r="HL244" s="9"/>
      <c r="HM244" s="9"/>
      <c r="HN244" s="9"/>
      <c r="HO244" s="9"/>
      <c r="HP244" s="9"/>
      <c r="HQ244" s="9"/>
      <c r="HR244" s="9"/>
      <c r="HS244" s="9"/>
      <c r="HT244" s="9"/>
      <c r="HU244" s="9"/>
      <c r="HV244" s="9"/>
      <c r="HW244" s="9"/>
      <c r="HX244" s="10"/>
      <c r="HY244" s="9"/>
      <c r="HZ244" s="9"/>
    </row>
    <row r="245" spans="1:234" s="2" customFormat="1" ht="17.149999999999999" customHeight="1">
      <c r="A245" s="14" t="s">
        <v>241</v>
      </c>
      <c r="B245" s="35">
        <v>0</v>
      </c>
      <c r="C245" s="35">
        <v>0</v>
      </c>
      <c r="D245" s="4">
        <f t="shared" si="105"/>
        <v>0</v>
      </c>
      <c r="E245" s="11">
        <v>0</v>
      </c>
      <c r="F245" s="5" t="s">
        <v>362</v>
      </c>
      <c r="G245" s="5" t="s">
        <v>362</v>
      </c>
      <c r="H245" s="5" t="s">
        <v>362</v>
      </c>
      <c r="I245" s="5" t="s">
        <v>362</v>
      </c>
      <c r="J245" s="5" t="s">
        <v>362</v>
      </c>
      <c r="K245" s="5" t="s">
        <v>362</v>
      </c>
      <c r="L245" s="5" t="s">
        <v>362</v>
      </c>
      <c r="M245" s="5" t="s">
        <v>362</v>
      </c>
      <c r="N245" s="35">
        <v>1928.3</v>
      </c>
      <c r="O245" s="35">
        <v>1995.2</v>
      </c>
      <c r="P245" s="4">
        <f t="shared" si="96"/>
        <v>1.0346937717160194</v>
      </c>
      <c r="Q245" s="11">
        <v>20</v>
      </c>
      <c r="R245" s="35">
        <v>266</v>
      </c>
      <c r="S245" s="35">
        <v>301.3</v>
      </c>
      <c r="T245" s="4">
        <f t="shared" si="97"/>
        <v>1.1327067669172932</v>
      </c>
      <c r="U245" s="11">
        <v>25</v>
      </c>
      <c r="V245" s="35">
        <v>12.9</v>
      </c>
      <c r="W245" s="35">
        <v>77.8</v>
      </c>
      <c r="X245" s="4">
        <f t="shared" si="98"/>
        <v>1.3</v>
      </c>
      <c r="Y245" s="11">
        <v>25</v>
      </c>
      <c r="Z245" s="82">
        <v>24223</v>
      </c>
      <c r="AA245" s="82">
        <v>19227</v>
      </c>
      <c r="AB245" s="4">
        <f t="shared" si="99"/>
        <v>0.79374974198076209</v>
      </c>
      <c r="AC245" s="11">
        <v>5</v>
      </c>
      <c r="AD245" s="11">
        <v>312</v>
      </c>
      <c r="AE245" s="11">
        <v>234</v>
      </c>
      <c r="AF245" s="4">
        <f t="shared" si="100"/>
        <v>0.75</v>
      </c>
      <c r="AG245" s="11">
        <v>20</v>
      </c>
      <c r="AH245" s="5" t="s">
        <v>362</v>
      </c>
      <c r="AI245" s="5" t="s">
        <v>362</v>
      </c>
      <c r="AJ245" s="5" t="s">
        <v>362</v>
      </c>
      <c r="AK245" s="5" t="s">
        <v>362</v>
      </c>
      <c r="AL245" s="5" t="s">
        <v>362</v>
      </c>
      <c r="AM245" s="5" t="s">
        <v>362</v>
      </c>
      <c r="AN245" s="5" t="s">
        <v>362</v>
      </c>
      <c r="AO245" s="5" t="s">
        <v>362</v>
      </c>
      <c r="AP245" s="5" t="s">
        <v>362</v>
      </c>
      <c r="AQ245" s="5" t="s">
        <v>362</v>
      </c>
      <c r="AR245" s="5" t="s">
        <v>362</v>
      </c>
      <c r="AS245" s="5" t="s">
        <v>362</v>
      </c>
      <c r="AT245" s="5" t="s">
        <v>362</v>
      </c>
      <c r="AU245" s="5" t="s">
        <v>362</v>
      </c>
      <c r="AV245" s="5" t="s">
        <v>362</v>
      </c>
      <c r="AW245" s="5" t="s">
        <v>362</v>
      </c>
      <c r="AX245" s="58">
        <v>75.5</v>
      </c>
      <c r="AY245" s="58">
        <v>100</v>
      </c>
      <c r="AZ245" s="4">
        <f t="shared" si="101"/>
        <v>1.2124503311258277</v>
      </c>
      <c r="BA245" s="5">
        <v>10</v>
      </c>
      <c r="BB245" s="5" t="s">
        <v>362</v>
      </c>
      <c r="BC245" s="5" t="s">
        <v>362</v>
      </c>
      <c r="BD245" s="5" t="s">
        <v>362</v>
      </c>
      <c r="BE245" s="5" t="s">
        <v>362</v>
      </c>
      <c r="BF245" s="5" t="s">
        <v>362</v>
      </c>
      <c r="BG245" s="5" t="s">
        <v>362</v>
      </c>
      <c r="BH245" s="5" t="s">
        <v>362</v>
      </c>
      <c r="BI245" s="5" t="s">
        <v>362</v>
      </c>
      <c r="BJ245" s="44">
        <f t="shared" si="106"/>
        <v>1.0724266345563314</v>
      </c>
      <c r="BK245" s="45">
        <v>1336</v>
      </c>
      <c r="BL245" s="35">
        <f t="shared" si="107"/>
        <v>1432.8</v>
      </c>
      <c r="BM245" s="35">
        <f t="shared" si="108"/>
        <v>96.799999999999955</v>
      </c>
      <c r="BN245" s="35">
        <v>141.19999999999999</v>
      </c>
      <c r="BO245" s="35">
        <v>147.9</v>
      </c>
      <c r="BP245" s="35">
        <v>81.5</v>
      </c>
      <c r="BQ245" s="35">
        <v>118.39999999999998</v>
      </c>
      <c r="BR245" s="35">
        <v>153.4</v>
      </c>
      <c r="BS245" s="35"/>
      <c r="BT245" s="35">
        <v>99.8</v>
      </c>
      <c r="BU245" s="35">
        <v>114.10000000000001</v>
      </c>
      <c r="BV245" s="35">
        <v>107</v>
      </c>
      <c r="BW245" s="35">
        <v>130.30000000000001</v>
      </c>
      <c r="BX245" s="35">
        <v>132</v>
      </c>
      <c r="BY245" s="35">
        <v>152.5</v>
      </c>
      <c r="BZ245" s="35">
        <v>89.2</v>
      </c>
      <c r="CA245" s="35">
        <f t="shared" si="102"/>
        <v>-34.5</v>
      </c>
      <c r="CB245" s="35"/>
      <c r="CC245" s="35">
        <f t="shared" si="103"/>
        <v>0</v>
      </c>
      <c r="CD245" s="35">
        <f t="shared" si="104"/>
        <v>-34.5</v>
      </c>
      <c r="CE245" s="90"/>
      <c r="CF245" s="90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10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10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10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10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  <c r="HI245" s="9"/>
      <c r="HJ245" s="9"/>
      <c r="HK245" s="9"/>
      <c r="HL245" s="9"/>
      <c r="HM245" s="9"/>
      <c r="HN245" s="9"/>
      <c r="HO245" s="9"/>
      <c r="HP245" s="9"/>
      <c r="HQ245" s="9"/>
      <c r="HR245" s="9"/>
      <c r="HS245" s="9"/>
      <c r="HT245" s="9"/>
      <c r="HU245" s="9"/>
      <c r="HV245" s="9"/>
      <c r="HW245" s="9"/>
      <c r="HX245" s="10"/>
      <c r="HY245" s="9"/>
      <c r="HZ245" s="9"/>
    </row>
    <row r="246" spans="1:234" s="2" customFormat="1" ht="17.149999999999999" customHeight="1">
      <c r="A246" s="14" t="s">
        <v>242</v>
      </c>
      <c r="B246" s="35">
        <v>0</v>
      </c>
      <c r="C246" s="35">
        <v>0</v>
      </c>
      <c r="D246" s="4">
        <f t="shared" si="105"/>
        <v>0</v>
      </c>
      <c r="E246" s="11">
        <v>0</v>
      </c>
      <c r="F246" s="5" t="s">
        <v>362</v>
      </c>
      <c r="G246" s="5" t="s">
        <v>362</v>
      </c>
      <c r="H246" s="5" t="s">
        <v>362</v>
      </c>
      <c r="I246" s="5" t="s">
        <v>362</v>
      </c>
      <c r="J246" s="5" t="s">
        <v>362</v>
      </c>
      <c r="K246" s="5" t="s">
        <v>362</v>
      </c>
      <c r="L246" s="5" t="s">
        <v>362</v>
      </c>
      <c r="M246" s="5" t="s">
        <v>362</v>
      </c>
      <c r="N246" s="35">
        <v>2996.9</v>
      </c>
      <c r="O246" s="35">
        <v>2388.1999999999998</v>
      </c>
      <c r="P246" s="4">
        <f t="shared" si="96"/>
        <v>0.7968901197904501</v>
      </c>
      <c r="Q246" s="11">
        <v>20</v>
      </c>
      <c r="R246" s="35">
        <v>2102.6999999999998</v>
      </c>
      <c r="S246" s="35">
        <v>2327.8000000000002</v>
      </c>
      <c r="T246" s="4">
        <f t="shared" si="97"/>
        <v>1.1070528368288393</v>
      </c>
      <c r="U246" s="11">
        <v>20</v>
      </c>
      <c r="V246" s="35">
        <v>20.399999999999999</v>
      </c>
      <c r="W246" s="35">
        <v>50.8</v>
      </c>
      <c r="X246" s="4">
        <f t="shared" si="98"/>
        <v>1.3</v>
      </c>
      <c r="Y246" s="11">
        <v>30</v>
      </c>
      <c r="Z246" s="82">
        <v>27985</v>
      </c>
      <c r="AA246" s="82">
        <v>23812</v>
      </c>
      <c r="AB246" s="4">
        <f t="shared" si="99"/>
        <v>0.85088440235840634</v>
      </c>
      <c r="AC246" s="11">
        <v>5</v>
      </c>
      <c r="AD246" s="11">
        <v>774</v>
      </c>
      <c r="AE246" s="11">
        <v>739</v>
      </c>
      <c r="AF246" s="4">
        <f t="shared" si="100"/>
        <v>0.9547803617571059</v>
      </c>
      <c r="AG246" s="11">
        <v>20</v>
      </c>
      <c r="AH246" s="5" t="s">
        <v>362</v>
      </c>
      <c r="AI246" s="5" t="s">
        <v>362</v>
      </c>
      <c r="AJ246" s="5" t="s">
        <v>362</v>
      </c>
      <c r="AK246" s="5" t="s">
        <v>362</v>
      </c>
      <c r="AL246" s="5" t="s">
        <v>362</v>
      </c>
      <c r="AM246" s="5" t="s">
        <v>362</v>
      </c>
      <c r="AN246" s="5" t="s">
        <v>362</v>
      </c>
      <c r="AO246" s="5" t="s">
        <v>362</v>
      </c>
      <c r="AP246" s="5" t="s">
        <v>362</v>
      </c>
      <c r="AQ246" s="5" t="s">
        <v>362</v>
      </c>
      <c r="AR246" s="5" t="s">
        <v>362</v>
      </c>
      <c r="AS246" s="5" t="s">
        <v>362</v>
      </c>
      <c r="AT246" s="5" t="s">
        <v>362</v>
      </c>
      <c r="AU246" s="5" t="s">
        <v>362</v>
      </c>
      <c r="AV246" s="5" t="s">
        <v>362</v>
      </c>
      <c r="AW246" s="5" t="s">
        <v>362</v>
      </c>
      <c r="AX246" s="58">
        <v>0</v>
      </c>
      <c r="AY246" s="58">
        <v>0</v>
      </c>
      <c r="AZ246" s="4">
        <f t="shared" si="101"/>
        <v>0</v>
      </c>
      <c r="BA246" s="5">
        <v>0</v>
      </c>
      <c r="BB246" s="5" t="s">
        <v>362</v>
      </c>
      <c r="BC246" s="5" t="s">
        <v>362</v>
      </c>
      <c r="BD246" s="5" t="s">
        <v>362</v>
      </c>
      <c r="BE246" s="5" t="s">
        <v>362</v>
      </c>
      <c r="BF246" s="5" t="s">
        <v>362</v>
      </c>
      <c r="BG246" s="5" t="s">
        <v>362</v>
      </c>
      <c r="BH246" s="5" t="s">
        <v>362</v>
      </c>
      <c r="BI246" s="5" t="s">
        <v>362</v>
      </c>
      <c r="BJ246" s="44">
        <f t="shared" si="106"/>
        <v>1.0571461934665256</v>
      </c>
      <c r="BK246" s="45">
        <v>1194</v>
      </c>
      <c r="BL246" s="35">
        <f t="shared" si="107"/>
        <v>1262.2</v>
      </c>
      <c r="BM246" s="35">
        <f t="shared" si="108"/>
        <v>68.200000000000045</v>
      </c>
      <c r="BN246" s="35">
        <v>112.1</v>
      </c>
      <c r="BO246" s="35">
        <v>136.30000000000001</v>
      </c>
      <c r="BP246" s="35">
        <v>117.6</v>
      </c>
      <c r="BQ246" s="35">
        <v>108.4</v>
      </c>
      <c r="BR246" s="35">
        <v>131.19999999999999</v>
      </c>
      <c r="BS246" s="35"/>
      <c r="BT246" s="35">
        <v>79.599999999999994</v>
      </c>
      <c r="BU246" s="35">
        <v>114.3</v>
      </c>
      <c r="BV246" s="35">
        <v>112.1</v>
      </c>
      <c r="BW246" s="35">
        <v>117.8</v>
      </c>
      <c r="BX246" s="35">
        <v>121.80000000000001</v>
      </c>
      <c r="BY246" s="35">
        <v>134.1</v>
      </c>
      <c r="BZ246" s="35"/>
      <c r="CA246" s="35">
        <f t="shared" si="102"/>
        <v>-23.1</v>
      </c>
      <c r="CB246" s="35"/>
      <c r="CC246" s="35">
        <f t="shared" si="103"/>
        <v>0</v>
      </c>
      <c r="CD246" s="35">
        <f t="shared" si="104"/>
        <v>-23.1</v>
      </c>
      <c r="CE246" s="90"/>
      <c r="CF246" s="90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10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10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10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10"/>
      <c r="GW246" s="9"/>
      <c r="GX246" s="9"/>
      <c r="GY246" s="9"/>
      <c r="GZ246" s="9"/>
      <c r="HA246" s="9"/>
      <c r="HB246" s="9"/>
      <c r="HC246" s="9"/>
      <c r="HD246" s="9"/>
      <c r="HE246" s="9"/>
      <c r="HF246" s="9"/>
      <c r="HG246" s="9"/>
      <c r="HH246" s="9"/>
      <c r="HI246" s="9"/>
      <c r="HJ246" s="9"/>
      <c r="HK246" s="9"/>
      <c r="HL246" s="9"/>
      <c r="HM246" s="9"/>
      <c r="HN246" s="9"/>
      <c r="HO246" s="9"/>
      <c r="HP246" s="9"/>
      <c r="HQ246" s="9"/>
      <c r="HR246" s="9"/>
      <c r="HS246" s="9"/>
      <c r="HT246" s="9"/>
      <c r="HU246" s="9"/>
      <c r="HV246" s="9"/>
      <c r="HW246" s="9"/>
      <c r="HX246" s="10"/>
      <c r="HY246" s="9"/>
      <c r="HZ246" s="9"/>
    </row>
    <row r="247" spans="1:234" s="2" customFormat="1" ht="17.149999999999999" customHeight="1">
      <c r="A247" s="14" t="s">
        <v>243</v>
      </c>
      <c r="B247" s="35">
        <v>89370</v>
      </c>
      <c r="C247" s="35">
        <v>84651</v>
      </c>
      <c r="D247" s="4">
        <f t="shared" si="105"/>
        <v>0.94719704598858678</v>
      </c>
      <c r="E247" s="11">
        <v>10</v>
      </c>
      <c r="F247" s="5" t="s">
        <v>362</v>
      </c>
      <c r="G247" s="5" t="s">
        <v>362</v>
      </c>
      <c r="H247" s="5" t="s">
        <v>362</v>
      </c>
      <c r="I247" s="5" t="s">
        <v>362</v>
      </c>
      <c r="J247" s="5" t="s">
        <v>362</v>
      </c>
      <c r="K247" s="5" t="s">
        <v>362</v>
      </c>
      <c r="L247" s="5" t="s">
        <v>362</v>
      </c>
      <c r="M247" s="5" t="s">
        <v>362</v>
      </c>
      <c r="N247" s="35">
        <v>3934.6</v>
      </c>
      <c r="O247" s="35">
        <v>4013.2</v>
      </c>
      <c r="P247" s="4">
        <f t="shared" si="96"/>
        <v>1.019976617699385</v>
      </c>
      <c r="Q247" s="11">
        <v>20</v>
      </c>
      <c r="R247" s="35">
        <v>259.39999999999998</v>
      </c>
      <c r="S247" s="35">
        <v>221.2</v>
      </c>
      <c r="T247" s="4">
        <f t="shared" si="97"/>
        <v>0.85273708558211259</v>
      </c>
      <c r="U247" s="11">
        <v>25</v>
      </c>
      <c r="V247" s="35">
        <v>5.6</v>
      </c>
      <c r="W247" s="35">
        <v>28.9</v>
      </c>
      <c r="X247" s="4">
        <f t="shared" si="98"/>
        <v>1.3</v>
      </c>
      <c r="Y247" s="11">
        <v>25</v>
      </c>
      <c r="Z247" s="82">
        <v>152496</v>
      </c>
      <c r="AA247" s="82">
        <v>170060</v>
      </c>
      <c r="AB247" s="4">
        <f t="shared" si="99"/>
        <v>1.1151767915224007</v>
      </c>
      <c r="AC247" s="11">
        <v>5</v>
      </c>
      <c r="AD247" s="11">
        <v>135</v>
      </c>
      <c r="AE247" s="11">
        <v>63</v>
      </c>
      <c r="AF247" s="4">
        <f t="shared" si="100"/>
        <v>0.46666666666666667</v>
      </c>
      <c r="AG247" s="11">
        <v>20</v>
      </c>
      <c r="AH247" s="5" t="s">
        <v>362</v>
      </c>
      <c r="AI247" s="5" t="s">
        <v>362</v>
      </c>
      <c r="AJ247" s="5" t="s">
        <v>362</v>
      </c>
      <c r="AK247" s="5" t="s">
        <v>362</v>
      </c>
      <c r="AL247" s="5" t="s">
        <v>362</v>
      </c>
      <c r="AM247" s="5" t="s">
        <v>362</v>
      </c>
      <c r="AN247" s="5" t="s">
        <v>362</v>
      </c>
      <c r="AO247" s="5" t="s">
        <v>362</v>
      </c>
      <c r="AP247" s="5" t="s">
        <v>362</v>
      </c>
      <c r="AQ247" s="5" t="s">
        <v>362</v>
      </c>
      <c r="AR247" s="5" t="s">
        <v>362</v>
      </c>
      <c r="AS247" s="5" t="s">
        <v>362</v>
      </c>
      <c r="AT247" s="5" t="s">
        <v>362</v>
      </c>
      <c r="AU247" s="5" t="s">
        <v>362</v>
      </c>
      <c r="AV247" s="5" t="s">
        <v>362</v>
      </c>
      <c r="AW247" s="5" t="s">
        <v>362</v>
      </c>
      <c r="AX247" s="58">
        <v>58</v>
      </c>
      <c r="AY247" s="58">
        <v>46.7</v>
      </c>
      <c r="AZ247" s="4">
        <f t="shared" si="101"/>
        <v>0.80517241379310345</v>
      </c>
      <c r="BA247" s="5">
        <v>10</v>
      </c>
      <c r="BB247" s="5" t="s">
        <v>362</v>
      </c>
      <c r="BC247" s="5" t="s">
        <v>362</v>
      </c>
      <c r="BD247" s="5" t="s">
        <v>362</v>
      </c>
      <c r="BE247" s="5" t="s">
        <v>362</v>
      </c>
      <c r="BF247" s="5" t="s">
        <v>362</v>
      </c>
      <c r="BG247" s="5" t="s">
        <v>362</v>
      </c>
      <c r="BH247" s="5" t="s">
        <v>362</v>
      </c>
      <c r="BI247" s="5" t="s">
        <v>362</v>
      </c>
      <c r="BJ247" s="44">
        <f t="shared" si="106"/>
        <v>0.9273988815852412</v>
      </c>
      <c r="BK247" s="45">
        <v>1325</v>
      </c>
      <c r="BL247" s="35">
        <f t="shared" si="107"/>
        <v>1228.8</v>
      </c>
      <c r="BM247" s="35">
        <f t="shared" si="108"/>
        <v>-96.200000000000045</v>
      </c>
      <c r="BN247" s="35">
        <v>136.19999999999999</v>
      </c>
      <c r="BO247" s="35">
        <v>112.8</v>
      </c>
      <c r="BP247" s="35">
        <v>139.4</v>
      </c>
      <c r="BQ247" s="35">
        <v>115</v>
      </c>
      <c r="BR247" s="35">
        <v>130.4</v>
      </c>
      <c r="BS247" s="35"/>
      <c r="BT247" s="35">
        <v>113.2</v>
      </c>
      <c r="BU247" s="35">
        <v>112.8</v>
      </c>
      <c r="BV247" s="35">
        <v>119.2</v>
      </c>
      <c r="BW247" s="35">
        <v>0</v>
      </c>
      <c r="BX247" s="35">
        <v>120.6</v>
      </c>
      <c r="BY247" s="35">
        <v>114</v>
      </c>
      <c r="BZ247" s="35"/>
      <c r="CA247" s="35">
        <f t="shared" si="102"/>
        <v>15.2</v>
      </c>
      <c r="CB247" s="35"/>
      <c r="CC247" s="35">
        <f t="shared" si="103"/>
        <v>15.2</v>
      </c>
      <c r="CD247" s="35">
        <f t="shared" si="104"/>
        <v>0</v>
      </c>
      <c r="CE247" s="90"/>
      <c r="CF247" s="90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10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10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10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10"/>
      <c r="GW247" s="9"/>
      <c r="GX247" s="9"/>
      <c r="GY247" s="9"/>
      <c r="GZ247" s="9"/>
      <c r="HA247" s="9"/>
      <c r="HB247" s="9"/>
      <c r="HC247" s="9"/>
      <c r="HD247" s="9"/>
      <c r="HE247" s="9"/>
      <c r="HF247" s="9"/>
      <c r="HG247" s="9"/>
      <c r="HH247" s="9"/>
      <c r="HI247" s="9"/>
      <c r="HJ247" s="9"/>
      <c r="HK247" s="9"/>
      <c r="HL247" s="9"/>
      <c r="HM247" s="9"/>
      <c r="HN247" s="9"/>
      <c r="HO247" s="9"/>
      <c r="HP247" s="9"/>
      <c r="HQ247" s="9"/>
      <c r="HR247" s="9"/>
      <c r="HS247" s="9"/>
      <c r="HT247" s="9"/>
      <c r="HU247" s="9"/>
      <c r="HV247" s="9"/>
      <c r="HW247" s="9"/>
      <c r="HX247" s="10"/>
      <c r="HY247" s="9"/>
      <c r="HZ247" s="9"/>
    </row>
    <row r="248" spans="1:234" s="2" customFormat="1" ht="17.149999999999999" customHeight="1">
      <c r="A248" s="14" t="s">
        <v>244</v>
      </c>
      <c r="B248" s="35">
        <v>0</v>
      </c>
      <c r="C248" s="35">
        <v>0</v>
      </c>
      <c r="D248" s="4">
        <f t="shared" si="105"/>
        <v>0</v>
      </c>
      <c r="E248" s="11">
        <v>0</v>
      </c>
      <c r="F248" s="5" t="s">
        <v>362</v>
      </c>
      <c r="G248" s="5" t="s">
        <v>362</v>
      </c>
      <c r="H248" s="5" t="s">
        <v>362</v>
      </c>
      <c r="I248" s="5" t="s">
        <v>362</v>
      </c>
      <c r="J248" s="5" t="s">
        <v>362</v>
      </c>
      <c r="K248" s="5" t="s">
        <v>362</v>
      </c>
      <c r="L248" s="5" t="s">
        <v>362</v>
      </c>
      <c r="M248" s="5" t="s">
        <v>362</v>
      </c>
      <c r="N248" s="35">
        <v>1867.9</v>
      </c>
      <c r="O248" s="35">
        <v>1773.7</v>
      </c>
      <c r="P248" s="4">
        <f t="shared" si="96"/>
        <v>0.94956903474490062</v>
      </c>
      <c r="Q248" s="11">
        <v>20</v>
      </c>
      <c r="R248" s="35">
        <v>130.69999999999999</v>
      </c>
      <c r="S248" s="35">
        <v>134.4</v>
      </c>
      <c r="T248" s="4">
        <f t="shared" si="97"/>
        <v>1.0283091048201991</v>
      </c>
      <c r="U248" s="11">
        <v>20</v>
      </c>
      <c r="V248" s="35">
        <v>9.1999999999999993</v>
      </c>
      <c r="W248" s="35">
        <v>10.8</v>
      </c>
      <c r="X248" s="4">
        <f t="shared" si="98"/>
        <v>1.173913043478261</v>
      </c>
      <c r="Y248" s="11">
        <v>30</v>
      </c>
      <c r="Z248" s="82">
        <v>33789</v>
      </c>
      <c r="AA248" s="82">
        <v>32910</v>
      </c>
      <c r="AB248" s="4">
        <f t="shared" si="99"/>
        <v>0.97398561662079375</v>
      </c>
      <c r="AC248" s="11">
        <v>5</v>
      </c>
      <c r="AD248" s="11">
        <v>133</v>
      </c>
      <c r="AE248" s="11">
        <v>97</v>
      </c>
      <c r="AF248" s="4">
        <f t="shared" si="100"/>
        <v>0.72932330827067671</v>
      </c>
      <c r="AG248" s="11">
        <v>20</v>
      </c>
      <c r="AH248" s="5" t="s">
        <v>362</v>
      </c>
      <c r="AI248" s="5" t="s">
        <v>362</v>
      </c>
      <c r="AJ248" s="5" t="s">
        <v>362</v>
      </c>
      <c r="AK248" s="5" t="s">
        <v>362</v>
      </c>
      <c r="AL248" s="5" t="s">
        <v>362</v>
      </c>
      <c r="AM248" s="5" t="s">
        <v>362</v>
      </c>
      <c r="AN248" s="5" t="s">
        <v>362</v>
      </c>
      <c r="AO248" s="5" t="s">
        <v>362</v>
      </c>
      <c r="AP248" s="5" t="s">
        <v>362</v>
      </c>
      <c r="AQ248" s="5" t="s">
        <v>362</v>
      </c>
      <c r="AR248" s="5" t="s">
        <v>362</v>
      </c>
      <c r="AS248" s="5" t="s">
        <v>362</v>
      </c>
      <c r="AT248" s="5" t="s">
        <v>362</v>
      </c>
      <c r="AU248" s="5" t="s">
        <v>362</v>
      </c>
      <c r="AV248" s="5" t="s">
        <v>362</v>
      </c>
      <c r="AW248" s="5" t="s">
        <v>362</v>
      </c>
      <c r="AX248" s="58">
        <v>0</v>
      </c>
      <c r="AY248" s="58">
        <v>0</v>
      </c>
      <c r="AZ248" s="4">
        <f t="shared" si="101"/>
        <v>0</v>
      </c>
      <c r="BA248" s="5">
        <v>0</v>
      </c>
      <c r="BB248" s="5" t="s">
        <v>362</v>
      </c>
      <c r="BC248" s="5" t="s">
        <v>362</v>
      </c>
      <c r="BD248" s="5" t="s">
        <v>362</v>
      </c>
      <c r="BE248" s="5" t="s">
        <v>362</v>
      </c>
      <c r="BF248" s="5" t="s">
        <v>362</v>
      </c>
      <c r="BG248" s="5" t="s">
        <v>362</v>
      </c>
      <c r="BH248" s="5" t="s">
        <v>362</v>
      </c>
      <c r="BI248" s="5" t="s">
        <v>362</v>
      </c>
      <c r="BJ248" s="44">
        <f t="shared" si="106"/>
        <v>0.99190892993860336</v>
      </c>
      <c r="BK248" s="45">
        <v>966</v>
      </c>
      <c r="BL248" s="35">
        <f t="shared" si="107"/>
        <v>958.2</v>
      </c>
      <c r="BM248" s="35">
        <f t="shared" si="108"/>
        <v>-7.7999999999999545</v>
      </c>
      <c r="BN248" s="35">
        <v>80.8</v>
      </c>
      <c r="BO248" s="35">
        <v>87.6</v>
      </c>
      <c r="BP248" s="35">
        <v>36.1</v>
      </c>
      <c r="BQ248" s="35">
        <v>41.100000000000009</v>
      </c>
      <c r="BR248" s="35">
        <v>99.1</v>
      </c>
      <c r="BS248" s="35"/>
      <c r="BT248" s="35">
        <v>61.7</v>
      </c>
      <c r="BU248" s="35">
        <v>98</v>
      </c>
      <c r="BV248" s="35">
        <v>86.8</v>
      </c>
      <c r="BW248" s="35">
        <v>88.6</v>
      </c>
      <c r="BX248" s="35">
        <v>105.5</v>
      </c>
      <c r="BY248" s="35">
        <v>100</v>
      </c>
      <c r="BZ248" s="35">
        <v>84.699999999999989</v>
      </c>
      <c r="CA248" s="35">
        <f t="shared" si="102"/>
        <v>-11.8</v>
      </c>
      <c r="CB248" s="35"/>
      <c r="CC248" s="35">
        <f t="shared" si="103"/>
        <v>0</v>
      </c>
      <c r="CD248" s="35">
        <f t="shared" si="104"/>
        <v>-11.8</v>
      </c>
      <c r="CE248" s="90"/>
      <c r="CF248" s="90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10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10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10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10"/>
      <c r="GW248" s="9"/>
      <c r="GX248" s="9"/>
      <c r="GY248" s="9"/>
      <c r="GZ248" s="9"/>
      <c r="HA248" s="9"/>
      <c r="HB248" s="9"/>
      <c r="HC248" s="9"/>
      <c r="HD248" s="9"/>
      <c r="HE248" s="9"/>
      <c r="HF248" s="9"/>
      <c r="HG248" s="9"/>
      <c r="HH248" s="9"/>
      <c r="HI248" s="9"/>
      <c r="HJ248" s="9"/>
      <c r="HK248" s="9"/>
      <c r="HL248" s="9"/>
      <c r="HM248" s="9"/>
      <c r="HN248" s="9"/>
      <c r="HO248" s="9"/>
      <c r="HP248" s="9"/>
      <c r="HQ248" s="9"/>
      <c r="HR248" s="9"/>
      <c r="HS248" s="9"/>
      <c r="HT248" s="9"/>
      <c r="HU248" s="9"/>
      <c r="HV248" s="9"/>
      <c r="HW248" s="9"/>
      <c r="HX248" s="10"/>
      <c r="HY248" s="9"/>
      <c r="HZ248" s="9"/>
    </row>
    <row r="249" spans="1:234" s="2" customFormat="1" ht="17.149999999999999" customHeight="1">
      <c r="A249" s="14" t="s">
        <v>245</v>
      </c>
      <c r="B249" s="35">
        <v>18514</v>
      </c>
      <c r="C249" s="35">
        <v>18118</v>
      </c>
      <c r="D249" s="4">
        <f t="shared" si="105"/>
        <v>0.97861078103057142</v>
      </c>
      <c r="E249" s="11">
        <v>10</v>
      </c>
      <c r="F249" s="5" t="s">
        <v>362</v>
      </c>
      <c r="G249" s="5" t="s">
        <v>362</v>
      </c>
      <c r="H249" s="5" t="s">
        <v>362</v>
      </c>
      <c r="I249" s="5" t="s">
        <v>362</v>
      </c>
      <c r="J249" s="5" t="s">
        <v>362</v>
      </c>
      <c r="K249" s="5" t="s">
        <v>362</v>
      </c>
      <c r="L249" s="5" t="s">
        <v>362</v>
      </c>
      <c r="M249" s="5" t="s">
        <v>362</v>
      </c>
      <c r="N249" s="35">
        <v>6026.9</v>
      </c>
      <c r="O249" s="35">
        <v>6725.9</v>
      </c>
      <c r="P249" s="4">
        <f t="shared" si="96"/>
        <v>1.1159800228973435</v>
      </c>
      <c r="Q249" s="11">
        <v>20</v>
      </c>
      <c r="R249" s="35">
        <v>5669.9</v>
      </c>
      <c r="S249" s="35">
        <v>5009.3</v>
      </c>
      <c r="T249" s="4">
        <f t="shared" si="97"/>
        <v>0.88349000864212779</v>
      </c>
      <c r="U249" s="11">
        <v>10</v>
      </c>
      <c r="V249" s="35">
        <v>4446.2</v>
      </c>
      <c r="W249" s="35">
        <v>5062.7</v>
      </c>
      <c r="X249" s="4">
        <f t="shared" si="98"/>
        <v>1.1386577301965723</v>
      </c>
      <c r="Y249" s="11">
        <v>40</v>
      </c>
      <c r="Z249" s="82">
        <v>175087.6</v>
      </c>
      <c r="AA249" s="82">
        <v>83531</v>
      </c>
      <c r="AB249" s="4">
        <f t="shared" si="99"/>
        <v>0.47708118678878458</v>
      </c>
      <c r="AC249" s="11">
        <v>5</v>
      </c>
      <c r="AD249" s="11">
        <v>1054</v>
      </c>
      <c r="AE249" s="11">
        <v>1049</v>
      </c>
      <c r="AF249" s="4">
        <f t="shared" si="100"/>
        <v>0.99525616698292219</v>
      </c>
      <c r="AG249" s="11">
        <v>20</v>
      </c>
      <c r="AH249" s="5" t="s">
        <v>362</v>
      </c>
      <c r="AI249" s="5" t="s">
        <v>362</v>
      </c>
      <c r="AJ249" s="5" t="s">
        <v>362</v>
      </c>
      <c r="AK249" s="5" t="s">
        <v>362</v>
      </c>
      <c r="AL249" s="5" t="s">
        <v>362</v>
      </c>
      <c r="AM249" s="5" t="s">
        <v>362</v>
      </c>
      <c r="AN249" s="5" t="s">
        <v>362</v>
      </c>
      <c r="AO249" s="5" t="s">
        <v>362</v>
      </c>
      <c r="AP249" s="5" t="s">
        <v>362</v>
      </c>
      <c r="AQ249" s="5" t="s">
        <v>362</v>
      </c>
      <c r="AR249" s="5" t="s">
        <v>362</v>
      </c>
      <c r="AS249" s="5" t="s">
        <v>362</v>
      </c>
      <c r="AT249" s="5" t="s">
        <v>362</v>
      </c>
      <c r="AU249" s="5" t="s">
        <v>362</v>
      </c>
      <c r="AV249" s="5" t="s">
        <v>362</v>
      </c>
      <c r="AW249" s="5" t="s">
        <v>362</v>
      </c>
      <c r="AX249" s="58">
        <v>35.5</v>
      </c>
      <c r="AY249" s="58">
        <v>33.299999999999997</v>
      </c>
      <c r="AZ249" s="4">
        <f t="shared" si="101"/>
        <v>0.93802816901408448</v>
      </c>
      <c r="BA249" s="5">
        <v>10</v>
      </c>
      <c r="BB249" s="5" t="s">
        <v>362</v>
      </c>
      <c r="BC249" s="5" t="s">
        <v>362</v>
      </c>
      <c r="BD249" s="5" t="s">
        <v>362</v>
      </c>
      <c r="BE249" s="5" t="s">
        <v>362</v>
      </c>
      <c r="BF249" s="5" t="s">
        <v>362</v>
      </c>
      <c r="BG249" s="5" t="s">
        <v>362</v>
      </c>
      <c r="BH249" s="5" t="s">
        <v>362</v>
      </c>
      <c r="BI249" s="5" t="s">
        <v>362</v>
      </c>
      <c r="BJ249" s="44">
        <f t="shared" si="106"/>
        <v>1.0274585089241737</v>
      </c>
      <c r="BK249" s="45">
        <v>1522</v>
      </c>
      <c r="BL249" s="35">
        <f t="shared" si="107"/>
        <v>1563.8</v>
      </c>
      <c r="BM249" s="35">
        <f t="shared" si="108"/>
        <v>41.799999999999955</v>
      </c>
      <c r="BN249" s="35">
        <v>138.80000000000001</v>
      </c>
      <c r="BO249" s="35">
        <v>140.5</v>
      </c>
      <c r="BP249" s="35">
        <v>133.69999999999999</v>
      </c>
      <c r="BQ249" s="35">
        <v>145.9</v>
      </c>
      <c r="BR249" s="35">
        <v>139.19999999999999</v>
      </c>
      <c r="BS249" s="35"/>
      <c r="BT249" s="35">
        <v>140.6</v>
      </c>
      <c r="BU249" s="35">
        <v>102.4</v>
      </c>
      <c r="BV249" s="35">
        <v>136.1</v>
      </c>
      <c r="BW249" s="35">
        <v>187.4</v>
      </c>
      <c r="BX249" s="35">
        <v>131.80000000000001</v>
      </c>
      <c r="BY249" s="35">
        <v>141.19999999999999</v>
      </c>
      <c r="BZ249" s="35">
        <v>30.6</v>
      </c>
      <c r="CA249" s="35">
        <f t="shared" si="102"/>
        <v>-4.4000000000000004</v>
      </c>
      <c r="CB249" s="35"/>
      <c r="CC249" s="35">
        <f t="shared" si="103"/>
        <v>0</v>
      </c>
      <c r="CD249" s="35">
        <f t="shared" si="104"/>
        <v>-4.4000000000000004</v>
      </c>
      <c r="CE249" s="90"/>
      <c r="CF249" s="90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10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10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10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10"/>
      <c r="GW249" s="9"/>
      <c r="GX249" s="9"/>
      <c r="GY249" s="9"/>
      <c r="GZ249" s="9"/>
      <c r="HA249" s="9"/>
      <c r="HB249" s="9"/>
      <c r="HC249" s="9"/>
      <c r="HD249" s="9"/>
      <c r="HE249" s="9"/>
      <c r="HF249" s="9"/>
      <c r="HG249" s="9"/>
      <c r="HH249" s="9"/>
      <c r="HI249" s="9"/>
      <c r="HJ249" s="9"/>
      <c r="HK249" s="9"/>
      <c r="HL249" s="9"/>
      <c r="HM249" s="9"/>
      <c r="HN249" s="9"/>
      <c r="HO249" s="9"/>
      <c r="HP249" s="9"/>
      <c r="HQ249" s="9"/>
      <c r="HR249" s="9"/>
      <c r="HS249" s="9"/>
      <c r="HT249" s="9"/>
      <c r="HU249" s="9"/>
      <c r="HV249" s="9"/>
      <c r="HW249" s="9"/>
      <c r="HX249" s="10"/>
      <c r="HY249" s="9"/>
      <c r="HZ249" s="9"/>
    </row>
    <row r="250" spans="1:234" s="2" customFormat="1" ht="17.149999999999999" customHeight="1">
      <c r="A250" s="14" t="s">
        <v>246</v>
      </c>
      <c r="B250" s="35">
        <v>0</v>
      </c>
      <c r="C250" s="35">
        <v>0</v>
      </c>
      <c r="D250" s="4">
        <f t="shared" si="105"/>
        <v>0</v>
      </c>
      <c r="E250" s="11">
        <v>0</v>
      </c>
      <c r="F250" s="5" t="s">
        <v>362</v>
      </c>
      <c r="G250" s="5" t="s">
        <v>362</v>
      </c>
      <c r="H250" s="5" t="s">
        <v>362</v>
      </c>
      <c r="I250" s="5" t="s">
        <v>362</v>
      </c>
      <c r="J250" s="5" t="s">
        <v>362</v>
      </c>
      <c r="K250" s="5" t="s">
        <v>362</v>
      </c>
      <c r="L250" s="5" t="s">
        <v>362</v>
      </c>
      <c r="M250" s="5" t="s">
        <v>362</v>
      </c>
      <c r="N250" s="35">
        <v>2917.6</v>
      </c>
      <c r="O250" s="35">
        <v>3046.9</v>
      </c>
      <c r="P250" s="4">
        <f t="shared" si="96"/>
        <v>1.0443172470523718</v>
      </c>
      <c r="Q250" s="11">
        <v>20</v>
      </c>
      <c r="R250" s="35">
        <v>1230.3</v>
      </c>
      <c r="S250" s="35">
        <v>1269.9000000000001</v>
      </c>
      <c r="T250" s="4">
        <f t="shared" si="97"/>
        <v>1.0321872713972202</v>
      </c>
      <c r="U250" s="11">
        <v>30</v>
      </c>
      <c r="V250" s="35">
        <v>72.900000000000006</v>
      </c>
      <c r="W250" s="35">
        <v>83.5</v>
      </c>
      <c r="X250" s="4">
        <f t="shared" si="98"/>
        <v>1.1454046639231823</v>
      </c>
      <c r="Y250" s="11">
        <v>20</v>
      </c>
      <c r="Z250" s="82">
        <v>65902</v>
      </c>
      <c r="AA250" s="82">
        <v>85221</v>
      </c>
      <c r="AB250" s="4">
        <f t="shared" si="99"/>
        <v>1.2093147400685866</v>
      </c>
      <c r="AC250" s="11">
        <v>5</v>
      </c>
      <c r="AD250" s="11">
        <v>566</v>
      </c>
      <c r="AE250" s="11">
        <v>520</v>
      </c>
      <c r="AF250" s="4">
        <f t="shared" si="100"/>
        <v>0.91872791519434627</v>
      </c>
      <c r="AG250" s="11">
        <v>20</v>
      </c>
      <c r="AH250" s="5" t="s">
        <v>362</v>
      </c>
      <c r="AI250" s="5" t="s">
        <v>362</v>
      </c>
      <c r="AJ250" s="5" t="s">
        <v>362</v>
      </c>
      <c r="AK250" s="5" t="s">
        <v>362</v>
      </c>
      <c r="AL250" s="5" t="s">
        <v>362</v>
      </c>
      <c r="AM250" s="5" t="s">
        <v>362</v>
      </c>
      <c r="AN250" s="5" t="s">
        <v>362</v>
      </c>
      <c r="AO250" s="5" t="s">
        <v>362</v>
      </c>
      <c r="AP250" s="5" t="s">
        <v>362</v>
      </c>
      <c r="AQ250" s="5" t="s">
        <v>362</v>
      </c>
      <c r="AR250" s="5" t="s">
        <v>362</v>
      </c>
      <c r="AS250" s="5" t="s">
        <v>362</v>
      </c>
      <c r="AT250" s="5" t="s">
        <v>362</v>
      </c>
      <c r="AU250" s="5" t="s">
        <v>362</v>
      </c>
      <c r="AV250" s="5" t="s">
        <v>362</v>
      </c>
      <c r="AW250" s="5" t="s">
        <v>362</v>
      </c>
      <c r="AX250" s="58">
        <v>35.5</v>
      </c>
      <c r="AY250" s="58">
        <v>33.299999999999997</v>
      </c>
      <c r="AZ250" s="4">
        <f t="shared" si="101"/>
        <v>0.93802816901408448</v>
      </c>
      <c r="BA250" s="5">
        <v>10</v>
      </c>
      <c r="BB250" s="5" t="s">
        <v>362</v>
      </c>
      <c r="BC250" s="5" t="s">
        <v>362</v>
      </c>
      <c r="BD250" s="5" t="s">
        <v>362</v>
      </c>
      <c r="BE250" s="5" t="s">
        <v>362</v>
      </c>
      <c r="BF250" s="5" t="s">
        <v>362</v>
      </c>
      <c r="BG250" s="5" t="s">
        <v>362</v>
      </c>
      <c r="BH250" s="5" t="s">
        <v>362</v>
      </c>
      <c r="BI250" s="5" t="s">
        <v>362</v>
      </c>
      <c r="BJ250" s="44">
        <f t="shared" si="106"/>
        <v>1.0339187624361754</v>
      </c>
      <c r="BK250" s="45">
        <v>1776</v>
      </c>
      <c r="BL250" s="35">
        <f t="shared" si="107"/>
        <v>1836.2</v>
      </c>
      <c r="BM250" s="35">
        <f t="shared" si="108"/>
        <v>60.200000000000045</v>
      </c>
      <c r="BN250" s="35">
        <v>177.2</v>
      </c>
      <c r="BO250" s="35">
        <v>165</v>
      </c>
      <c r="BP250" s="35">
        <v>125.5</v>
      </c>
      <c r="BQ250" s="35">
        <v>177.70000000000002</v>
      </c>
      <c r="BR250" s="35">
        <v>172.6</v>
      </c>
      <c r="BS250" s="35"/>
      <c r="BT250" s="35">
        <v>131.80000000000001</v>
      </c>
      <c r="BU250" s="35">
        <v>157.30000000000001</v>
      </c>
      <c r="BV250" s="35">
        <v>137.6</v>
      </c>
      <c r="BW250" s="35">
        <v>134.30000000000001</v>
      </c>
      <c r="BX250" s="35">
        <v>200.70000000000002</v>
      </c>
      <c r="BY250" s="35">
        <v>177.9</v>
      </c>
      <c r="BZ250" s="35">
        <v>51.3</v>
      </c>
      <c r="CA250" s="35">
        <f t="shared" si="102"/>
        <v>27.3</v>
      </c>
      <c r="CB250" s="35"/>
      <c r="CC250" s="35">
        <f t="shared" si="103"/>
        <v>27.3</v>
      </c>
      <c r="CD250" s="35">
        <f t="shared" si="104"/>
        <v>0</v>
      </c>
      <c r="CE250" s="90"/>
      <c r="CF250" s="90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10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10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10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10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  <c r="HI250" s="9"/>
      <c r="HJ250" s="9"/>
      <c r="HK250" s="9"/>
      <c r="HL250" s="9"/>
      <c r="HM250" s="9"/>
      <c r="HN250" s="9"/>
      <c r="HO250" s="9"/>
      <c r="HP250" s="9"/>
      <c r="HQ250" s="9"/>
      <c r="HR250" s="9"/>
      <c r="HS250" s="9"/>
      <c r="HT250" s="9"/>
      <c r="HU250" s="9"/>
      <c r="HV250" s="9"/>
      <c r="HW250" s="9"/>
      <c r="HX250" s="10"/>
      <c r="HY250" s="9"/>
      <c r="HZ250" s="9"/>
    </row>
    <row r="251" spans="1:234" s="2" customFormat="1" ht="17.149999999999999" customHeight="1">
      <c r="A251" s="14" t="s">
        <v>247</v>
      </c>
      <c r="B251" s="35">
        <v>0</v>
      </c>
      <c r="C251" s="35">
        <v>0</v>
      </c>
      <c r="D251" s="4">
        <f t="shared" si="105"/>
        <v>0</v>
      </c>
      <c r="E251" s="11">
        <v>0</v>
      </c>
      <c r="F251" s="5" t="s">
        <v>362</v>
      </c>
      <c r="G251" s="5" t="s">
        <v>362</v>
      </c>
      <c r="H251" s="5" t="s">
        <v>362</v>
      </c>
      <c r="I251" s="5" t="s">
        <v>362</v>
      </c>
      <c r="J251" s="5" t="s">
        <v>362</v>
      </c>
      <c r="K251" s="5" t="s">
        <v>362</v>
      </c>
      <c r="L251" s="5" t="s">
        <v>362</v>
      </c>
      <c r="M251" s="5" t="s">
        <v>362</v>
      </c>
      <c r="N251" s="35">
        <v>1907.4</v>
      </c>
      <c r="O251" s="35">
        <v>1731.6</v>
      </c>
      <c r="P251" s="4">
        <f t="shared" si="96"/>
        <v>0.90783265177728834</v>
      </c>
      <c r="Q251" s="11">
        <v>20</v>
      </c>
      <c r="R251" s="35">
        <v>185.8</v>
      </c>
      <c r="S251" s="35">
        <v>210.2</v>
      </c>
      <c r="T251" s="4">
        <f t="shared" si="97"/>
        <v>1.1313240043057049</v>
      </c>
      <c r="U251" s="11">
        <v>20</v>
      </c>
      <c r="V251" s="35">
        <v>14.3</v>
      </c>
      <c r="W251" s="35">
        <v>16.7</v>
      </c>
      <c r="X251" s="4">
        <f t="shared" si="98"/>
        <v>1.1678321678321677</v>
      </c>
      <c r="Y251" s="11">
        <v>30</v>
      </c>
      <c r="Z251" s="82">
        <v>4240</v>
      </c>
      <c r="AA251" s="82">
        <v>6617</v>
      </c>
      <c r="AB251" s="4">
        <f t="shared" si="99"/>
        <v>1.2360613207547169</v>
      </c>
      <c r="AC251" s="11">
        <v>5</v>
      </c>
      <c r="AD251" s="11">
        <v>238</v>
      </c>
      <c r="AE251" s="11">
        <v>246</v>
      </c>
      <c r="AF251" s="4">
        <f t="shared" si="100"/>
        <v>1.0336134453781514</v>
      </c>
      <c r="AG251" s="11">
        <v>20</v>
      </c>
      <c r="AH251" s="5" t="s">
        <v>362</v>
      </c>
      <c r="AI251" s="5" t="s">
        <v>362</v>
      </c>
      <c r="AJ251" s="5" t="s">
        <v>362</v>
      </c>
      <c r="AK251" s="5" t="s">
        <v>362</v>
      </c>
      <c r="AL251" s="5" t="s">
        <v>362</v>
      </c>
      <c r="AM251" s="5" t="s">
        <v>362</v>
      </c>
      <c r="AN251" s="5" t="s">
        <v>362</v>
      </c>
      <c r="AO251" s="5" t="s">
        <v>362</v>
      </c>
      <c r="AP251" s="5" t="s">
        <v>362</v>
      </c>
      <c r="AQ251" s="5" t="s">
        <v>362</v>
      </c>
      <c r="AR251" s="5" t="s">
        <v>362</v>
      </c>
      <c r="AS251" s="5" t="s">
        <v>362</v>
      </c>
      <c r="AT251" s="5" t="s">
        <v>362</v>
      </c>
      <c r="AU251" s="5" t="s">
        <v>362</v>
      </c>
      <c r="AV251" s="5" t="s">
        <v>362</v>
      </c>
      <c r="AW251" s="5" t="s">
        <v>362</v>
      </c>
      <c r="AX251" s="58">
        <v>0</v>
      </c>
      <c r="AY251" s="58">
        <v>0</v>
      </c>
      <c r="AZ251" s="4">
        <f t="shared" si="101"/>
        <v>0</v>
      </c>
      <c r="BA251" s="5">
        <v>0</v>
      </c>
      <c r="BB251" s="5" t="s">
        <v>362</v>
      </c>
      <c r="BC251" s="5" t="s">
        <v>362</v>
      </c>
      <c r="BD251" s="5" t="s">
        <v>362</v>
      </c>
      <c r="BE251" s="5" t="s">
        <v>362</v>
      </c>
      <c r="BF251" s="5" t="s">
        <v>362</v>
      </c>
      <c r="BG251" s="5" t="s">
        <v>362</v>
      </c>
      <c r="BH251" s="5" t="s">
        <v>362</v>
      </c>
      <c r="BI251" s="5" t="s">
        <v>362</v>
      </c>
      <c r="BJ251" s="44">
        <f t="shared" si="106"/>
        <v>1.0807439333469633</v>
      </c>
      <c r="BK251" s="45">
        <v>869</v>
      </c>
      <c r="BL251" s="35">
        <f t="shared" si="107"/>
        <v>939.2</v>
      </c>
      <c r="BM251" s="35">
        <f t="shared" si="108"/>
        <v>70.200000000000045</v>
      </c>
      <c r="BN251" s="35">
        <v>73.7</v>
      </c>
      <c r="BO251" s="35">
        <v>76.099999999999994</v>
      </c>
      <c r="BP251" s="35">
        <v>94.8</v>
      </c>
      <c r="BQ251" s="35">
        <v>34.199999999999989</v>
      </c>
      <c r="BR251" s="35">
        <v>57.5</v>
      </c>
      <c r="BS251" s="35"/>
      <c r="BT251" s="35">
        <v>110</v>
      </c>
      <c r="BU251" s="35">
        <v>72.899999999999991</v>
      </c>
      <c r="BV251" s="35">
        <v>65.599999999999994</v>
      </c>
      <c r="BW251" s="35">
        <v>73.7</v>
      </c>
      <c r="BX251" s="35">
        <v>95.9</v>
      </c>
      <c r="BY251" s="35">
        <v>91.9</v>
      </c>
      <c r="BZ251" s="35">
        <v>103.2</v>
      </c>
      <c r="CA251" s="35">
        <f t="shared" si="102"/>
        <v>-10.3</v>
      </c>
      <c r="CB251" s="35"/>
      <c r="CC251" s="35">
        <f t="shared" si="103"/>
        <v>0</v>
      </c>
      <c r="CD251" s="35">
        <f t="shared" si="104"/>
        <v>-10.3</v>
      </c>
      <c r="CE251" s="90"/>
      <c r="CF251" s="90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10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10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10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10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  <c r="HT251" s="9"/>
      <c r="HU251" s="9"/>
      <c r="HV251" s="9"/>
      <c r="HW251" s="9"/>
      <c r="HX251" s="10"/>
      <c r="HY251" s="9"/>
      <c r="HZ251" s="9"/>
    </row>
    <row r="252" spans="1:234" s="2" customFormat="1" ht="17.149999999999999" customHeight="1">
      <c r="A252" s="14" t="s">
        <v>248</v>
      </c>
      <c r="B252" s="35">
        <v>0</v>
      </c>
      <c r="C252" s="35">
        <v>0</v>
      </c>
      <c r="D252" s="4">
        <f t="shared" si="105"/>
        <v>0</v>
      </c>
      <c r="E252" s="11">
        <v>0</v>
      </c>
      <c r="F252" s="5" t="s">
        <v>362</v>
      </c>
      <c r="G252" s="5" t="s">
        <v>362</v>
      </c>
      <c r="H252" s="5" t="s">
        <v>362</v>
      </c>
      <c r="I252" s="5" t="s">
        <v>362</v>
      </c>
      <c r="J252" s="5" t="s">
        <v>362</v>
      </c>
      <c r="K252" s="5" t="s">
        <v>362</v>
      </c>
      <c r="L252" s="5" t="s">
        <v>362</v>
      </c>
      <c r="M252" s="5" t="s">
        <v>362</v>
      </c>
      <c r="N252" s="35">
        <v>1958.4</v>
      </c>
      <c r="O252" s="35">
        <v>1766.8</v>
      </c>
      <c r="P252" s="4">
        <f t="shared" si="96"/>
        <v>0.90216503267973847</v>
      </c>
      <c r="Q252" s="11">
        <v>20</v>
      </c>
      <c r="R252" s="35">
        <v>45.3</v>
      </c>
      <c r="S252" s="35">
        <v>47.5</v>
      </c>
      <c r="T252" s="4">
        <f t="shared" si="97"/>
        <v>1.0485651214128036</v>
      </c>
      <c r="U252" s="11">
        <v>25</v>
      </c>
      <c r="V252" s="35">
        <v>4</v>
      </c>
      <c r="W252" s="35">
        <v>8.9</v>
      </c>
      <c r="X252" s="4">
        <f t="shared" si="98"/>
        <v>1.3</v>
      </c>
      <c r="Y252" s="11">
        <v>25</v>
      </c>
      <c r="Z252" s="82">
        <v>31182</v>
      </c>
      <c r="AA252" s="82">
        <v>16583</v>
      </c>
      <c r="AB252" s="4">
        <f t="shared" si="99"/>
        <v>0.53181322557885957</v>
      </c>
      <c r="AC252" s="11">
        <v>5</v>
      </c>
      <c r="AD252" s="11">
        <v>35</v>
      </c>
      <c r="AE252" s="11">
        <v>35</v>
      </c>
      <c r="AF252" s="4">
        <f t="shared" si="100"/>
        <v>1</v>
      </c>
      <c r="AG252" s="11">
        <v>20</v>
      </c>
      <c r="AH252" s="5" t="s">
        <v>362</v>
      </c>
      <c r="AI252" s="5" t="s">
        <v>362</v>
      </c>
      <c r="AJ252" s="5" t="s">
        <v>362</v>
      </c>
      <c r="AK252" s="5" t="s">
        <v>362</v>
      </c>
      <c r="AL252" s="5" t="s">
        <v>362</v>
      </c>
      <c r="AM252" s="5" t="s">
        <v>362</v>
      </c>
      <c r="AN252" s="5" t="s">
        <v>362</v>
      </c>
      <c r="AO252" s="5" t="s">
        <v>362</v>
      </c>
      <c r="AP252" s="5" t="s">
        <v>362</v>
      </c>
      <c r="AQ252" s="5" t="s">
        <v>362</v>
      </c>
      <c r="AR252" s="5" t="s">
        <v>362</v>
      </c>
      <c r="AS252" s="5" t="s">
        <v>362</v>
      </c>
      <c r="AT252" s="5" t="s">
        <v>362</v>
      </c>
      <c r="AU252" s="5" t="s">
        <v>362</v>
      </c>
      <c r="AV252" s="5" t="s">
        <v>362</v>
      </c>
      <c r="AW252" s="5" t="s">
        <v>362</v>
      </c>
      <c r="AX252" s="58">
        <v>50</v>
      </c>
      <c r="AY252" s="58">
        <v>40</v>
      </c>
      <c r="AZ252" s="4">
        <f t="shared" si="101"/>
        <v>0.8</v>
      </c>
      <c r="BA252" s="5">
        <v>10</v>
      </c>
      <c r="BB252" s="5" t="s">
        <v>362</v>
      </c>
      <c r="BC252" s="5" t="s">
        <v>362</v>
      </c>
      <c r="BD252" s="5" t="s">
        <v>362</v>
      </c>
      <c r="BE252" s="5" t="s">
        <v>362</v>
      </c>
      <c r="BF252" s="5" t="s">
        <v>362</v>
      </c>
      <c r="BG252" s="5" t="s">
        <v>362</v>
      </c>
      <c r="BH252" s="5" t="s">
        <v>362</v>
      </c>
      <c r="BI252" s="5" t="s">
        <v>362</v>
      </c>
      <c r="BJ252" s="44">
        <f t="shared" si="106"/>
        <v>1.0230142363505632</v>
      </c>
      <c r="BK252" s="45">
        <v>863</v>
      </c>
      <c r="BL252" s="35">
        <f t="shared" si="107"/>
        <v>882.9</v>
      </c>
      <c r="BM252" s="35">
        <f t="shared" si="108"/>
        <v>19.899999999999977</v>
      </c>
      <c r="BN252" s="35">
        <v>93.4</v>
      </c>
      <c r="BO252" s="35">
        <v>94.9</v>
      </c>
      <c r="BP252" s="35">
        <v>50.6</v>
      </c>
      <c r="BQ252" s="35">
        <v>87.2</v>
      </c>
      <c r="BR252" s="35">
        <v>67</v>
      </c>
      <c r="BS252" s="35"/>
      <c r="BT252" s="35">
        <v>78</v>
      </c>
      <c r="BU252" s="35">
        <v>70.400000000000006</v>
      </c>
      <c r="BV252" s="35">
        <v>62.5</v>
      </c>
      <c r="BW252" s="35">
        <v>92.7</v>
      </c>
      <c r="BX252" s="35">
        <v>66.600000000000009</v>
      </c>
      <c r="BY252" s="35">
        <v>86.7</v>
      </c>
      <c r="BZ252" s="35">
        <v>31.1</v>
      </c>
      <c r="CA252" s="35">
        <f t="shared" si="102"/>
        <v>1.8</v>
      </c>
      <c r="CB252" s="35"/>
      <c r="CC252" s="35">
        <f t="shared" si="103"/>
        <v>1.8</v>
      </c>
      <c r="CD252" s="35">
        <f t="shared" si="104"/>
        <v>0</v>
      </c>
      <c r="CE252" s="90"/>
      <c r="CF252" s="90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10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10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10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10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9"/>
      <c r="HL252" s="9"/>
      <c r="HM252" s="9"/>
      <c r="HN252" s="9"/>
      <c r="HO252" s="9"/>
      <c r="HP252" s="9"/>
      <c r="HQ252" s="9"/>
      <c r="HR252" s="9"/>
      <c r="HS252" s="9"/>
      <c r="HT252" s="9"/>
      <c r="HU252" s="9"/>
      <c r="HV252" s="9"/>
      <c r="HW252" s="9"/>
      <c r="HX252" s="10"/>
      <c r="HY252" s="9"/>
      <c r="HZ252" s="9"/>
    </row>
    <row r="253" spans="1:234" s="2" customFormat="1" ht="17.149999999999999" customHeight="1">
      <c r="A253" s="14" t="s">
        <v>249</v>
      </c>
      <c r="B253" s="35">
        <v>21219</v>
      </c>
      <c r="C253" s="35">
        <v>33522.699999999997</v>
      </c>
      <c r="D253" s="4">
        <f t="shared" si="105"/>
        <v>1.2379843536453179</v>
      </c>
      <c r="E253" s="11">
        <v>10</v>
      </c>
      <c r="F253" s="5" t="s">
        <v>362</v>
      </c>
      <c r="G253" s="5" t="s">
        <v>362</v>
      </c>
      <c r="H253" s="5" t="s">
        <v>362</v>
      </c>
      <c r="I253" s="5" t="s">
        <v>362</v>
      </c>
      <c r="J253" s="5" t="s">
        <v>362</v>
      </c>
      <c r="K253" s="5" t="s">
        <v>362</v>
      </c>
      <c r="L253" s="5" t="s">
        <v>362</v>
      </c>
      <c r="M253" s="5" t="s">
        <v>362</v>
      </c>
      <c r="N253" s="35">
        <v>3099.1</v>
      </c>
      <c r="O253" s="35">
        <v>3213.8</v>
      </c>
      <c r="P253" s="4">
        <f t="shared" si="96"/>
        <v>1.0370107450550161</v>
      </c>
      <c r="Q253" s="11">
        <v>20</v>
      </c>
      <c r="R253" s="35">
        <v>660.1</v>
      </c>
      <c r="S253" s="35">
        <v>845.6</v>
      </c>
      <c r="T253" s="4">
        <f t="shared" si="97"/>
        <v>1.2081018027571579</v>
      </c>
      <c r="U253" s="11">
        <v>30</v>
      </c>
      <c r="V253" s="35">
        <v>14.3</v>
      </c>
      <c r="W253" s="35">
        <v>22</v>
      </c>
      <c r="X253" s="4">
        <f t="shared" si="98"/>
        <v>1.2338461538461538</v>
      </c>
      <c r="Y253" s="11">
        <v>20</v>
      </c>
      <c r="Z253" s="82">
        <v>20709</v>
      </c>
      <c r="AA253" s="82">
        <v>15940</v>
      </c>
      <c r="AB253" s="4">
        <f t="shared" si="99"/>
        <v>0.76971365106958323</v>
      </c>
      <c r="AC253" s="11">
        <v>5</v>
      </c>
      <c r="AD253" s="11">
        <v>312</v>
      </c>
      <c r="AE253" s="11">
        <v>367</v>
      </c>
      <c r="AF253" s="4">
        <f t="shared" si="100"/>
        <v>1.1762820512820513</v>
      </c>
      <c r="AG253" s="11">
        <v>20</v>
      </c>
      <c r="AH253" s="5" t="s">
        <v>362</v>
      </c>
      <c r="AI253" s="5" t="s">
        <v>362</v>
      </c>
      <c r="AJ253" s="5" t="s">
        <v>362</v>
      </c>
      <c r="AK253" s="5" t="s">
        <v>362</v>
      </c>
      <c r="AL253" s="5" t="s">
        <v>362</v>
      </c>
      <c r="AM253" s="5" t="s">
        <v>362</v>
      </c>
      <c r="AN253" s="5" t="s">
        <v>362</v>
      </c>
      <c r="AO253" s="5" t="s">
        <v>362</v>
      </c>
      <c r="AP253" s="5" t="s">
        <v>362</v>
      </c>
      <c r="AQ253" s="5" t="s">
        <v>362</v>
      </c>
      <c r="AR253" s="5" t="s">
        <v>362</v>
      </c>
      <c r="AS253" s="5" t="s">
        <v>362</v>
      </c>
      <c r="AT253" s="5" t="s">
        <v>362</v>
      </c>
      <c r="AU253" s="5" t="s">
        <v>362</v>
      </c>
      <c r="AV253" s="5" t="s">
        <v>362</v>
      </c>
      <c r="AW253" s="5" t="s">
        <v>362</v>
      </c>
      <c r="AX253" s="58">
        <v>35.5</v>
      </c>
      <c r="AY253" s="58">
        <v>33.299999999999997</v>
      </c>
      <c r="AZ253" s="4">
        <f t="shared" si="101"/>
        <v>0.93802816901408448</v>
      </c>
      <c r="BA253" s="5">
        <v>10</v>
      </c>
      <c r="BB253" s="5" t="s">
        <v>362</v>
      </c>
      <c r="BC253" s="5" t="s">
        <v>362</v>
      </c>
      <c r="BD253" s="5" t="s">
        <v>362</v>
      </c>
      <c r="BE253" s="5" t="s">
        <v>362</v>
      </c>
      <c r="BF253" s="5" t="s">
        <v>362</v>
      </c>
      <c r="BG253" s="5" t="s">
        <v>362</v>
      </c>
      <c r="BH253" s="5" t="s">
        <v>362</v>
      </c>
      <c r="BI253" s="5" t="s">
        <v>362</v>
      </c>
      <c r="BJ253" s="44">
        <f t="shared" si="106"/>
        <v>1.1373437092897487</v>
      </c>
      <c r="BK253" s="45">
        <v>1147</v>
      </c>
      <c r="BL253" s="35">
        <f t="shared" si="107"/>
        <v>1304.5</v>
      </c>
      <c r="BM253" s="35">
        <f t="shared" si="108"/>
        <v>157.5</v>
      </c>
      <c r="BN253" s="35">
        <v>101</v>
      </c>
      <c r="BO253" s="35">
        <v>124.3</v>
      </c>
      <c r="BP253" s="35">
        <v>124.5</v>
      </c>
      <c r="BQ253" s="35">
        <v>123</v>
      </c>
      <c r="BR253" s="35">
        <v>99.1</v>
      </c>
      <c r="BS253" s="35"/>
      <c r="BT253" s="35">
        <v>99.2</v>
      </c>
      <c r="BU253" s="35">
        <v>103</v>
      </c>
      <c r="BV253" s="35">
        <v>104.3</v>
      </c>
      <c r="BW253" s="35">
        <v>47.8</v>
      </c>
      <c r="BX253" s="35">
        <v>90.9</v>
      </c>
      <c r="BY253" s="35">
        <v>114</v>
      </c>
      <c r="BZ253" s="35"/>
      <c r="CA253" s="35">
        <f t="shared" si="102"/>
        <v>173.4</v>
      </c>
      <c r="CB253" s="35"/>
      <c r="CC253" s="35">
        <f t="shared" si="103"/>
        <v>173.4</v>
      </c>
      <c r="CD253" s="35">
        <f t="shared" si="104"/>
        <v>0</v>
      </c>
      <c r="CE253" s="90"/>
      <c r="CF253" s="90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10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10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10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10"/>
      <c r="GW253" s="9"/>
      <c r="GX253" s="9"/>
      <c r="GY253" s="9"/>
      <c r="GZ253" s="9"/>
      <c r="HA253" s="9"/>
      <c r="HB253" s="9"/>
      <c r="HC253" s="9"/>
      <c r="HD253" s="9"/>
      <c r="HE253" s="9"/>
      <c r="HF253" s="9"/>
      <c r="HG253" s="9"/>
      <c r="HH253" s="9"/>
      <c r="HI253" s="9"/>
      <c r="HJ253" s="9"/>
      <c r="HK253" s="9"/>
      <c r="HL253" s="9"/>
      <c r="HM253" s="9"/>
      <c r="HN253" s="9"/>
      <c r="HO253" s="9"/>
      <c r="HP253" s="9"/>
      <c r="HQ253" s="9"/>
      <c r="HR253" s="9"/>
      <c r="HS253" s="9"/>
      <c r="HT253" s="9"/>
      <c r="HU253" s="9"/>
      <c r="HV253" s="9"/>
      <c r="HW253" s="9"/>
      <c r="HX253" s="10"/>
      <c r="HY253" s="9"/>
      <c r="HZ253" s="9"/>
    </row>
    <row r="254" spans="1:234" s="2" customFormat="1" ht="17.149999999999999" customHeight="1">
      <c r="A254" s="18" t="s">
        <v>250</v>
      </c>
      <c r="B254" s="60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35"/>
      <c r="CD254" s="35"/>
      <c r="CE254" s="90"/>
      <c r="CF254" s="90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10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10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10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10"/>
      <c r="GW254" s="9"/>
      <c r="GX254" s="9"/>
      <c r="GY254" s="9"/>
      <c r="GZ254" s="9"/>
      <c r="HA254" s="9"/>
      <c r="HB254" s="9"/>
      <c r="HC254" s="9"/>
      <c r="HD254" s="9"/>
      <c r="HE254" s="9"/>
      <c r="HF254" s="9"/>
      <c r="HG254" s="9"/>
      <c r="HH254" s="9"/>
      <c r="HI254" s="9"/>
      <c r="HJ254" s="9"/>
      <c r="HK254" s="9"/>
      <c r="HL254" s="9"/>
      <c r="HM254" s="9"/>
      <c r="HN254" s="9"/>
      <c r="HO254" s="9"/>
      <c r="HP254" s="9"/>
      <c r="HQ254" s="9"/>
      <c r="HR254" s="9"/>
      <c r="HS254" s="9"/>
      <c r="HT254" s="9"/>
      <c r="HU254" s="9"/>
      <c r="HV254" s="9"/>
      <c r="HW254" s="9"/>
      <c r="HX254" s="10"/>
      <c r="HY254" s="9"/>
      <c r="HZ254" s="9"/>
    </row>
    <row r="255" spans="1:234" s="2" customFormat="1" ht="16.7" customHeight="1">
      <c r="A255" s="14" t="s">
        <v>251</v>
      </c>
      <c r="B255" s="35">
        <v>0</v>
      </c>
      <c r="C255" s="35">
        <v>0</v>
      </c>
      <c r="D255" s="4">
        <f t="shared" si="105"/>
        <v>0</v>
      </c>
      <c r="E255" s="11">
        <v>0</v>
      </c>
      <c r="F255" s="5" t="s">
        <v>362</v>
      </c>
      <c r="G255" s="5" t="s">
        <v>362</v>
      </c>
      <c r="H255" s="5" t="s">
        <v>362</v>
      </c>
      <c r="I255" s="5" t="s">
        <v>362</v>
      </c>
      <c r="J255" s="5" t="s">
        <v>362</v>
      </c>
      <c r="K255" s="5" t="s">
        <v>362</v>
      </c>
      <c r="L255" s="5" t="s">
        <v>362</v>
      </c>
      <c r="M255" s="5" t="s">
        <v>362</v>
      </c>
      <c r="N255" s="35">
        <v>1635.1</v>
      </c>
      <c r="O255" s="35">
        <v>1499.6</v>
      </c>
      <c r="P255" s="4">
        <f t="shared" si="96"/>
        <v>0.91713045073695798</v>
      </c>
      <c r="Q255" s="11">
        <v>20</v>
      </c>
      <c r="R255" s="35">
        <v>170</v>
      </c>
      <c r="S255" s="35">
        <v>183.4</v>
      </c>
      <c r="T255" s="4">
        <f t="shared" si="97"/>
        <v>1.0788235294117647</v>
      </c>
      <c r="U255" s="11">
        <v>25</v>
      </c>
      <c r="V255" s="35">
        <v>21</v>
      </c>
      <c r="W255" s="35">
        <v>23.6</v>
      </c>
      <c r="X255" s="4">
        <f t="shared" si="98"/>
        <v>1.1238095238095238</v>
      </c>
      <c r="Y255" s="11">
        <v>25</v>
      </c>
      <c r="Z255" s="82">
        <v>9405</v>
      </c>
      <c r="AA255" s="82">
        <v>11568</v>
      </c>
      <c r="AB255" s="4">
        <f t="shared" si="99"/>
        <v>1.2029984051036682</v>
      </c>
      <c r="AC255" s="11">
        <v>5</v>
      </c>
      <c r="AD255" s="11">
        <v>410</v>
      </c>
      <c r="AE255" s="11">
        <v>394</v>
      </c>
      <c r="AF255" s="4">
        <f t="shared" si="100"/>
        <v>0.96097560975609753</v>
      </c>
      <c r="AG255" s="11">
        <v>20</v>
      </c>
      <c r="AH255" s="5" t="s">
        <v>362</v>
      </c>
      <c r="AI255" s="5" t="s">
        <v>362</v>
      </c>
      <c r="AJ255" s="5" t="s">
        <v>362</v>
      </c>
      <c r="AK255" s="5" t="s">
        <v>362</v>
      </c>
      <c r="AL255" s="5" t="s">
        <v>362</v>
      </c>
      <c r="AM255" s="5" t="s">
        <v>362</v>
      </c>
      <c r="AN255" s="5" t="s">
        <v>362</v>
      </c>
      <c r="AO255" s="5" t="s">
        <v>362</v>
      </c>
      <c r="AP255" s="5" t="s">
        <v>362</v>
      </c>
      <c r="AQ255" s="5" t="s">
        <v>362</v>
      </c>
      <c r="AR255" s="5" t="s">
        <v>362</v>
      </c>
      <c r="AS255" s="5" t="s">
        <v>362</v>
      </c>
      <c r="AT255" s="5" t="s">
        <v>362</v>
      </c>
      <c r="AU255" s="5" t="s">
        <v>362</v>
      </c>
      <c r="AV255" s="5" t="s">
        <v>362</v>
      </c>
      <c r="AW255" s="5" t="s">
        <v>362</v>
      </c>
      <c r="AX255" s="58">
        <v>0</v>
      </c>
      <c r="AY255" s="58">
        <v>0</v>
      </c>
      <c r="AZ255" s="4">
        <f t="shared" si="101"/>
        <v>0</v>
      </c>
      <c r="BA255" s="5">
        <v>0</v>
      </c>
      <c r="BB255" s="5" t="s">
        <v>362</v>
      </c>
      <c r="BC255" s="5" t="s">
        <v>362</v>
      </c>
      <c r="BD255" s="5" t="s">
        <v>362</v>
      </c>
      <c r="BE255" s="5" t="s">
        <v>362</v>
      </c>
      <c r="BF255" s="5" t="s">
        <v>362</v>
      </c>
      <c r="BG255" s="5" t="s">
        <v>362</v>
      </c>
      <c r="BH255" s="5" t="s">
        <v>362</v>
      </c>
      <c r="BI255" s="5" t="s">
        <v>362</v>
      </c>
      <c r="BJ255" s="44">
        <f t="shared" si="106"/>
        <v>1.0383467322727544</v>
      </c>
      <c r="BK255" s="45">
        <v>1304</v>
      </c>
      <c r="BL255" s="35">
        <f t="shared" si="107"/>
        <v>1354</v>
      </c>
      <c r="BM255" s="35">
        <f t="shared" si="108"/>
        <v>50</v>
      </c>
      <c r="BN255" s="35">
        <v>97.9</v>
      </c>
      <c r="BO255" s="35">
        <v>109.5</v>
      </c>
      <c r="BP255" s="35">
        <v>128.80000000000001</v>
      </c>
      <c r="BQ255" s="35">
        <v>127.69999999999999</v>
      </c>
      <c r="BR255" s="35">
        <v>97.7</v>
      </c>
      <c r="BS255" s="35"/>
      <c r="BT255" s="35">
        <v>99.3</v>
      </c>
      <c r="BU255" s="35">
        <v>136.5</v>
      </c>
      <c r="BV255" s="35">
        <v>96.2</v>
      </c>
      <c r="BW255" s="35">
        <v>103</v>
      </c>
      <c r="BX255" s="35">
        <v>153.89999999999998</v>
      </c>
      <c r="BY255" s="35">
        <v>140.4</v>
      </c>
      <c r="BZ255" s="35"/>
      <c r="CA255" s="35">
        <f t="shared" si="102"/>
        <v>63.1</v>
      </c>
      <c r="CB255" s="35"/>
      <c r="CC255" s="35">
        <f t="shared" ref="CC255:CC261" si="109">IF((IF(AND((CA255)&gt;0,CB255="+"),0,CA255))&gt;0,CA255,0)</f>
        <v>63.1</v>
      </c>
      <c r="CD255" s="35">
        <f t="shared" ref="CD255:CD261" si="110">IF((IF(AND((CA255)&gt;0,CB255="+"),0,CA255))&lt;0,CA255,0)</f>
        <v>0</v>
      </c>
      <c r="CE255" s="90"/>
      <c r="CF255" s="90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10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10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10"/>
      <c r="FU255" s="9"/>
      <c r="FV255" s="9"/>
      <c r="FW255" s="9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10"/>
      <c r="GW255" s="9"/>
      <c r="GX255" s="9"/>
      <c r="GY255" s="9"/>
      <c r="GZ255" s="9"/>
      <c r="HA255" s="9"/>
      <c r="HB255" s="9"/>
      <c r="HC255" s="9"/>
      <c r="HD255" s="9"/>
      <c r="HE255" s="9"/>
      <c r="HF255" s="9"/>
      <c r="HG255" s="9"/>
      <c r="HH255" s="9"/>
      <c r="HI255" s="9"/>
      <c r="HJ255" s="9"/>
      <c r="HK255" s="9"/>
      <c r="HL255" s="9"/>
      <c r="HM255" s="9"/>
      <c r="HN255" s="9"/>
      <c r="HO255" s="9"/>
      <c r="HP255" s="9"/>
      <c r="HQ255" s="9"/>
      <c r="HR255" s="9"/>
      <c r="HS255" s="9"/>
      <c r="HT255" s="9"/>
      <c r="HU255" s="9"/>
      <c r="HV255" s="9"/>
      <c r="HW255" s="9"/>
      <c r="HX255" s="10"/>
      <c r="HY255" s="9"/>
      <c r="HZ255" s="9"/>
    </row>
    <row r="256" spans="1:234" s="2" customFormat="1" ht="17.149999999999999" customHeight="1">
      <c r="A256" s="14" t="s">
        <v>252</v>
      </c>
      <c r="B256" s="35">
        <v>0</v>
      </c>
      <c r="C256" s="35">
        <v>0</v>
      </c>
      <c r="D256" s="4">
        <f t="shared" si="105"/>
        <v>0</v>
      </c>
      <c r="E256" s="11">
        <v>0</v>
      </c>
      <c r="F256" s="5" t="s">
        <v>362</v>
      </c>
      <c r="G256" s="5" t="s">
        <v>362</v>
      </c>
      <c r="H256" s="5" t="s">
        <v>362</v>
      </c>
      <c r="I256" s="5" t="s">
        <v>362</v>
      </c>
      <c r="J256" s="5" t="s">
        <v>362</v>
      </c>
      <c r="K256" s="5" t="s">
        <v>362</v>
      </c>
      <c r="L256" s="5" t="s">
        <v>362</v>
      </c>
      <c r="M256" s="5" t="s">
        <v>362</v>
      </c>
      <c r="N256" s="35">
        <v>1046.7</v>
      </c>
      <c r="O256" s="35">
        <v>1017</v>
      </c>
      <c r="P256" s="4">
        <f t="shared" si="96"/>
        <v>0.97162510748065345</v>
      </c>
      <c r="Q256" s="11">
        <v>20</v>
      </c>
      <c r="R256" s="35">
        <v>21</v>
      </c>
      <c r="S256" s="35">
        <v>21</v>
      </c>
      <c r="T256" s="4">
        <f t="shared" si="97"/>
        <v>1</v>
      </c>
      <c r="U256" s="11">
        <v>15</v>
      </c>
      <c r="V256" s="35">
        <v>10</v>
      </c>
      <c r="W256" s="35">
        <v>10</v>
      </c>
      <c r="X256" s="4">
        <f t="shared" si="98"/>
        <v>1</v>
      </c>
      <c r="Y256" s="11">
        <v>35</v>
      </c>
      <c r="Z256" s="82">
        <v>40308</v>
      </c>
      <c r="AA256" s="82">
        <v>34566</v>
      </c>
      <c r="AB256" s="4">
        <f t="shared" si="99"/>
        <v>0.85754688895504616</v>
      </c>
      <c r="AC256" s="11">
        <v>5</v>
      </c>
      <c r="AD256" s="11">
        <v>47</v>
      </c>
      <c r="AE256" s="11">
        <v>44</v>
      </c>
      <c r="AF256" s="4">
        <f t="shared" si="100"/>
        <v>0.93617021276595747</v>
      </c>
      <c r="AG256" s="11">
        <v>20</v>
      </c>
      <c r="AH256" s="5" t="s">
        <v>362</v>
      </c>
      <c r="AI256" s="5" t="s">
        <v>362</v>
      </c>
      <c r="AJ256" s="5" t="s">
        <v>362</v>
      </c>
      <c r="AK256" s="5" t="s">
        <v>362</v>
      </c>
      <c r="AL256" s="5" t="s">
        <v>362</v>
      </c>
      <c r="AM256" s="5" t="s">
        <v>362</v>
      </c>
      <c r="AN256" s="5" t="s">
        <v>362</v>
      </c>
      <c r="AO256" s="5" t="s">
        <v>362</v>
      </c>
      <c r="AP256" s="5" t="s">
        <v>362</v>
      </c>
      <c r="AQ256" s="5" t="s">
        <v>362</v>
      </c>
      <c r="AR256" s="5" t="s">
        <v>362</v>
      </c>
      <c r="AS256" s="5" t="s">
        <v>362</v>
      </c>
      <c r="AT256" s="5" t="s">
        <v>362</v>
      </c>
      <c r="AU256" s="5" t="s">
        <v>362</v>
      </c>
      <c r="AV256" s="5" t="s">
        <v>362</v>
      </c>
      <c r="AW256" s="5" t="s">
        <v>362</v>
      </c>
      <c r="AX256" s="58">
        <v>0</v>
      </c>
      <c r="AY256" s="58">
        <v>0</v>
      </c>
      <c r="AZ256" s="4">
        <f t="shared" si="101"/>
        <v>0</v>
      </c>
      <c r="BA256" s="5">
        <v>0</v>
      </c>
      <c r="BB256" s="5" t="s">
        <v>362</v>
      </c>
      <c r="BC256" s="5" t="s">
        <v>362</v>
      </c>
      <c r="BD256" s="5" t="s">
        <v>362</v>
      </c>
      <c r="BE256" s="5" t="s">
        <v>362</v>
      </c>
      <c r="BF256" s="5" t="s">
        <v>362</v>
      </c>
      <c r="BG256" s="5" t="s">
        <v>362</v>
      </c>
      <c r="BH256" s="5" t="s">
        <v>362</v>
      </c>
      <c r="BI256" s="5" t="s">
        <v>362</v>
      </c>
      <c r="BJ256" s="44">
        <f t="shared" si="106"/>
        <v>0.97309095631271003</v>
      </c>
      <c r="BK256" s="45">
        <v>645</v>
      </c>
      <c r="BL256" s="35">
        <f t="shared" si="107"/>
        <v>627.6</v>
      </c>
      <c r="BM256" s="35">
        <f t="shared" si="108"/>
        <v>-17.399999999999977</v>
      </c>
      <c r="BN256" s="35">
        <v>44.2</v>
      </c>
      <c r="BO256" s="35">
        <v>57.8</v>
      </c>
      <c r="BP256" s="35">
        <v>55</v>
      </c>
      <c r="BQ256" s="35">
        <v>42.6</v>
      </c>
      <c r="BR256" s="35">
        <v>45.6</v>
      </c>
      <c r="BS256" s="35"/>
      <c r="BT256" s="35">
        <v>83.7</v>
      </c>
      <c r="BU256" s="35">
        <v>42.4</v>
      </c>
      <c r="BV256" s="35">
        <v>43.9</v>
      </c>
      <c r="BW256" s="35">
        <v>112.5</v>
      </c>
      <c r="BX256" s="35">
        <v>56.9</v>
      </c>
      <c r="BY256" s="35">
        <v>63.7</v>
      </c>
      <c r="BZ256" s="35"/>
      <c r="CA256" s="35">
        <f t="shared" si="102"/>
        <v>-20.7</v>
      </c>
      <c r="CB256" s="35"/>
      <c r="CC256" s="35">
        <f t="shared" si="109"/>
        <v>0</v>
      </c>
      <c r="CD256" s="35">
        <f t="shared" si="110"/>
        <v>-20.7</v>
      </c>
      <c r="CE256" s="90"/>
      <c r="CF256" s="90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10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10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10"/>
      <c r="FU256" s="9"/>
      <c r="FV256" s="9"/>
      <c r="FW256" s="9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10"/>
      <c r="GW256" s="9"/>
      <c r="GX256" s="9"/>
      <c r="GY256" s="9"/>
      <c r="GZ256" s="9"/>
      <c r="HA256" s="9"/>
      <c r="HB256" s="9"/>
      <c r="HC256" s="9"/>
      <c r="HD256" s="9"/>
      <c r="HE256" s="9"/>
      <c r="HF256" s="9"/>
      <c r="HG256" s="9"/>
      <c r="HH256" s="9"/>
      <c r="HI256" s="9"/>
      <c r="HJ256" s="9"/>
      <c r="HK256" s="9"/>
      <c r="HL256" s="9"/>
      <c r="HM256" s="9"/>
      <c r="HN256" s="9"/>
      <c r="HO256" s="9"/>
      <c r="HP256" s="9"/>
      <c r="HQ256" s="9"/>
      <c r="HR256" s="9"/>
      <c r="HS256" s="9"/>
      <c r="HT256" s="9"/>
      <c r="HU256" s="9"/>
      <c r="HV256" s="9"/>
      <c r="HW256" s="9"/>
      <c r="HX256" s="10"/>
      <c r="HY256" s="9"/>
      <c r="HZ256" s="9"/>
    </row>
    <row r="257" spans="1:234" s="2" customFormat="1" ht="17.149999999999999" customHeight="1">
      <c r="A257" s="14" t="s">
        <v>253</v>
      </c>
      <c r="B257" s="35">
        <v>0</v>
      </c>
      <c r="C257" s="35">
        <v>0</v>
      </c>
      <c r="D257" s="4">
        <f t="shared" si="105"/>
        <v>0</v>
      </c>
      <c r="E257" s="11">
        <v>0</v>
      </c>
      <c r="F257" s="5" t="s">
        <v>362</v>
      </c>
      <c r="G257" s="5" t="s">
        <v>362</v>
      </c>
      <c r="H257" s="5" t="s">
        <v>362</v>
      </c>
      <c r="I257" s="5" t="s">
        <v>362</v>
      </c>
      <c r="J257" s="5" t="s">
        <v>362</v>
      </c>
      <c r="K257" s="5" t="s">
        <v>362</v>
      </c>
      <c r="L257" s="5" t="s">
        <v>362</v>
      </c>
      <c r="M257" s="5" t="s">
        <v>362</v>
      </c>
      <c r="N257" s="35">
        <v>1733.1</v>
      </c>
      <c r="O257" s="35">
        <v>1590.9</v>
      </c>
      <c r="P257" s="4">
        <f t="shared" si="96"/>
        <v>0.91795049333564138</v>
      </c>
      <c r="Q257" s="11">
        <v>20</v>
      </c>
      <c r="R257" s="35">
        <v>106</v>
      </c>
      <c r="S257" s="35">
        <v>114.9</v>
      </c>
      <c r="T257" s="4">
        <f t="shared" si="97"/>
        <v>1.0839622641509434</v>
      </c>
      <c r="U257" s="11">
        <v>25</v>
      </c>
      <c r="V257" s="35">
        <v>38</v>
      </c>
      <c r="W257" s="35">
        <v>39.299999999999997</v>
      </c>
      <c r="X257" s="4">
        <f t="shared" si="98"/>
        <v>1.0342105263157895</v>
      </c>
      <c r="Y257" s="11">
        <v>25</v>
      </c>
      <c r="Z257" s="82">
        <v>16125</v>
      </c>
      <c r="AA257" s="82">
        <v>14825</v>
      </c>
      <c r="AB257" s="4">
        <f t="shared" si="99"/>
        <v>0.91937984496124026</v>
      </c>
      <c r="AC257" s="11">
        <v>5</v>
      </c>
      <c r="AD257" s="11">
        <v>460</v>
      </c>
      <c r="AE257" s="11">
        <v>454</v>
      </c>
      <c r="AF257" s="4">
        <f t="shared" si="100"/>
        <v>0.9869565217391304</v>
      </c>
      <c r="AG257" s="11">
        <v>20</v>
      </c>
      <c r="AH257" s="5" t="s">
        <v>362</v>
      </c>
      <c r="AI257" s="5" t="s">
        <v>362</v>
      </c>
      <c r="AJ257" s="5" t="s">
        <v>362</v>
      </c>
      <c r="AK257" s="5" t="s">
        <v>362</v>
      </c>
      <c r="AL257" s="5" t="s">
        <v>362</v>
      </c>
      <c r="AM257" s="5" t="s">
        <v>362</v>
      </c>
      <c r="AN257" s="5" t="s">
        <v>362</v>
      </c>
      <c r="AO257" s="5" t="s">
        <v>362</v>
      </c>
      <c r="AP257" s="5" t="s">
        <v>362</v>
      </c>
      <c r="AQ257" s="5" t="s">
        <v>362</v>
      </c>
      <c r="AR257" s="5" t="s">
        <v>362</v>
      </c>
      <c r="AS257" s="5" t="s">
        <v>362</v>
      </c>
      <c r="AT257" s="5" t="s">
        <v>362</v>
      </c>
      <c r="AU257" s="5" t="s">
        <v>362</v>
      </c>
      <c r="AV257" s="5" t="s">
        <v>362</v>
      </c>
      <c r="AW257" s="5" t="s">
        <v>362</v>
      </c>
      <c r="AX257" s="58">
        <v>62.5</v>
      </c>
      <c r="AY257" s="58">
        <v>62.5</v>
      </c>
      <c r="AZ257" s="4">
        <f t="shared" si="101"/>
        <v>1</v>
      </c>
      <c r="BA257" s="5">
        <v>10</v>
      </c>
      <c r="BB257" s="5" t="s">
        <v>362</v>
      </c>
      <c r="BC257" s="5" t="s">
        <v>362</v>
      </c>
      <c r="BD257" s="5" t="s">
        <v>362</v>
      </c>
      <c r="BE257" s="5" t="s">
        <v>362</v>
      </c>
      <c r="BF257" s="5" t="s">
        <v>362</v>
      </c>
      <c r="BG257" s="5" t="s">
        <v>362</v>
      </c>
      <c r="BH257" s="5" t="s">
        <v>362</v>
      </c>
      <c r="BI257" s="5" t="s">
        <v>362</v>
      </c>
      <c r="BJ257" s="44">
        <f t="shared" si="106"/>
        <v>1.0061843741711425</v>
      </c>
      <c r="BK257" s="45">
        <v>1203</v>
      </c>
      <c r="BL257" s="35">
        <f t="shared" si="107"/>
        <v>1210.4000000000001</v>
      </c>
      <c r="BM257" s="35">
        <f t="shared" si="108"/>
        <v>7.4000000000000909</v>
      </c>
      <c r="BN257" s="35">
        <v>95</v>
      </c>
      <c r="BO257" s="35">
        <v>116.2</v>
      </c>
      <c r="BP257" s="35">
        <v>93.5</v>
      </c>
      <c r="BQ257" s="35">
        <v>87.6</v>
      </c>
      <c r="BR257" s="35">
        <v>90</v>
      </c>
      <c r="BS257" s="35"/>
      <c r="BT257" s="35">
        <v>107</v>
      </c>
      <c r="BU257" s="35">
        <v>84.2</v>
      </c>
      <c r="BV257" s="35">
        <v>93.6</v>
      </c>
      <c r="BW257" s="35">
        <v>101.9</v>
      </c>
      <c r="BX257" s="35">
        <v>123</v>
      </c>
      <c r="BY257" s="35">
        <v>129.30000000000001</v>
      </c>
      <c r="BZ257" s="35">
        <v>60.300000000000004</v>
      </c>
      <c r="CA257" s="35">
        <f t="shared" si="102"/>
        <v>28.8</v>
      </c>
      <c r="CB257" s="35"/>
      <c r="CC257" s="35">
        <f t="shared" si="109"/>
        <v>28.8</v>
      </c>
      <c r="CD257" s="35">
        <f t="shared" si="110"/>
        <v>0</v>
      </c>
      <c r="CE257" s="90"/>
      <c r="CF257" s="90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10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10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10"/>
      <c r="FU257" s="9"/>
      <c r="FV257" s="9"/>
      <c r="FW257" s="9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10"/>
      <c r="GW257" s="9"/>
      <c r="GX257" s="9"/>
      <c r="GY257" s="9"/>
      <c r="GZ257" s="9"/>
      <c r="HA257" s="9"/>
      <c r="HB257" s="9"/>
      <c r="HC257" s="9"/>
      <c r="HD257" s="9"/>
      <c r="HE257" s="9"/>
      <c r="HF257" s="9"/>
      <c r="HG257" s="9"/>
      <c r="HH257" s="9"/>
      <c r="HI257" s="9"/>
      <c r="HJ257" s="9"/>
      <c r="HK257" s="9"/>
      <c r="HL257" s="9"/>
      <c r="HM257" s="9"/>
      <c r="HN257" s="9"/>
      <c r="HO257" s="9"/>
      <c r="HP257" s="9"/>
      <c r="HQ257" s="9"/>
      <c r="HR257" s="9"/>
      <c r="HS257" s="9"/>
      <c r="HT257" s="9"/>
      <c r="HU257" s="9"/>
      <c r="HV257" s="9"/>
      <c r="HW257" s="9"/>
      <c r="HX257" s="10"/>
      <c r="HY257" s="9"/>
      <c r="HZ257" s="9"/>
    </row>
    <row r="258" spans="1:234" s="2" customFormat="1" ht="17.149999999999999" customHeight="1">
      <c r="A258" s="14" t="s">
        <v>254</v>
      </c>
      <c r="B258" s="35">
        <v>499.9</v>
      </c>
      <c r="C258" s="35">
        <v>499.9</v>
      </c>
      <c r="D258" s="4">
        <f t="shared" si="105"/>
        <v>1</v>
      </c>
      <c r="E258" s="11">
        <v>10</v>
      </c>
      <c r="F258" s="5" t="s">
        <v>362</v>
      </c>
      <c r="G258" s="5" t="s">
        <v>362</v>
      </c>
      <c r="H258" s="5" t="s">
        <v>362</v>
      </c>
      <c r="I258" s="5" t="s">
        <v>362</v>
      </c>
      <c r="J258" s="5" t="s">
        <v>362</v>
      </c>
      <c r="K258" s="5" t="s">
        <v>362</v>
      </c>
      <c r="L258" s="5" t="s">
        <v>362</v>
      </c>
      <c r="M258" s="5" t="s">
        <v>362</v>
      </c>
      <c r="N258" s="35">
        <v>7189.3</v>
      </c>
      <c r="O258" s="35">
        <v>6844.7</v>
      </c>
      <c r="P258" s="4">
        <f t="shared" si="96"/>
        <v>0.95206765610003752</v>
      </c>
      <c r="Q258" s="11">
        <v>20</v>
      </c>
      <c r="R258" s="35">
        <v>282</v>
      </c>
      <c r="S258" s="35">
        <v>316.39999999999998</v>
      </c>
      <c r="T258" s="4">
        <f t="shared" si="97"/>
        <v>1.1219858156028368</v>
      </c>
      <c r="U258" s="11">
        <v>10</v>
      </c>
      <c r="V258" s="35">
        <v>132</v>
      </c>
      <c r="W258" s="35">
        <v>156.19999999999999</v>
      </c>
      <c r="X258" s="4">
        <f t="shared" si="98"/>
        <v>1.1833333333333333</v>
      </c>
      <c r="Y258" s="11">
        <v>40</v>
      </c>
      <c r="Z258" s="82">
        <v>99425</v>
      </c>
      <c r="AA258" s="82">
        <v>88003</v>
      </c>
      <c r="AB258" s="4">
        <f t="shared" si="99"/>
        <v>0.88511943676137794</v>
      </c>
      <c r="AC258" s="11">
        <v>5</v>
      </c>
      <c r="AD258" s="11">
        <v>840</v>
      </c>
      <c r="AE258" s="11">
        <v>607</v>
      </c>
      <c r="AF258" s="4">
        <f t="shared" si="100"/>
        <v>0.72261904761904761</v>
      </c>
      <c r="AG258" s="11">
        <v>20</v>
      </c>
      <c r="AH258" s="5" t="s">
        <v>362</v>
      </c>
      <c r="AI258" s="5" t="s">
        <v>362</v>
      </c>
      <c r="AJ258" s="5" t="s">
        <v>362</v>
      </c>
      <c r="AK258" s="5" t="s">
        <v>362</v>
      </c>
      <c r="AL258" s="5" t="s">
        <v>362</v>
      </c>
      <c r="AM258" s="5" t="s">
        <v>362</v>
      </c>
      <c r="AN258" s="5" t="s">
        <v>362</v>
      </c>
      <c r="AO258" s="5" t="s">
        <v>362</v>
      </c>
      <c r="AP258" s="5" t="s">
        <v>362</v>
      </c>
      <c r="AQ258" s="5" t="s">
        <v>362</v>
      </c>
      <c r="AR258" s="5" t="s">
        <v>362</v>
      </c>
      <c r="AS258" s="5" t="s">
        <v>362</v>
      </c>
      <c r="AT258" s="5" t="s">
        <v>362</v>
      </c>
      <c r="AU258" s="5" t="s">
        <v>362</v>
      </c>
      <c r="AV258" s="5" t="s">
        <v>362</v>
      </c>
      <c r="AW258" s="5" t="s">
        <v>362</v>
      </c>
      <c r="AX258" s="58">
        <v>59.1</v>
      </c>
      <c r="AY258" s="58">
        <v>59.1</v>
      </c>
      <c r="AZ258" s="4">
        <f t="shared" si="101"/>
        <v>1</v>
      </c>
      <c r="BA258" s="5">
        <v>10</v>
      </c>
      <c r="BB258" s="5" t="s">
        <v>362</v>
      </c>
      <c r="BC258" s="5" t="s">
        <v>362</v>
      </c>
      <c r="BD258" s="5" t="s">
        <v>362</v>
      </c>
      <c r="BE258" s="5" t="s">
        <v>362</v>
      </c>
      <c r="BF258" s="5" t="s">
        <v>362</v>
      </c>
      <c r="BG258" s="5" t="s">
        <v>362</v>
      </c>
      <c r="BH258" s="5" t="s">
        <v>362</v>
      </c>
      <c r="BI258" s="5" t="s">
        <v>362</v>
      </c>
      <c r="BJ258" s="44">
        <f t="shared" si="106"/>
        <v>1.0128045456308721</v>
      </c>
      <c r="BK258" s="45">
        <v>338</v>
      </c>
      <c r="BL258" s="35">
        <f t="shared" si="107"/>
        <v>342.3</v>
      </c>
      <c r="BM258" s="35">
        <f t="shared" si="108"/>
        <v>4.3000000000000114</v>
      </c>
      <c r="BN258" s="35">
        <v>25.5</v>
      </c>
      <c r="BO258" s="35">
        <v>28.9</v>
      </c>
      <c r="BP258" s="35">
        <v>16.899999999999999</v>
      </c>
      <c r="BQ258" s="35">
        <v>16.5</v>
      </c>
      <c r="BR258" s="35">
        <v>36.700000000000003</v>
      </c>
      <c r="BS258" s="35"/>
      <c r="BT258" s="35">
        <v>56.7</v>
      </c>
      <c r="BU258" s="35">
        <v>25.2</v>
      </c>
      <c r="BV258" s="35">
        <v>29.7</v>
      </c>
      <c r="BW258" s="35">
        <v>36.9</v>
      </c>
      <c r="BX258" s="35">
        <v>33.6</v>
      </c>
      <c r="BY258" s="35">
        <v>36.200000000000003</v>
      </c>
      <c r="BZ258" s="35">
        <v>27.8</v>
      </c>
      <c r="CA258" s="35">
        <f t="shared" si="102"/>
        <v>-28.3</v>
      </c>
      <c r="CB258" s="35"/>
      <c r="CC258" s="35">
        <f t="shared" si="109"/>
        <v>0</v>
      </c>
      <c r="CD258" s="35">
        <f t="shared" si="110"/>
        <v>-28.3</v>
      </c>
      <c r="CE258" s="90"/>
      <c r="CF258" s="90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10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10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10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10"/>
      <c r="GW258" s="9"/>
      <c r="GX258" s="9"/>
      <c r="GY258" s="9"/>
      <c r="GZ258" s="9"/>
      <c r="HA258" s="9"/>
      <c r="HB258" s="9"/>
      <c r="HC258" s="9"/>
      <c r="HD258" s="9"/>
      <c r="HE258" s="9"/>
      <c r="HF258" s="9"/>
      <c r="HG258" s="9"/>
      <c r="HH258" s="9"/>
      <c r="HI258" s="9"/>
      <c r="HJ258" s="9"/>
      <c r="HK258" s="9"/>
      <c r="HL258" s="9"/>
      <c r="HM258" s="9"/>
      <c r="HN258" s="9"/>
      <c r="HO258" s="9"/>
      <c r="HP258" s="9"/>
      <c r="HQ258" s="9"/>
      <c r="HR258" s="9"/>
      <c r="HS258" s="9"/>
      <c r="HT258" s="9"/>
      <c r="HU258" s="9"/>
      <c r="HV258" s="9"/>
      <c r="HW258" s="9"/>
      <c r="HX258" s="10"/>
      <c r="HY258" s="9"/>
      <c r="HZ258" s="9"/>
    </row>
    <row r="259" spans="1:234" s="2" customFormat="1" ht="17.149999999999999" customHeight="1">
      <c r="A259" s="14" t="s">
        <v>255</v>
      </c>
      <c r="B259" s="35">
        <v>10418</v>
      </c>
      <c r="C259" s="35">
        <v>11073.9</v>
      </c>
      <c r="D259" s="4">
        <f t="shared" si="105"/>
        <v>1.0629583413323094</v>
      </c>
      <c r="E259" s="11">
        <v>10</v>
      </c>
      <c r="F259" s="5" t="s">
        <v>362</v>
      </c>
      <c r="G259" s="5" t="s">
        <v>362</v>
      </c>
      <c r="H259" s="5" t="s">
        <v>362</v>
      </c>
      <c r="I259" s="5" t="s">
        <v>362</v>
      </c>
      <c r="J259" s="5" t="s">
        <v>362</v>
      </c>
      <c r="K259" s="5" t="s">
        <v>362</v>
      </c>
      <c r="L259" s="5" t="s">
        <v>362</v>
      </c>
      <c r="M259" s="5" t="s">
        <v>362</v>
      </c>
      <c r="N259" s="35">
        <v>4116.3999999999996</v>
      </c>
      <c r="O259" s="35">
        <v>4621.5</v>
      </c>
      <c r="P259" s="4">
        <f t="shared" si="96"/>
        <v>1.1227043047322904</v>
      </c>
      <c r="Q259" s="11">
        <v>20</v>
      </c>
      <c r="R259" s="35">
        <v>400</v>
      </c>
      <c r="S259" s="35">
        <v>453.2</v>
      </c>
      <c r="T259" s="4">
        <f t="shared" si="97"/>
        <v>1.133</v>
      </c>
      <c r="U259" s="11">
        <v>10</v>
      </c>
      <c r="V259" s="35">
        <v>132</v>
      </c>
      <c r="W259" s="35">
        <v>133.4</v>
      </c>
      <c r="X259" s="4">
        <f t="shared" si="98"/>
        <v>1.0106060606060607</v>
      </c>
      <c r="Y259" s="11">
        <v>40</v>
      </c>
      <c r="Z259" s="82">
        <v>255285</v>
      </c>
      <c r="AA259" s="82">
        <v>273022</v>
      </c>
      <c r="AB259" s="4">
        <f t="shared" si="99"/>
        <v>1.0694792095109387</v>
      </c>
      <c r="AC259" s="11">
        <v>5</v>
      </c>
      <c r="AD259" s="11">
        <v>846</v>
      </c>
      <c r="AE259" s="11">
        <v>1133</v>
      </c>
      <c r="AF259" s="4">
        <f t="shared" si="100"/>
        <v>1.2139243498817966</v>
      </c>
      <c r="AG259" s="11">
        <v>20</v>
      </c>
      <c r="AH259" s="5" t="s">
        <v>362</v>
      </c>
      <c r="AI259" s="5" t="s">
        <v>362</v>
      </c>
      <c r="AJ259" s="5" t="s">
        <v>362</v>
      </c>
      <c r="AK259" s="5" t="s">
        <v>362</v>
      </c>
      <c r="AL259" s="5" t="s">
        <v>362</v>
      </c>
      <c r="AM259" s="5" t="s">
        <v>362</v>
      </c>
      <c r="AN259" s="5" t="s">
        <v>362</v>
      </c>
      <c r="AO259" s="5" t="s">
        <v>362</v>
      </c>
      <c r="AP259" s="5" t="s">
        <v>362</v>
      </c>
      <c r="AQ259" s="5" t="s">
        <v>362</v>
      </c>
      <c r="AR259" s="5" t="s">
        <v>362</v>
      </c>
      <c r="AS259" s="5" t="s">
        <v>362</v>
      </c>
      <c r="AT259" s="5" t="s">
        <v>362</v>
      </c>
      <c r="AU259" s="5" t="s">
        <v>362</v>
      </c>
      <c r="AV259" s="5" t="s">
        <v>362</v>
      </c>
      <c r="AW259" s="5" t="s">
        <v>362</v>
      </c>
      <c r="AX259" s="58">
        <v>61.4</v>
      </c>
      <c r="AY259" s="58">
        <v>61.4</v>
      </c>
      <c r="AZ259" s="4">
        <f t="shared" si="101"/>
        <v>1</v>
      </c>
      <c r="BA259" s="5">
        <v>10</v>
      </c>
      <c r="BB259" s="5" t="s">
        <v>362</v>
      </c>
      <c r="BC259" s="5" t="s">
        <v>362</v>
      </c>
      <c r="BD259" s="5" t="s">
        <v>362</v>
      </c>
      <c r="BE259" s="5" t="s">
        <v>362</v>
      </c>
      <c r="BF259" s="5" t="s">
        <v>362</v>
      </c>
      <c r="BG259" s="5" t="s">
        <v>362</v>
      </c>
      <c r="BH259" s="5" t="s">
        <v>362</v>
      </c>
      <c r="BI259" s="5" t="s">
        <v>362</v>
      </c>
      <c r="BJ259" s="44">
        <f t="shared" si="106"/>
        <v>1.0822938693687127</v>
      </c>
      <c r="BK259" s="45">
        <v>2247</v>
      </c>
      <c r="BL259" s="35">
        <f t="shared" si="107"/>
        <v>2431.9</v>
      </c>
      <c r="BM259" s="35">
        <f t="shared" si="108"/>
        <v>184.90000000000009</v>
      </c>
      <c r="BN259" s="35">
        <v>211.9</v>
      </c>
      <c r="BO259" s="35">
        <v>229.5</v>
      </c>
      <c r="BP259" s="35">
        <v>236.4</v>
      </c>
      <c r="BQ259" s="35">
        <v>225.9</v>
      </c>
      <c r="BR259" s="35">
        <v>229.2</v>
      </c>
      <c r="BS259" s="35"/>
      <c r="BT259" s="35">
        <v>259.7</v>
      </c>
      <c r="BU259" s="35">
        <v>211.7</v>
      </c>
      <c r="BV259" s="35">
        <v>183.5</v>
      </c>
      <c r="BW259" s="35">
        <v>279.89999999999998</v>
      </c>
      <c r="BX259" s="35">
        <v>217.3</v>
      </c>
      <c r="BY259" s="35">
        <v>220.9</v>
      </c>
      <c r="BZ259" s="35"/>
      <c r="CA259" s="35">
        <f t="shared" si="102"/>
        <v>-74</v>
      </c>
      <c r="CB259" s="35"/>
      <c r="CC259" s="35">
        <f t="shared" si="109"/>
        <v>0</v>
      </c>
      <c r="CD259" s="35">
        <f t="shared" si="110"/>
        <v>-74</v>
      </c>
      <c r="CE259" s="90"/>
      <c r="CF259" s="90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10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10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10"/>
      <c r="FU259" s="9"/>
      <c r="FV259" s="9"/>
      <c r="FW259" s="9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10"/>
      <c r="GW259" s="9"/>
      <c r="GX259" s="9"/>
      <c r="GY259" s="9"/>
      <c r="GZ259" s="9"/>
      <c r="HA259" s="9"/>
      <c r="HB259" s="9"/>
      <c r="HC259" s="9"/>
      <c r="HD259" s="9"/>
      <c r="HE259" s="9"/>
      <c r="HF259" s="9"/>
      <c r="HG259" s="9"/>
      <c r="HH259" s="9"/>
      <c r="HI259" s="9"/>
      <c r="HJ259" s="9"/>
      <c r="HK259" s="9"/>
      <c r="HL259" s="9"/>
      <c r="HM259" s="9"/>
      <c r="HN259" s="9"/>
      <c r="HO259" s="9"/>
      <c r="HP259" s="9"/>
      <c r="HQ259" s="9"/>
      <c r="HR259" s="9"/>
      <c r="HS259" s="9"/>
      <c r="HT259" s="9"/>
      <c r="HU259" s="9"/>
      <c r="HV259" s="9"/>
      <c r="HW259" s="9"/>
      <c r="HX259" s="10"/>
      <c r="HY259" s="9"/>
      <c r="HZ259" s="9"/>
    </row>
    <row r="260" spans="1:234" s="2" customFormat="1" ht="17.149999999999999" customHeight="1">
      <c r="A260" s="14" t="s">
        <v>256</v>
      </c>
      <c r="B260" s="35">
        <v>128335.1</v>
      </c>
      <c r="C260" s="35">
        <v>130092.9</v>
      </c>
      <c r="D260" s="4">
        <f t="shared" si="105"/>
        <v>1.0136969543016681</v>
      </c>
      <c r="E260" s="11">
        <v>10</v>
      </c>
      <c r="F260" s="5" t="s">
        <v>362</v>
      </c>
      <c r="G260" s="5" t="s">
        <v>362</v>
      </c>
      <c r="H260" s="5" t="s">
        <v>362</v>
      </c>
      <c r="I260" s="5" t="s">
        <v>362</v>
      </c>
      <c r="J260" s="5" t="s">
        <v>362</v>
      </c>
      <c r="K260" s="5" t="s">
        <v>362</v>
      </c>
      <c r="L260" s="5" t="s">
        <v>362</v>
      </c>
      <c r="M260" s="5" t="s">
        <v>362</v>
      </c>
      <c r="N260" s="35">
        <v>13021.5</v>
      </c>
      <c r="O260" s="35">
        <v>10629.9</v>
      </c>
      <c r="P260" s="4">
        <f t="shared" si="96"/>
        <v>0.8163345236723879</v>
      </c>
      <c r="Q260" s="11">
        <v>20</v>
      </c>
      <c r="R260" s="35">
        <v>126</v>
      </c>
      <c r="S260" s="35">
        <v>143</v>
      </c>
      <c r="T260" s="4">
        <f t="shared" si="97"/>
        <v>1.1349206349206349</v>
      </c>
      <c r="U260" s="11">
        <v>25</v>
      </c>
      <c r="V260" s="35">
        <v>143</v>
      </c>
      <c r="W260" s="35">
        <v>158.5</v>
      </c>
      <c r="X260" s="4">
        <f t="shared" si="98"/>
        <v>1.1083916083916083</v>
      </c>
      <c r="Y260" s="11">
        <v>25</v>
      </c>
      <c r="Z260" s="82">
        <v>814510</v>
      </c>
      <c r="AA260" s="82">
        <v>823434</v>
      </c>
      <c r="AB260" s="4">
        <f t="shared" si="99"/>
        <v>1.0109562804631005</v>
      </c>
      <c r="AC260" s="11">
        <v>5</v>
      </c>
      <c r="AD260" s="11">
        <v>650</v>
      </c>
      <c r="AE260" s="11">
        <v>586</v>
      </c>
      <c r="AF260" s="4">
        <f t="shared" si="100"/>
        <v>0.90153846153846151</v>
      </c>
      <c r="AG260" s="11">
        <v>20</v>
      </c>
      <c r="AH260" s="5" t="s">
        <v>362</v>
      </c>
      <c r="AI260" s="5" t="s">
        <v>362</v>
      </c>
      <c r="AJ260" s="5" t="s">
        <v>362</v>
      </c>
      <c r="AK260" s="5" t="s">
        <v>362</v>
      </c>
      <c r="AL260" s="5" t="s">
        <v>362</v>
      </c>
      <c r="AM260" s="5" t="s">
        <v>362</v>
      </c>
      <c r="AN260" s="5" t="s">
        <v>362</v>
      </c>
      <c r="AO260" s="5" t="s">
        <v>362</v>
      </c>
      <c r="AP260" s="5" t="s">
        <v>362</v>
      </c>
      <c r="AQ260" s="5" t="s">
        <v>362</v>
      </c>
      <c r="AR260" s="5" t="s">
        <v>362</v>
      </c>
      <c r="AS260" s="5" t="s">
        <v>362</v>
      </c>
      <c r="AT260" s="5" t="s">
        <v>362</v>
      </c>
      <c r="AU260" s="5" t="s">
        <v>362</v>
      </c>
      <c r="AV260" s="5" t="s">
        <v>362</v>
      </c>
      <c r="AW260" s="5" t="s">
        <v>362</v>
      </c>
      <c r="AX260" s="58">
        <v>61.2</v>
      </c>
      <c r="AY260" s="58">
        <v>61.2</v>
      </c>
      <c r="AZ260" s="4">
        <f t="shared" si="101"/>
        <v>1</v>
      </c>
      <c r="BA260" s="5">
        <v>10</v>
      </c>
      <c r="BB260" s="5" t="s">
        <v>362</v>
      </c>
      <c r="BC260" s="5" t="s">
        <v>362</v>
      </c>
      <c r="BD260" s="5" t="s">
        <v>362</v>
      </c>
      <c r="BE260" s="5" t="s">
        <v>362</v>
      </c>
      <c r="BF260" s="5" t="s">
        <v>362</v>
      </c>
      <c r="BG260" s="5" t="s">
        <v>362</v>
      </c>
      <c r="BH260" s="5" t="s">
        <v>362</v>
      </c>
      <c r="BI260" s="5" t="s">
        <v>362</v>
      </c>
      <c r="BJ260" s="44">
        <f t="shared" si="106"/>
        <v>1.0054957976726544</v>
      </c>
      <c r="BK260" s="45">
        <v>1553</v>
      </c>
      <c r="BL260" s="35">
        <f t="shared" si="107"/>
        <v>1561.5</v>
      </c>
      <c r="BM260" s="35">
        <f t="shared" si="108"/>
        <v>8.5</v>
      </c>
      <c r="BN260" s="35">
        <v>142.4</v>
      </c>
      <c r="BO260" s="35">
        <v>147.6</v>
      </c>
      <c r="BP260" s="35">
        <v>87.6</v>
      </c>
      <c r="BQ260" s="35">
        <v>140.70000000000002</v>
      </c>
      <c r="BR260" s="35">
        <v>134.5</v>
      </c>
      <c r="BS260" s="35"/>
      <c r="BT260" s="35">
        <v>113</v>
      </c>
      <c r="BU260" s="35">
        <v>138.6</v>
      </c>
      <c r="BV260" s="35">
        <v>128.6</v>
      </c>
      <c r="BW260" s="35">
        <v>155.9</v>
      </c>
      <c r="BX260" s="35">
        <v>162.69999999999999</v>
      </c>
      <c r="BY260" s="35">
        <v>156.19999999999999</v>
      </c>
      <c r="BZ260" s="35">
        <v>58.8</v>
      </c>
      <c r="CA260" s="35">
        <f t="shared" si="102"/>
        <v>-5.0999999999999996</v>
      </c>
      <c r="CB260" s="35"/>
      <c r="CC260" s="35">
        <f t="shared" si="109"/>
        <v>0</v>
      </c>
      <c r="CD260" s="35">
        <f t="shared" si="110"/>
        <v>-5.0999999999999996</v>
      </c>
      <c r="CE260" s="90"/>
      <c r="CF260" s="90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10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10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10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10"/>
      <c r="GW260" s="9"/>
      <c r="GX260" s="9"/>
      <c r="GY260" s="9"/>
      <c r="GZ260" s="9"/>
      <c r="HA260" s="9"/>
      <c r="HB260" s="9"/>
      <c r="HC260" s="9"/>
      <c r="HD260" s="9"/>
      <c r="HE260" s="9"/>
      <c r="HF260" s="9"/>
      <c r="HG260" s="9"/>
      <c r="HH260" s="9"/>
      <c r="HI260" s="9"/>
      <c r="HJ260" s="9"/>
      <c r="HK260" s="9"/>
      <c r="HL260" s="9"/>
      <c r="HM260" s="9"/>
      <c r="HN260" s="9"/>
      <c r="HO260" s="9"/>
      <c r="HP260" s="9"/>
      <c r="HQ260" s="9"/>
      <c r="HR260" s="9"/>
      <c r="HS260" s="9"/>
      <c r="HT260" s="9"/>
      <c r="HU260" s="9"/>
      <c r="HV260" s="9"/>
      <c r="HW260" s="9"/>
      <c r="HX260" s="10"/>
      <c r="HY260" s="9"/>
      <c r="HZ260" s="9"/>
    </row>
    <row r="261" spans="1:234" s="2" customFormat="1" ht="17.149999999999999" customHeight="1">
      <c r="A261" s="14" t="s">
        <v>257</v>
      </c>
      <c r="B261" s="35">
        <v>41086</v>
      </c>
      <c r="C261" s="35">
        <v>42306.6</v>
      </c>
      <c r="D261" s="4">
        <f t="shared" si="105"/>
        <v>1.0297084164922357</v>
      </c>
      <c r="E261" s="11">
        <v>10</v>
      </c>
      <c r="F261" s="5" t="s">
        <v>362</v>
      </c>
      <c r="G261" s="5" t="s">
        <v>362</v>
      </c>
      <c r="H261" s="5" t="s">
        <v>362</v>
      </c>
      <c r="I261" s="5" t="s">
        <v>362</v>
      </c>
      <c r="J261" s="5" t="s">
        <v>362</v>
      </c>
      <c r="K261" s="5" t="s">
        <v>362</v>
      </c>
      <c r="L261" s="5" t="s">
        <v>362</v>
      </c>
      <c r="M261" s="5" t="s">
        <v>362</v>
      </c>
      <c r="N261" s="35">
        <v>5395.9</v>
      </c>
      <c r="O261" s="35">
        <v>7310</v>
      </c>
      <c r="P261" s="4">
        <f t="shared" si="96"/>
        <v>1.2154732296743824</v>
      </c>
      <c r="Q261" s="11">
        <v>20</v>
      </c>
      <c r="R261" s="35">
        <v>45</v>
      </c>
      <c r="S261" s="35">
        <v>45.7</v>
      </c>
      <c r="T261" s="4">
        <f t="shared" si="97"/>
        <v>1.0155555555555555</v>
      </c>
      <c r="U261" s="11">
        <v>15</v>
      </c>
      <c r="V261" s="35">
        <v>49</v>
      </c>
      <c r="W261" s="35">
        <v>49.6</v>
      </c>
      <c r="X261" s="4">
        <f t="shared" si="98"/>
        <v>1.0122448979591836</v>
      </c>
      <c r="Y261" s="11">
        <v>35</v>
      </c>
      <c r="Z261" s="82">
        <v>108550</v>
      </c>
      <c r="AA261" s="82">
        <v>100083</v>
      </c>
      <c r="AB261" s="4">
        <f t="shared" si="99"/>
        <v>0.92199907876554588</v>
      </c>
      <c r="AC261" s="11">
        <v>5</v>
      </c>
      <c r="AD261" s="11">
        <v>147</v>
      </c>
      <c r="AE261" s="11">
        <v>147</v>
      </c>
      <c r="AF261" s="4">
        <f t="shared" si="100"/>
        <v>1</v>
      </c>
      <c r="AG261" s="11">
        <v>20</v>
      </c>
      <c r="AH261" s="5" t="s">
        <v>362</v>
      </c>
      <c r="AI261" s="5" t="s">
        <v>362</v>
      </c>
      <c r="AJ261" s="5" t="s">
        <v>362</v>
      </c>
      <c r="AK261" s="5" t="s">
        <v>362</v>
      </c>
      <c r="AL261" s="5" t="s">
        <v>362</v>
      </c>
      <c r="AM261" s="5" t="s">
        <v>362</v>
      </c>
      <c r="AN261" s="5" t="s">
        <v>362</v>
      </c>
      <c r="AO261" s="5" t="s">
        <v>362</v>
      </c>
      <c r="AP261" s="5" t="s">
        <v>362</v>
      </c>
      <c r="AQ261" s="5" t="s">
        <v>362</v>
      </c>
      <c r="AR261" s="5" t="s">
        <v>362</v>
      </c>
      <c r="AS261" s="5" t="s">
        <v>362</v>
      </c>
      <c r="AT261" s="5" t="s">
        <v>362</v>
      </c>
      <c r="AU261" s="5" t="s">
        <v>362</v>
      </c>
      <c r="AV261" s="5" t="s">
        <v>362</v>
      </c>
      <c r="AW261" s="5" t="s">
        <v>362</v>
      </c>
      <c r="AX261" s="58">
        <v>62</v>
      </c>
      <c r="AY261" s="58">
        <v>62.5</v>
      </c>
      <c r="AZ261" s="4">
        <f t="shared" si="101"/>
        <v>1.0080645161290323</v>
      </c>
      <c r="BA261" s="5">
        <v>10</v>
      </c>
      <c r="BB261" s="5" t="s">
        <v>362</v>
      </c>
      <c r="BC261" s="5" t="s">
        <v>362</v>
      </c>
      <c r="BD261" s="5" t="s">
        <v>362</v>
      </c>
      <c r="BE261" s="5" t="s">
        <v>362</v>
      </c>
      <c r="BF261" s="5" t="s">
        <v>362</v>
      </c>
      <c r="BG261" s="5" t="s">
        <v>362</v>
      </c>
      <c r="BH261" s="5" t="s">
        <v>362</v>
      </c>
      <c r="BI261" s="5" t="s">
        <v>362</v>
      </c>
      <c r="BJ261" s="44">
        <f t="shared" si="106"/>
        <v>1.0431225571776765</v>
      </c>
      <c r="BK261" s="45">
        <v>375</v>
      </c>
      <c r="BL261" s="35">
        <f t="shared" si="107"/>
        <v>391.2</v>
      </c>
      <c r="BM261" s="35">
        <f t="shared" si="108"/>
        <v>16.199999999999989</v>
      </c>
      <c r="BN261" s="35">
        <v>27.5</v>
      </c>
      <c r="BO261" s="35">
        <v>33.5</v>
      </c>
      <c r="BP261" s="35">
        <v>43.3</v>
      </c>
      <c r="BQ261" s="35">
        <v>37.5</v>
      </c>
      <c r="BR261" s="35">
        <v>32.1</v>
      </c>
      <c r="BS261" s="35"/>
      <c r="BT261" s="35">
        <v>40.1</v>
      </c>
      <c r="BU261" s="35">
        <v>35.799999999999997</v>
      </c>
      <c r="BV261" s="35">
        <v>31.2</v>
      </c>
      <c r="BW261" s="35">
        <v>37.799999999999997</v>
      </c>
      <c r="BX261" s="35">
        <v>34.700000000000003</v>
      </c>
      <c r="BY261" s="35">
        <v>36.299999999999997</v>
      </c>
      <c r="BZ261" s="35"/>
      <c r="CA261" s="35">
        <f t="shared" si="102"/>
        <v>1.4</v>
      </c>
      <c r="CB261" s="35"/>
      <c r="CC261" s="35">
        <f t="shared" si="109"/>
        <v>1.4</v>
      </c>
      <c r="CD261" s="35">
        <f t="shared" si="110"/>
        <v>0</v>
      </c>
      <c r="CE261" s="90"/>
      <c r="CF261" s="90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10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10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10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10"/>
      <c r="GW261" s="9"/>
      <c r="GX261" s="9"/>
      <c r="GY261" s="9"/>
      <c r="GZ261" s="9"/>
      <c r="HA261" s="9"/>
      <c r="HB261" s="9"/>
      <c r="HC261" s="9"/>
      <c r="HD261" s="9"/>
      <c r="HE261" s="9"/>
      <c r="HF261" s="9"/>
      <c r="HG261" s="9"/>
      <c r="HH261" s="9"/>
      <c r="HI261" s="9"/>
      <c r="HJ261" s="9"/>
      <c r="HK261" s="9"/>
      <c r="HL261" s="9"/>
      <c r="HM261" s="9"/>
      <c r="HN261" s="9"/>
      <c r="HO261" s="9"/>
      <c r="HP261" s="9"/>
      <c r="HQ261" s="9"/>
      <c r="HR261" s="9"/>
      <c r="HS261" s="9"/>
      <c r="HT261" s="9"/>
      <c r="HU261" s="9"/>
      <c r="HV261" s="9"/>
      <c r="HW261" s="9"/>
      <c r="HX261" s="10"/>
      <c r="HY261" s="9"/>
      <c r="HZ261" s="9"/>
    </row>
    <row r="262" spans="1:234" s="2" customFormat="1" ht="17.149999999999999" customHeight="1">
      <c r="A262" s="18" t="s">
        <v>258</v>
      </c>
      <c r="B262" s="60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35"/>
      <c r="CD262" s="35"/>
      <c r="CE262" s="90"/>
      <c r="CF262" s="90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10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10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10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10"/>
      <c r="GW262" s="9"/>
      <c r="GX262" s="9"/>
      <c r="GY262" s="9"/>
      <c r="GZ262" s="9"/>
      <c r="HA262" s="9"/>
      <c r="HB262" s="9"/>
      <c r="HC262" s="9"/>
      <c r="HD262" s="9"/>
      <c r="HE262" s="9"/>
      <c r="HF262" s="9"/>
      <c r="HG262" s="9"/>
      <c r="HH262" s="9"/>
      <c r="HI262" s="9"/>
      <c r="HJ262" s="9"/>
      <c r="HK262" s="9"/>
      <c r="HL262" s="9"/>
      <c r="HM262" s="9"/>
      <c r="HN262" s="9"/>
      <c r="HO262" s="9"/>
      <c r="HP262" s="9"/>
      <c r="HQ262" s="9"/>
      <c r="HR262" s="9"/>
      <c r="HS262" s="9"/>
      <c r="HT262" s="9"/>
      <c r="HU262" s="9"/>
      <c r="HV262" s="9"/>
      <c r="HW262" s="9"/>
      <c r="HX262" s="10"/>
      <c r="HY262" s="9"/>
      <c r="HZ262" s="9"/>
    </row>
    <row r="263" spans="1:234" s="2" customFormat="1" ht="17.149999999999999" customHeight="1">
      <c r="A263" s="14" t="s">
        <v>259</v>
      </c>
      <c r="B263" s="35">
        <v>0</v>
      </c>
      <c r="C263" s="35">
        <v>10212.200000000001</v>
      </c>
      <c r="D263" s="4">
        <f t="shared" si="105"/>
        <v>0</v>
      </c>
      <c r="E263" s="11">
        <v>0</v>
      </c>
      <c r="F263" s="5" t="s">
        <v>362</v>
      </c>
      <c r="G263" s="5" t="s">
        <v>362</v>
      </c>
      <c r="H263" s="5" t="s">
        <v>362</v>
      </c>
      <c r="I263" s="5" t="s">
        <v>362</v>
      </c>
      <c r="J263" s="5" t="s">
        <v>362</v>
      </c>
      <c r="K263" s="5" t="s">
        <v>362</v>
      </c>
      <c r="L263" s="5" t="s">
        <v>362</v>
      </c>
      <c r="M263" s="5" t="s">
        <v>362</v>
      </c>
      <c r="N263" s="35">
        <v>2049.6</v>
      </c>
      <c r="O263" s="35">
        <v>2078.1</v>
      </c>
      <c r="P263" s="4">
        <f t="shared" si="96"/>
        <v>1.0139051522248244</v>
      </c>
      <c r="Q263" s="11">
        <v>20</v>
      </c>
      <c r="R263" s="35">
        <v>0</v>
      </c>
      <c r="S263" s="35">
        <v>0</v>
      </c>
      <c r="T263" s="4">
        <f t="shared" si="97"/>
        <v>1</v>
      </c>
      <c r="U263" s="11">
        <v>10</v>
      </c>
      <c r="V263" s="35">
        <v>0.8</v>
      </c>
      <c r="W263" s="35">
        <v>1.1000000000000001</v>
      </c>
      <c r="X263" s="4">
        <f t="shared" si="98"/>
        <v>1.2175</v>
      </c>
      <c r="Y263" s="11">
        <v>40</v>
      </c>
      <c r="Z263" s="82">
        <v>11662</v>
      </c>
      <c r="AA263" s="82">
        <v>8345</v>
      </c>
      <c r="AB263" s="4">
        <f t="shared" si="99"/>
        <v>0.71557194306293948</v>
      </c>
      <c r="AC263" s="11">
        <v>5</v>
      </c>
      <c r="AD263" s="11">
        <v>3</v>
      </c>
      <c r="AE263" s="11">
        <v>7</v>
      </c>
      <c r="AF263" s="4">
        <f t="shared" si="100"/>
        <v>1.3</v>
      </c>
      <c r="AG263" s="11">
        <v>20</v>
      </c>
      <c r="AH263" s="5" t="s">
        <v>362</v>
      </c>
      <c r="AI263" s="5" t="s">
        <v>362</v>
      </c>
      <c r="AJ263" s="5" t="s">
        <v>362</v>
      </c>
      <c r="AK263" s="5" t="s">
        <v>362</v>
      </c>
      <c r="AL263" s="5" t="s">
        <v>362</v>
      </c>
      <c r="AM263" s="5" t="s">
        <v>362</v>
      </c>
      <c r="AN263" s="5" t="s">
        <v>362</v>
      </c>
      <c r="AO263" s="5" t="s">
        <v>362</v>
      </c>
      <c r="AP263" s="5" t="s">
        <v>362</v>
      </c>
      <c r="AQ263" s="5" t="s">
        <v>362</v>
      </c>
      <c r="AR263" s="5" t="s">
        <v>362</v>
      </c>
      <c r="AS263" s="5" t="s">
        <v>362</v>
      </c>
      <c r="AT263" s="5" t="s">
        <v>362</v>
      </c>
      <c r="AU263" s="5" t="s">
        <v>362</v>
      </c>
      <c r="AV263" s="5" t="s">
        <v>362</v>
      </c>
      <c r="AW263" s="5" t="s">
        <v>362</v>
      </c>
      <c r="AX263" s="58">
        <v>10</v>
      </c>
      <c r="AY263" s="58">
        <v>50</v>
      </c>
      <c r="AZ263" s="4">
        <f t="shared" si="101"/>
        <v>1.3</v>
      </c>
      <c r="BA263" s="5">
        <v>10</v>
      </c>
      <c r="BB263" s="5" t="s">
        <v>362</v>
      </c>
      <c r="BC263" s="5" t="s">
        <v>362</v>
      </c>
      <c r="BD263" s="5" t="s">
        <v>362</v>
      </c>
      <c r="BE263" s="5" t="s">
        <v>362</v>
      </c>
      <c r="BF263" s="5" t="s">
        <v>362</v>
      </c>
      <c r="BG263" s="5" t="s">
        <v>362</v>
      </c>
      <c r="BH263" s="5" t="s">
        <v>362</v>
      </c>
      <c r="BI263" s="5" t="s">
        <v>362</v>
      </c>
      <c r="BJ263" s="44">
        <f t="shared" si="106"/>
        <v>1.1576758358077257</v>
      </c>
      <c r="BK263" s="45">
        <v>317</v>
      </c>
      <c r="BL263" s="35">
        <f t="shared" si="107"/>
        <v>367</v>
      </c>
      <c r="BM263" s="35">
        <f t="shared" si="108"/>
        <v>50</v>
      </c>
      <c r="BN263" s="35">
        <v>31.3</v>
      </c>
      <c r="BO263" s="35">
        <v>31.3</v>
      </c>
      <c r="BP263" s="35">
        <v>20</v>
      </c>
      <c r="BQ263" s="35">
        <v>15.299999999999999</v>
      </c>
      <c r="BR263" s="35">
        <v>16.899999999999999</v>
      </c>
      <c r="BS263" s="35"/>
      <c r="BT263" s="35">
        <v>21.5</v>
      </c>
      <c r="BU263" s="35">
        <v>11.299999999999999</v>
      </c>
      <c r="BV263" s="35">
        <v>14.999999999999998</v>
      </c>
      <c r="BW263" s="35">
        <v>26</v>
      </c>
      <c r="BX263" s="35">
        <v>12.500000000000002</v>
      </c>
      <c r="BY263" s="35">
        <v>16.5</v>
      </c>
      <c r="BZ263" s="35">
        <v>129.60000000000002</v>
      </c>
      <c r="CA263" s="35">
        <f t="shared" si="102"/>
        <v>19.8</v>
      </c>
      <c r="CB263" s="35"/>
      <c r="CC263" s="35">
        <f t="shared" ref="CC263:CC279" si="111">IF((IF(AND((CA263)&gt;0,CB263="+"),0,CA263))&gt;0,CA263,0)</f>
        <v>19.8</v>
      </c>
      <c r="CD263" s="35">
        <f t="shared" ref="CD263:CD279" si="112">IF((IF(AND((CA263)&gt;0,CB263="+"),0,CA263))&lt;0,CA263,0)</f>
        <v>0</v>
      </c>
      <c r="CE263" s="90"/>
      <c r="CF263" s="90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10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10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10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10"/>
      <c r="GW263" s="9"/>
      <c r="GX263" s="9"/>
      <c r="GY263" s="9"/>
      <c r="GZ263" s="9"/>
      <c r="HA263" s="9"/>
      <c r="HB263" s="9"/>
      <c r="HC263" s="9"/>
      <c r="HD263" s="9"/>
      <c r="HE263" s="9"/>
      <c r="HF263" s="9"/>
      <c r="HG263" s="9"/>
      <c r="HH263" s="9"/>
      <c r="HI263" s="9"/>
      <c r="HJ263" s="9"/>
      <c r="HK263" s="9"/>
      <c r="HL263" s="9"/>
      <c r="HM263" s="9"/>
      <c r="HN263" s="9"/>
      <c r="HO263" s="9"/>
      <c r="HP263" s="9"/>
      <c r="HQ263" s="9"/>
      <c r="HR263" s="9"/>
      <c r="HS263" s="9"/>
      <c r="HT263" s="9"/>
      <c r="HU263" s="9"/>
      <c r="HV263" s="9"/>
      <c r="HW263" s="9"/>
      <c r="HX263" s="10"/>
      <c r="HY263" s="9"/>
      <c r="HZ263" s="9"/>
    </row>
    <row r="264" spans="1:234" s="2" customFormat="1" ht="17.149999999999999" customHeight="1">
      <c r="A264" s="14" t="s">
        <v>260</v>
      </c>
      <c r="B264" s="35">
        <v>0</v>
      </c>
      <c r="C264" s="35">
        <v>0</v>
      </c>
      <c r="D264" s="4">
        <f t="shared" si="105"/>
        <v>0</v>
      </c>
      <c r="E264" s="11">
        <v>0</v>
      </c>
      <c r="F264" s="5" t="s">
        <v>362</v>
      </c>
      <c r="G264" s="5" t="s">
        <v>362</v>
      </c>
      <c r="H264" s="5" t="s">
        <v>362</v>
      </c>
      <c r="I264" s="5" t="s">
        <v>362</v>
      </c>
      <c r="J264" s="5" t="s">
        <v>362</v>
      </c>
      <c r="K264" s="5" t="s">
        <v>362</v>
      </c>
      <c r="L264" s="5" t="s">
        <v>362</v>
      </c>
      <c r="M264" s="5" t="s">
        <v>362</v>
      </c>
      <c r="N264" s="35">
        <v>2009.3</v>
      </c>
      <c r="O264" s="35">
        <v>1805.8</v>
      </c>
      <c r="P264" s="4">
        <f t="shared" si="96"/>
        <v>0.89872094759368937</v>
      </c>
      <c r="Q264" s="11">
        <v>20</v>
      </c>
      <c r="R264" s="35">
        <v>0</v>
      </c>
      <c r="S264" s="35">
        <v>0</v>
      </c>
      <c r="T264" s="4">
        <f t="shared" si="97"/>
        <v>1</v>
      </c>
      <c r="U264" s="11">
        <v>20</v>
      </c>
      <c r="V264" s="35">
        <v>3.9</v>
      </c>
      <c r="W264" s="35">
        <v>4</v>
      </c>
      <c r="X264" s="4">
        <f t="shared" si="98"/>
        <v>1.0256410256410258</v>
      </c>
      <c r="Y264" s="11">
        <v>30</v>
      </c>
      <c r="Z264" s="82">
        <v>19437</v>
      </c>
      <c r="AA264" s="82">
        <v>18531</v>
      </c>
      <c r="AB264" s="4">
        <f t="shared" si="99"/>
        <v>0.95338786849822499</v>
      </c>
      <c r="AC264" s="11">
        <v>5</v>
      </c>
      <c r="AD264" s="11">
        <v>63</v>
      </c>
      <c r="AE264" s="11">
        <v>70</v>
      </c>
      <c r="AF264" s="4">
        <f t="shared" si="100"/>
        <v>1.1111111111111112</v>
      </c>
      <c r="AG264" s="11">
        <v>20</v>
      </c>
      <c r="AH264" s="5" t="s">
        <v>362</v>
      </c>
      <c r="AI264" s="5" t="s">
        <v>362</v>
      </c>
      <c r="AJ264" s="5" t="s">
        <v>362</v>
      </c>
      <c r="AK264" s="5" t="s">
        <v>362</v>
      </c>
      <c r="AL264" s="5" t="s">
        <v>362</v>
      </c>
      <c r="AM264" s="5" t="s">
        <v>362</v>
      </c>
      <c r="AN264" s="5" t="s">
        <v>362</v>
      </c>
      <c r="AO264" s="5" t="s">
        <v>362</v>
      </c>
      <c r="AP264" s="5" t="s">
        <v>362</v>
      </c>
      <c r="AQ264" s="5" t="s">
        <v>362</v>
      </c>
      <c r="AR264" s="5" t="s">
        <v>362</v>
      </c>
      <c r="AS264" s="5" t="s">
        <v>362</v>
      </c>
      <c r="AT264" s="5" t="s">
        <v>362</v>
      </c>
      <c r="AU264" s="5" t="s">
        <v>362</v>
      </c>
      <c r="AV264" s="5" t="s">
        <v>362</v>
      </c>
      <c r="AW264" s="5" t="s">
        <v>362</v>
      </c>
      <c r="AX264" s="58">
        <v>46.7</v>
      </c>
      <c r="AY264" s="58">
        <v>50</v>
      </c>
      <c r="AZ264" s="4">
        <f t="shared" si="101"/>
        <v>1.070663811563169</v>
      </c>
      <c r="BA264" s="5">
        <v>10</v>
      </c>
      <c r="BB264" s="5" t="s">
        <v>362</v>
      </c>
      <c r="BC264" s="5" t="s">
        <v>362</v>
      </c>
      <c r="BD264" s="5" t="s">
        <v>362</v>
      </c>
      <c r="BE264" s="5" t="s">
        <v>362</v>
      </c>
      <c r="BF264" s="5" t="s">
        <v>362</v>
      </c>
      <c r="BG264" s="5" t="s">
        <v>362</v>
      </c>
      <c r="BH264" s="5" t="s">
        <v>362</v>
      </c>
      <c r="BI264" s="5" t="s">
        <v>362</v>
      </c>
      <c r="BJ264" s="44">
        <f t="shared" si="106"/>
        <v>1.0137090419185677</v>
      </c>
      <c r="BK264" s="45">
        <v>518</v>
      </c>
      <c r="BL264" s="35">
        <f t="shared" si="107"/>
        <v>525.1</v>
      </c>
      <c r="BM264" s="35">
        <f t="shared" si="108"/>
        <v>7.1000000000000227</v>
      </c>
      <c r="BN264" s="35">
        <v>50</v>
      </c>
      <c r="BO264" s="35">
        <v>47.6</v>
      </c>
      <c r="BP264" s="35">
        <v>35.4</v>
      </c>
      <c r="BQ264" s="35">
        <v>39.200000000000003</v>
      </c>
      <c r="BR264" s="35">
        <v>45.8</v>
      </c>
      <c r="BS264" s="35"/>
      <c r="BT264" s="35">
        <v>54</v>
      </c>
      <c r="BU264" s="35">
        <v>42.900000000000006</v>
      </c>
      <c r="BV264" s="35">
        <v>43.8</v>
      </c>
      <c r="BW264" s="35">
        <v>35.700000000000003</v>
      </c>
      <c r="BX264" s="35">
        <v>47.7</v>
      </c>
      <c r="BY264" s="35">
        <v>49.3</v>
      </c>
      <c r="BZ264" s="35">
        <v>33.6</v>
      </c>
      <c r="CA264" s="35">
        <f t="shared" si="102"/>
        <v>0.1</v>
      </c>
      <c r="CB264" s="35"/>
      <c r="CC264" s="35">
        <f t="shared" si="111"/>
        <v>0.1</v>
      </c>
      <c r="CD264" s="35">
        <f t="shared" si="112"/>
        <v>0</v>
      </c>
      <c r="CE264" s="90"/>
      <c r="CF264" s="90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10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10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10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10"/>
      <c r="GW264" s="9"/>
      <c r="GX264" s="9"/>
      <c r="GY264" s="9"/>
      <c r="GZ264" s="9"/>
      <c r="HA264" s="9"/>
      <c r="HB264" s="9"/>
      <c r="HC264" s="9"/>
      <c r="HD264" s="9"/>
      <c r="HE264" s="9"/>
      <c r="HF264" s="9"/>
      <c r="HG264" s="9"/>
      <c r="HH264" s="9"/>
      <c r="HI264" s="9"/>
      <c r="HJ264" s="9"/>
      <c r="HK264" s="9"/>
      <c r="HL264" s="9"/>
      <c r="HM264" s="9"/>
      <c r="HN264" s="9"/>
      <c r="HO264" s="9"/>
      <c r="HP264" s="9"/>
      <c r="HQ264" s="9"/>
      <c r="HR264" s="9"/>
      <c r="HS264" s="9"/>
      <c r="HT264" s="9"/>
      <c r="HU264" s="9"/>
      <c r="HV264" s="9"/>
      <c r="HW264" s="9"/>
      <c r="HX264" s="10"/>
      <c r="HY264" s="9"/>
      <c r="HZ264" s="9"/>
    </row>
    <row r="265" spans="1:234" s="2" customFormat="1" ht="17.149999999999999" customHeight="1">
      <c r="A265" s="14" t="s">
        <v>261</v>
      </c>
      <c r="B265" s="35">
        <v>0</v>
      </c>
      <c r="C265" s="35">
        <v>0</v>
      </c>
      <c r="D265" s="4">
        <f t="shared" si="105"/>
        <v>0</v>
      </c>
      <c r="E265" s="11">
        <v>0</v>
      </c>
      <c r="F265" s="5" t="s">
        <v>362</v>
      </c>
      <c r="G265" s="5" t="s">
        <v>362</v>
      </c>
      <c r="H265" s="5" t="s">
        <v>362</v>
      </c>
      <c r="I265" s="5" t="s">
        <v>362</v>
      </c>
      <c r="J265" s="5" t="s">
        <v>362</v>
      </c>
      <c r="K265" s="5" t="s">
        <v>362</v>
      </c>
      <c r="L265" s="5" t="s">
        <v>362</v>
      </c>
      <c r="M265" s="5" t="s">
        <v>362</v>
      </c>
      <c r="N265" s="35">
        <v>3505.7</v>
      </c>
      <c r="O265" s="35">
        <v>2766.2</v>
      </c>
      <c r="P265" s="4">
        <f t="shared" si="96"/>
        <v>0.78905782012151637</v>
      </c>
      <c r="Q265" s="11">
        <v>20</v>
      </c>
      <c r="R265" s="35">
        <v>0</v>
      </c>
      <c r="S265" s="35">
        <v>0</v>
      </c>
      <c r="T265" s="4">
        <f t="shared" si="97"/>
        <v>1</v>
      </c>
      <c r="U265" s="11">
        <v>10</v>
      </c>
      <c r="V265" s="35">
        <v>23.4</v>
      </c>
      <c r="W265" s="35">
        <v>23.7</v>
      </c>
      <c r="X265" s="4">
        <f t="shared" si="98"/>
        <v>1.0128205128205128</v>
      </c>
      <c r="Y265" s="11">
        <v>40</v>
      </c>
      <c r="Z265" s="82">
        <v>16099</v>
      </c>
      <c r="AA265" s="82">
        <v>26922</v>
      </c>
      <c r="AB265" s="4">
        <f t="shared" si="99"/>
        <v>1.2472277781228647</v>
      </c>
      <c r="AC265" s="11">
        <v>5</v>
      </c>
      <c r="AD265" s="11">
        <v>194</v>
      </c>
      <c r="AE265" s="11">
        <v>226</v>
      </c>
      <c r="AF265" s="4">
        <f t="shared" si="100"/>
        <v>1.1649484536082475</v>
      </c>
      <c r="AG265" s="11">
        <v>20</v>
      </c>
      <c r="AH265" s="5" t="s">
        <v>362</v>
      </c>
      <c r="AI265" s="5" t="s">
        <v>362</v>
      </c>
      <c r="AJ265" s="5" t="s">
        <v>362</v>
      </c>
      <c r="AK265" s="5" t="s">
        <v>362</v>
      </c>
      <c r="AL265" s="5" t="s">
        <v>362</v>
      </c>
      <c r="AM265" s="5" t="s">
        <v>362</v>
      </c>
      <c r="AN265" s="5" t="s">
        <v>362</v>
      </c>
      <c r="AO265" s="5" t="s">
        <v>362</v>
      </c>
      <c r="AP265" s="5" t="s">
        <v>362</v>
      </c>
      <c r="AQ265" s="5" t="s">
        <v>362</v>
      </c>
      <c r="AR265" s="5" t="s">
        <v>362</v>
      </c>
      <c r="AS265" s="5" t="s">
        <v>362</v>
      </c>
      <c r="AT265" s="5" t="s">
        <v>362</v>
      </c>
      <c r="AU265" s="5" t="s">
        <v>362</v>
      </c>
      <c r="AV265" s="5" t="s">
        <v>362</v>
      </c>
      <c r="AW265" s="5" t="s">
        <v>362</v>
      </c>
      <c r="AX265" s="58">
        <v>26.2</v>
      </c>
      <c r="AY265" s="58">
        <v>31.3</v>
      </c>
      <c r="AZ265" s="4">
        <f t="shared" si="101"/>
        <v>1.1946564885496185</v>
      </c>
      <c r="BA265" s="5">
        <v>10</v>
      </c>
      <c r="BB265" s="5" t="s">
        <v>362</v>
      </c>
      <c r="BC265" s="5" t="s">
        <v>362</v>
      </c>
      <c r="BD265" s="5" t="s">
        <v>362</v>
      </c>
      <c r="BE265" s="5" t="s">
        <v>362</v>
      </c>
      <c r="BF265" s="5" t="s">
        <v>362</v>
      </c>
      <c r="BG265" s="5" t="s">
        <v>362</v>
      </c>
      <c r="BH265" s="5" t="s">
        <v>362</v>
      </c>
      <c r="BI265" s="5" t="s">
        <v>362</v>
      </c>
      <c r="BJ265" s="44">
        <f t="shared" si="106"/>
        <v>1.0264347596526315</v>
      </c>
      <c r="BK265" s="45">
        <v>424</v>
      </c>
      <c r="BL265" s="35">
        <f t="shared" si="107"/>
        <v>435.2</v>
      </c>
      <c r="BM265" s="35">
        <f t="shared" si="108"/>
        <v>11.199999999999989</v>
      </c>
      <c r="BN265" s="35">
        <v>41.1</v>
      </c>
      <c r="BO265" s="35">
        <v>30.6</v>
      </c>
      <c r="BP265" s="35">
        <v>22.9</v>
      </c>
      <c r="BQ265" s="35">
        <v>36</v>
      </c>
      <c r="BR265" s="35">
        <v>31.6</v>
      </c>
      <c r="BS265" s="35"/>
      <c r="BT265" s="35">
        <v>29.9</v>
      </c>
      <c r="BU265" s="35">
        <v>44.199999999999996</v>
      </c>
      <c r="BV265" s="35">
        <v>37.6</v>
      </c>
      <c r="BW265" s="35">
        <v>25.1</v>
      </c>
      <c r="BX265" s="35">
        <v>48.2</v>
      </c>
      <c r="BY265" s="35">
        <v>41.1</v>
      </c>
      <c r="BZ265" s="35">
        <v>22.8</v>
      </c>
      <c r="CA265" s="35">
        <f t="shared" si="102"/>
        <v>24.1</v>
      </c>
      <c r="CB265" s="35"/>
      <c r="CC265" s="35">
        <f t="shared" si="111"/>
        <v>24.1</v>
      </c>
      <c r="CD265" s="35">
        <f t="shared" si="112"/>
        <v>0</v>
      </c>
      <c r="CE265" s="90"/>
      <c r="CF265" s="90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10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10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10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10"/>
      <c r="GW265" s="9"/>
      <c r="GX265" s="9"/>
      <c r="GY265" s="9"/>
      <c r="GZ265" s="9"/>
      <c r="HA265" s="9"/>
      <c r="HB265" s="9"/>
      <c r="HC265" s="9"/>
      <c r="HD265" s="9"/>
      <c r="HE265" s="9"/>
      <c r="HF265" s="9"/>
      <c r="HG265" s="9"/>
      <c r="HH265" s="9"/>
      <c r="HI265" s="9"/>
      <c r="HJ265" s="9"/>
      <c r="HK265" s="9"/>
      <c r="HL265" s="9"/>
      <c r="HM265" s="9"/>
      <c r="HN265" s="9"/>
      <c r="HO265" s="9"/>
      <c r="HP265" s="9"/>
      <c r="HQ265" s="9"/>
      <c r="HR265" s="9"/>
      <c r="HS265" s="9"/>
      <c r="HT265" s="9"/>
      <c r="HU265" s="9"/>
      <c r="HV265" s="9"/>
      <c r="HW265" s="9"/>
      <c r="HX265" s="10"/>
      <c r="HY265" s="9"/>
      <c r="HZ265" s="9"/>
    </row>
    <row r="266" spans="1:234" s="2" customFormat="1" ht="17.149999999999999" customHeight="1">
      <c r="A266" s="14" t="s">
        <v>262</v>
      </c>
      <c r="B266" s="35">
        <v>0</v>
      </c>
      <c r="C266" s="35">
        <v>0</v>
      </c>
      <c r="D266" s="4">
        <f t="shared" si="105"/>
        <v>0</v>
      </c>
      <c r="E266" s="11">
        <v>0</v>
      </c>
      <c r="F266" s="5" t="s">
        <v>362</v>
      </c>
      <c r="G266" s="5" t="s">
        <v>362</v>
      </c>
      <c r="H266" s="5" t="s">
        <v>362</v>
      </c>
      <c r="I266" s="5" t="s">
        <v>362</v>
      </c>
      <c r="J266" s="5" t="s">
        <v>362</v>
      </c>
      <c r="K266" s="5" t="s">
        <v>362</v>
      </c>
      <c r="L266" s="5" t="s">
        <v>362</v>
      </c>
      <c r="M266" s="5" t="s">
        <v>362</v>
      </c>
      <c r="N266" s="35">
        <v>2048.5</v>
      </c>
      <c r="O266" s="35">
        <v>2175.9</v>
      </c>
      <c r="P266" s="4">
        <f t="shared" si="96"/>
        <v>1.0621918476934342</v>
      </c>
      <c r="Q266" s="11">
        <v>20</v>
      </c>
      <c r="R266" s="35">
        <v>84</v>
      </c>
      <c r="S266" s="35">
        <v>90.1</v>
      </c>
      <c r="T266" s="4">
        <f t="shared" si="97"/>
        <v>1.0726190476190476</v>
      </c>
      <c r="U266" s="11">
        <v>20</v>
      </c>
      <c r="V266" s="35">
        <v>10.9</v>
      </c>
      <c r="W266" s="35">
        <v>11</v>
      </c>
      <c r="X266" s="4">
        <f t="shared" si="98"/>
        <v>1.0091743119266054</v>
      </c>
      <c r="Y266" s="11">
        <v>30</v>
      </c>
      <c r="Z266" s="82">
        <v>36478</v>
      </c>
      <c r="AA266" s="82">
        <v>35422</v>
      </c>
      <c r="AB266" s="4">
        <f t="shared" si="99"/>
        <v>0.97105104446515711</v>
      </c>
      <c r="AC266" s="11">
        <v>5</v>
      </c>
      <c r="AD266" s="11">
        <v>186</v>
      </c>
      <c r="AE266" s="11">
        <v>199</v>
      </c>
      <c r="AF266" s="4">
        <f t="shared" si="100"/>
        <v>1.0698924731182795</v>
      </c>
      <c r="AG266" s="11">
        <v>20</v>
      </c>
      <c r="AH266" s="5" t="s">
        <v>362</v>
      </c>
      <c r="AI266" s="5" t="s">
        <v>362</v>
      </c>
      <c r="AJ266" s="5" t="s">
        <v>362</v>
      </c>
      <c r="AK266" s="5" t="s">
        <v>362</v>
      </c>
      <c r="AL266" s="5" t="s">
        <v>362</v>
      </c>
      <c r="AM266" s="5" t="s">
        <v>362</v>
      </c>
      <c r="AN266" s="5" t="s">
        <v>362</v>
      </c>
      <c r="AO266" s="5" t="s">
        <v>362</v>
      </c>
      <c r="AP266" s="5" t="s">
        <v>362</v>
      </c>
      <c r="AQ266" s="5" t="s">
        <v>362</v>
      </c>
      <c r="AR266" s="5" t="s">
        <v>362</v>
      </c>
      <c r="AS266" s="5" t="s">
        <v>362</v>
      </c>
      <c r="AT266" s="5" t="s">
        <v>362</v>
      </c>
      <c r="AU266" s="5" t="s">
        <v>362</v>
      </c>
      <c r="AV266" s="5" t="s">
        <v>362</v>
      </c>
      <c r="AW266" s="5" t="s">
        <v>362</v>
      </c>
      <c r="AX266" s="58">
        <v>0</v>
      </c>
      <c r="AY266" s="58">
        <v>0</v>
      </c>
      <c r="AZ266" s="4">
        <f t="shared" si="101"/>
        <v>0</v>
      </c>
      <c r="BA266" s="5">
        <v>0</v>
      </c>
      <c r="BB266" s="5" t="s">
        <v>362</v>
      </c>
      <c r="BC266" s="5" t="s">
        <v>362</v>
      </c>
      <c r="BD266" s="5" t="s">
        <v>362</v>
      </c>
      <c r="BE266" s="5" t="s">
        <v>362</v>
      </c>
      <c r="BF266" s="5" t="s">
        <v>362</v>
      </c>
      <c r="BG266" s="5" t="s">
        <v>362</v>
      </c>
      <c r="BH266" s="5" t="s">
        <v>362</v>
      </c>
      <c r="BI266" s="5" t="s">
        <v>362</v>
      </c>
      <c r="BJ266" s="44">
        <f t="shared" si="106"/>
        <v>1.0444689678814649</v>
      </c>
      <c r="BK266" s="45">
        <v>1106</v>
      </c>
      <c r="BL266" s="35">
        <f t="shared" si="107"/>
        <v>1155.2</v>
      </c>
      <c r="BM266" s="35">
        <f t="shared" si="108"/>
        <v>49.200000000000045</v>
      </c>
      <c r="BN266" s="35">
        <v>97.8</v>
      </c>
      <c r="BO266" s="35">
        <v>98.5</v>
      </c>
      <c r="BP266" s="35">
        <v>79.599999999999994</v>
      </c>
      <c r="BQ266" s="35">
        <v>111.80000000000001</v>
      </c>
      <c r="BR266" s="35">
        <v>91.5</v>
      </c>
      <c r="BS266" s="35"/>
      <c r="BT266" s="35">
        <v>50.5</v>
      </c>
      <c r="BU266" s="35">
        <v>101.5</v>
      </c>
      <c r="BV266" s="35">
        <v>85.7</v>
      </c>
      <c r="BW266" s="35">
        <v>84.9</v>
      </c>
      <c r="BX266" s="35">
        <v>118.8</v>
      </c>
      <c r="BY266" s="35">
        <v>110.1</v>
      </c>
      <c r="BZ266" s="35">
        <v>15.7</v>
      </c>
      <c r="CA266" s="35">
        <f t="shared" si="102"/>
        <v>108.8</v>
      </c>
      <c r="CB266" s="35"/>
      <c r="CC266" s="35">
        <f t="shared" si="111"/>
        <v>108.8</v>
      </c>
      <c r="CD266" s="35">
        <f t="shared" si="112"/>
        <v>0</v>
      </c>
      <c r="CE266" s="90"/>
      <c r="CF266" s="90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10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10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10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10"/>
      <c r="GW266" s="9"/>
      <c r="GX266" s="9"/>
      <c r="GY266" s="9"/>
      <c r="GZ266" s="9"/>
      <c r="HA266" s="9"/>
      <c r="HB266" s="9"/>
      <c r="HC266" s="9"/>
      <c r="HD266" s="9"/>
      <c r="HE266" s="9"/>
      <c r="HF266" s="9"/>
      <c r="HG266" s="9"/>
      <c r="HH266" s="9"/>
      <c r="HI266" s="9"/>
      <c r="HJ266" s="9"/>
      <c r="HK266" s="9"/>
      <c r="HL266" s="9"/>
      <c r="HM266" s="9"/>
      <c r="HN266" s="9"/>
      <c r="HO266" s="9"/>
      <c r="HP266" s="9"/>
      <c r="HQ266" s="9"/>
      <c r="HR266" s="9"/>
      <c r="HS266" s="9"/>
      <c r="HT266" s="9"/>
      <c r="HU266" s="9"/>
      <c r="HV266" s="9"/>
      <c r="HW266" s="9"/>
      <c r="HX266" s="10"/>
      <c r="HY266" s="9"/>
      <c r="HZ266" s="9"/>
    </row>
    <row r="267" spans="1:234" s="2" customFormat="1" ht="17.149999999999999" customHeight="1">
      <c r="A267" s="14" t="s">
        <v>263</v>
      </c>
      <c r="B267" s="35">
        <v>1612</v>
      </c>
      <c r="C267" s="35">
        <v>1966</v>
      </c>
      <c r="D267" s="4">
        <f t="shared" si="105"/>
        <v>1.2019602977667494</v>
      </c>
      <c r="E267" s="11">
        <v>10</v>
      </c>
      <c r="F267" s="5" t="s">
        <v>362</v>
      </c>
      <c r="G267" s="5" t="s">
        <v>362</v>
      </c>
      <c r="H267" s="5" t="s">
        <v>362</v>
      </c>
      <c r="I267" s="5" t="s">
        <v>362</v>
      </c>
      <c r="J267" s="5" t="s">
        <v>362</v>
      </c>
      <c r="K267" s="5" t="s">
        <v>362</v>
      </c>
      <c r="L267" s="5" t="s">
        <v>362</v>
      </c>
      <c r="M267" s="5" t="s">
        <v>362</v>
      </c>
      <c r="N267" s="35">
        <v>2644.1</v>
      </c>
      <c r="O267" s="35">
        <v>1832.4</v>
      </c>
      <c r="P267" s="4">
        <f t="shared" si="96"/>
        <v>0.69301463636019822</v>
      </c>
      <c r="Q267" s="11">
        <v>20</v>
      </c>
      <c r="R267" s="35">
        <v>0</v>
      </c>
      <c r="S267" s="35">
        <v>0</v>
      </c>
      <c r="T267" s="4">
        <f t="shared" si="97"/>
        <v>1</v>
      </c>
      <c r="U267" s="11">
        <v>20</v>
      </c>
      <c r="V267" s="35">
        <v>6.9</v>
      </c>
      <c r="W267" s="35">
        <v>7.1</v>
      </c>
      <c r="X267" s="4">
        <f t="shared" si="98"/>
        <v>1.0289855072463767</v>
      </c>
      <c r="Y267" s="11">
        <v>30</v>
      </c>
      <c r="Z267" s="82">
        <v>5119.7</v>
      </c>
      <c r="AA267" s="82">
        <v>7283</v>
      </c>
      <c r="AB267" s="4">
        <f t="shared" si="99"/>
        <v>1.2222544289704476</v>
      </c>
      <c r="AC267" s="11">
        <v>5</v>
      </c>
      <c r="AD267" s="11">
        <v>81</v>
      </c>
      <c r="AE267" s="11">
        <v>89</v>
      </c>
      <c r="AF267" s="4">
        <f t="shared" si="100"/>
        <v>1.0987654320987654</v>
      </c>
      <c r="AG267" s="11">
        <v>20</v>
      </c>
      <c r="AH267" s="5" t="s">
        <v>362</v>
      </c>
      <c r="AI267" s="5" t="s">
        <v>362</v>
      </c>
      <c r="AJ267" s="5" t="s">
        <v>362</v>
      </c>
      <c r="AK267" s="5" t="s">
        <v>362</v>
      </c>
      <c r="AL267" s="5" t="s">
        <v>362</v>
      </c>
      <c r="AM267" s="5" t="s">
        <v>362</v>
      </c>
      <c r="AN267" s="5" t="s">
        <v>362</v>
      </c>
      <c r="AO267" s="5" t="s">
        <v>362</v>
      </c>
      <c r="AP267" s="5" t="s">
        <v>362</v>
      </c>
      <c r="AQ267" s="5" t="s">
        <v>362</v>
      </c>
      <c r="AR267" s="5" t="s">
        <v>362</v>
      </c>
      <c r="AS267" s="5" t="s">
        <v>362</v>
      </c>
      <c r="AT267" s="5" t="s">
        <v>362</v>
      </c>
      <c r="AU267" s="5" t="s">
        <v>362</v>
      </c>
      <c r="AV267" s="5" t="s">
        <v>362</v>
      </c>
      <c r="AW267" s="5" t="s">
        <v>362</v>
      </c>
      <c r="AX267" s="58">
        <v>0</v>
      </c>
      <c r="AY267" s="58">
        <v>0</v>
      </c>
      <c r="AZ267" s="4">
        <f t="shared" si="101"/>
        <v>0</v>
      </c>
      <c r="BA267" s="5">
        <v>0</v>
      </c>
      <c r="BB267" s="5" t="s">
        <v>362</v>
      </c>
      <c r="BC267" s="5" t="s">
        <v>362</v>
      </c>
      <c r="BD267" s="5" t="s">
        <v>362</v>
      </c>
      <c r="BE267" s="5" t="s">
        <v>362</v>
      </c>
      <c r="BF267" s="5" t="s">
        <v>362</v>
      </c>
      <c r="BG267" s="5" t="s">
        <v>362</v>
      </c>
      <c r="BH267" s="5" t="s">
        <v>362</v>
      </c>
      <c r="BI267" s="5" t="s">
        <v>362</v>
      </c>
      <c r="BJ267" s="44">
        <f t="shared" si="106"/>
        <v>0.99843849246752658</v>
      </c>
      <c r="BK267" s="45">
        <v>595</v>
      </c>
      <c r="BL267" s="35">
        <f t="shared" si="107"/>
        <v>594.1</v>
      </c>
      <c r="BM267" s="35">
        <f t="shared" si="108"/>
        <v>-0.89999999999997726</v>
      </c>
      <c r="BN267" s="35">
        <v>55.5</v>
      </c>
      <c r="BO267" s="35">
        <v>50.7</v>
      </c>
      <c r="BP267" s="35">
        <v>43.1</v>
      </c>
      <c r="BQ267" s="35">
        <v>62.5</v>
      </c>
      <c r="BR267" s="35">
        <v>50.9</v>
      </c>
      <c r="BS267" s="35"/>
      <c r="BT267" s="35">
        <v>24.6</v>
      </c>
      <c r="BU267" s="35">
        <v>57.2</v>
      </c>
      <c r="BV267" s="35">
        <v>59.8</v>
      </c>
      <c r="BW267" s="35">
        <v>50.5</v>
      </c>
      <c r="BX267" s="35">
        <v>62.800000000000004</v>
      </c>
      <c r="BY267" s="35">
        <v>59.5</v>
      </c>
      <c r="BZ267" s="35">
        <v>1.3</v>
      </c>
      <c r="CA267" s="35">
        <f t="shared" si="102"/>
        <v>15.7</v>
      </c>
      <c r="CB267" s="35"/>
      <c r="CC267" s="35">
        <f t="shared" si="111"/>
        <v>15.7</v>
      </c>
      <c r="CD267" s="35">
        <f t="shared" si="112"/>
        <v>0</v>
      </c>
      <c r="CE267" s="90"/>
      <c r="CF267" s="90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10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10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10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10"/>
      <c r="GW267" s="9"/>
      <c r="GX267" s="9"/>
      <c r="GY267" s="9"/>
      <c r="GZ267" s="9"/>
      <c r="HA267" s="9"/>
      <c r="HB267" s="9"/>
      <c r="HC267" s="9"/>
      <c r="HD267" s="9"/>
      <c r="HE267" s="9"/>
      <c r="HF267" s="9"/>
      <c r="HG267" s="9"/>
      <c r="HH267" s="9"/>
      <c r="HI267" s="9"/>
      <c r="HJ267" s="9"/>
      <c r="HK267" s="9"/>
      <c r="HL267" s="9"/>
      <c r="HM267" s="9"/>
      <c r="HN267" s="9"/>
      <c r="HO267" s="9"/>
      <c r="HP267" s="9"/>
      <c r="HQ267" s="9"/>
      <c r="HR267" s="9"/>
      <c r="HS267" s="9"/>
      <c r="HT267" s="9"/>
      <c r="HU267" s="9"/>
      <c r="HV267" s="9"/>
      <c r="HW267" s="9"/>
      <c r="HX267" s="10"/>
      <c r="HY267" s="9"/>
      <c r="HZ267" s="9"/>
    </row>
    <row r="268" spans="1:234" s="2" customFormat="1" ht="17.149999999999999" customHeight="1">
      <c r="A268" s="14" t="s">
        <v>264</v>
      </c>
      <c r="B268" s="35">
        <v>0</v>
      </c>
      <c r="C268" s="35">
        <v>147059</v>
      </c>
      <c r="D268" s="4">
        <f t="shared" si="105"/>
        <v>0</v>
      </c>
      <c r="E268" s="11">
        <v>0</v>
      </c>
      <c r="F268" s="5" t="s">
        <v>362</v>
      </c>
      <c r="G268" s="5" t="s">
        <v>362</v>
      </c>
      <c r="H268" s="5" t="s">
        <v>362</v>
      </c>
      <c r="I268" s="5" t="s">
        <v>362</v>
      </c>
      <c r="J268" s="5" t="s">
        <v>362</v>
      </c>
      <c r="K268" s="5" t="s">
        <v>362</v>
      </c>
      <c r="L268" s="5" t="s">
        <v>362</v>
      </c>
      <c r="M268" s="5" t="s">
        <v>362</v>
      </c>
      <c r="N268" s="35">
        <v>2125.3000000000002</v>
      </c>
      <c r="O268" s="35">
        <v>2046.8</v>
      </c>
      <c r="P268" s="4">
        <f t="shared" si="96"/>
        <v>0.96306403801816198</v>
      </c>
      <c r="Q268" s="11">
        <v>20</v>
      </c>
      <c r="R268" s="35">
        <v>58</v>
      </c>
      <c r="S268" s="35">
        <v>56.2</v>
      </c>
      <c r="T268" s="4">
        <f t="shared" si="97"/>
        <v>0.96896551724137936</v>
      </c>
      <c r="U268" s="11">
        <v>15</v>
      </c>
      <c r="V268" s="35">
        <v>17.3</v>
      </c>
      <c r="W268" s="35">
        <v>21.5</v>
      </c>
      <c r="X268" s="4">
        <f t="shared" si="98"/>
        <v>1.2042774566473988</v>
      </c>
      <c r="Y268" s="11">
        <v>35</v>
      </c>
      <c r="Z268" s="82">
        <v>20232</v>
      </c>
      <c r="AA268" s="82">
        <v>16268</v>
      </c>
      <c r="AB268" s="4">
        <f t="shared" si="99"/>
        <v>0.80407275603005135</v>
      </c>
      <c r="AC268" s="11">
        <v>5</v>
      </c>
      <c r="AD268" s="11">
        <v>111</v>
      </c>
      <c r="AE268" s="11">
        <v>118</v>
      </c>
      <c r="AF268" s="4">
        <f t="shared" si="100"/>
        <v>1.0630630630630631</v>
      </c>
      <c r="AG268" s="11">
        <v>20</v>
      </c>
      <c r="AH268" s="5" t="s">
        <v>362</v>
      </c>
      <c r="AI268" s="5" t="s">
        <v>362</v>
      </c>
      <c r="AJ268" s="5" t="s">
        <v>362</v>
      </c>
      <c r="AK268" s="5" t="s">
        <v>362</v>
      </c>
      <c r="AL268" s="5" t="s">
        <v>362</v>
      </c>
      <c r="AM268" s="5" t="s">
        <v>362</v>
      </c>
      <c r="AN268" s="5" t="s">
        <v>362</v>
      </c>
      <c r="AO268" s="5" t="s">
        <v>362</v>
      </c>
      <c r="AP268" s="5" t="s">
        <v>362</v>
      </c>
      <c r="AQ268" s="5" t="s">
        <v>362</v>
      </c>
      <c r="AR268" s="5" t="s">
        <v>362</v>
      </c>
      <c r="AS268" s="5" t="s">
        <v>362</v>
      </c>
      <c r="AT268" s="5" t="s">
        <v>362</v>
      </c>
      <c r="AU268" s="5" t="s">
        <v>362</v>
      </c>
      <c r="AV268" s="5" t="s">
        <v>362</v>
      </c>
      <c r="AW268" s="5" t="s">
        <v>362</v>
      </c>
      <c r="AX268" s="58">
        <v>0</v>
      </c>
      <c r="AY268" s="58">
        <v>0</v>
      </c>
      <c r="AZ268" s="4">
        <f t="shared" si="101"/>
        <v>0</v>
      </c>
      <c r="BA268" s="5">
        <v>0</v>
      </c>
      <c r="BB268" s="5" t="s">
        <v>362</v>
      </c>
      <c r="BC268" s="5" t="s">
        <v>362</v>
      </c>
      <c r="BD268" s="5" t="s">
        <v>362</v>
      </c>
      <c r="BE268" s="5" t="s">
        <v>362</v>
      </c>
      <c r="BF268" s="5" t="s">
        <v>362</v>
      </c>
      <c r="BG268" s="5" t="s">
        <v>362</v>
      </c>
      <c r="BH268" s="5" t="s">
        <v>362</v>
      </c>
      <c r="BI268" s="5" t="s">
        <v>362</v>
      </c>
      <c r="BJ268" s="44">
        <f t="shared" si="106"/>
        <v>1.065548416242678</v>
      </c>
      <c r="BK268" s="45">
        <v>684</v>
      </c>
      <c r="BL268" s="35">
        <f t="shared" si="107"/>
        <v>728.8</v>
      </c>
      <c r="BM268" s="35">
        <f t="shared" si="108"/>
        <v>44.799999999999955</v>
      </c>
      <c r="BN268" s="35">
        <v>59.2</v>
      </c>
      <c r="BO268" s="35">
        <v>75.5</v>
      </c>
      <c r="BP268" s="35">
        <v>64</v>
      </c>
      <c r="BQ268" s="35">
        <v>62.199999999999996</v>
      </c>
      <c r="BR268" s="35">
        <v>54.8</v>
      </c>
      <c r="BS268" s="35"/>
      <c r="BT268" s="35">
        <v>49.1</v>
      </c>
      <c r="BU268" s="35">
        <v>57.8</v>
      </c>
      <c r="BV268" s="35">
        <v>52.2</v>
      </c>
      <c r="BW268" s="35">
        <v>67.7</v>
      </c>
      <c r="BX268" s="35">
        <v>64.100000000000009</v>
      </c>
      <c r="BY268" s="35">
        <v>69.099999999999994</v>
      </c>
      <c r="BZ268" s="35"/>
      <c r="CA268" s="35">
        <f t="shared" si="102"/>
        <v>53.1</v>
      </c>
      <c r="CB268" s="35"/>
      <c r="CC268" s="35">
        <f t="shared" si="111"/>
        <v>53.1</v>
      </c>
      <c r="CD268" s="35">
        <f t="shared" si="112"/>
        <v>0</v>
      </c>
      <c r="CE268" s="90"/>
      <c r="CF268" s="90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10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10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10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10"/>
      <c r="GW268" s="9"/>
      <c r="GX268" s="9"/>
      <c r="GY268" s="9"/>
      <c r="GZ268" s="9"/>
      <c r="HA268" s="9"/>
      <c r="HB268" s="9"/>
      <c r="HC268" s="9"/>
      <c r="HD268" s="9"/>
      <c r="HE268" s="9"/>
      <c r="HF268" s="9"/>
      <c r="HG268" s="9"/>
      <c r="HH268" s="9"/>
      <c r="HI268" s="9"/>
      <c r="HJ268" s="9"/>
      <c r="HK268" s="9"/>
      <c r="HL268" s="9"/>
      <c r="HM268" s="9"/>
      <c r="HN268" s="9"/>
      <c r="HO268" s="9"/>
      <c r="HP268" s="9"/>
      <c r="HQ268" s="9"/>
      <c r="HR268" s="9"/>
      <c r="HS268" s="9"/>
      <c r="HT268" s="9"/>
      <c r="HU268" s="9"/>
      <c r="HV268" s="9"/>
      <c r="HW268" s="9"/>
      <c r="HX268" s="10"/>
      <c r="HY268" s="9"/>
      <c r="HZ268" s="9"/>
    </row>
    <row r="269" spans="1:234" s="2" customFormat="1" ht="17.149999999999999" customHeight="1">
      <c r="A269" s="14" t="s">
        <v>265</v>
      </c>
      <c r="B269" s="35">
        <v>0</v>
      </c>
      <c r="C269" s="35">
        <v>0</v>
      </c>
      <c r="D269" s="4">
        <f t="shared" si="105"/>
        <v>0</v>
      </c>
      <c r="E269" s="11">
        <v>0</v>
      </c>
      <c r="F269" s="5" t="s">
        <v>362</v>
      </c>
      <c r="G269" s="5" t="s">
        <v>362</v>
      </c>
      <c r="H269" s="5" t="s">
        <v>362</v>
      </c>
      <c r="I269" s="5" t="s">
        <v>362</v>
      </c>
      <c r="J269" s="5" t="s">
        <v>362</v>
      </c>
      <c r="K269" s="5" t="s">
        <v>362</v>
      </c>
      <c r="L269" s="5" t="s">
        <v>362</v>
      </c>
      <c r="M269" s="5" t="s">
        <v>362</v>
      </c>
      <c r="N269" s="35">
        <v>1990.8</v>
      </c>
      <c r="O269" s="35">
        <v>1456.4</v>
      </c>
      <c r="P269" s="4">
        <f t="shared" si="96"/>
        <v>0.73156519991963032</v>
      </c>
      <c r="Q269" s="11">
        <v>20</v>
      </c>
      <c r="R269" s="35">
        <v>41</v>
      </c>
      <c r="S269" s="35">
        <v>76.5</v>
      </c>
      <c r="T269" s="4">
        <f t="shared" si="97"/>
        <v>1.2665853658536586</v>
      </c>
      <c r="U269" s="11">
        <v>20</v>
      </c>
      <c r="V269" s="35">
        <v>14.1</v>
      </c>
      <c r="W269" s="35">
        <v>14.2</v>
      </c>
      <c r="X269" s="4">
        <f t="shared" si="98"/>
        <v>1.0070921985815602</v>
      </c>
      <c r="Y269" s="11">
        <v>30</v>
      </c>
      <c r="Z269" s="82">
        <v>18089</v>
      </c>
      <c r="AA269" s="82">
        <v>15452</v>
      </c>
      <c r="AB269" s="4">
        <f t="shared" si="99"/>
        <v>0.85422079716955057</v>
      </c>
      <c r="AC269" s="11">
        <v>5</v>
      </c>
      <c r="AD269" s="11">
        <v>155</v>
      </c>
      <c r="AE269" s="11">
        <v>171</v>
      </c>
      <c r="AF269" s="4">
        <f t="shared" si="100"/>
        <v>1.1032258064516129</v>
      </c>
      <c r="AG269" s="11">
        <v>20</v>
      </c>
      <c r="AH269" s="5" t="s">
        <v>362</v>
      </c>
      <c r="AI269" s="5" t="s">
        <v>362</v>
      </c>
      <c r="AJ269" s="5" t="s">
        <v>362</v>
      </c>
      <c r="AK269" s="5" t="s">
        <v>362</v>
      </c>
      <c r="AL269" s="5" t="s">
        <v>362</v>
      </c>
      <c r="AM269" s="5" t="s">
        <v>362</v>
      </c>
      <c r="AN269" s="5" t="s">
        <v>362</v>
      </c>
      <c r="AO269" s="5" t="s">
        <v>362</v>
      </c>
      <c r="AP269" s="5" t="s">
        <v>362</v>
      </c>
      <c r="AQ269" s="5" t="s">
        <v>362</v>
      </c>
      <c r="AR269" s="5" t="s">
        <v>362</v>
      </c>
      <c r="AS269" s="5" t="s">
        <v>362</v>
      </c>
      <c r="AT269" s="5" t="s">
        <v>362</v>
      </c>
      <c r="AU269" s="5" t="s">
        <v>362</v>
      </c>
      <c r="AV269" s="5" t="s">
        <v>362</v>
      </c>
      <c r="AW269" s="5" t="s">
        <v>362</v>
      </c>
      <c r="AX269" s="58">
        <v>0</v>
      </c>
      <c r="AY269" s="58">
        <v>0</v>
      </c>
      <c r="AZ269" s="4">
        <f t="shared" si="101"/>
        <v>0</v>
      </c>
      <c r="BA269" s="5">
        <v>0</v>
      </c>
      <c r="BB269" s="5" t="s">
        <v>362</v>
      </c>
      <c r="BC269" s="5" t="s">
        <v>362</v>
      </c>
      <c r="BD269" s="5" t="s">
        <v>362</v>
      </c>
      <c r="BE269" s="5" t="s">
        <v>362</v>
      </c>
      <c r="BF269" s="5" t="s">
        <v>362</v>
      </c>
      <c r="BG269" s="5" t="s">
        <v>362</v>
      </c>
      <c r="BH269" s="5" t="s">
        <v>362</v>
      </c>
      <c r="BI269" s="5" t="s">
        <v>362</v>
      </c>
      <c r="BJ269" s="44">
        <f t="shared" si="106"/>
        <v>1.0159094461872906</v>
      </c>
      <c r="BK269" s="45">
        <v>799</v>
      </c>
      <c r="BL269" s="35">
        <f t="shared" si="107"/>
        <v>811.7</v>
      </c>
      <c r="BM269" s="35">
        <f t="shared" si="108"/>
        <v>12.700000000000045</v>
      </c>
      <c r="BN269" s="35">
        <v>71.099999999999994</v>
      </c>
      <c r="BO269" s="35">
        <v>64</v>
      </c>
      <c r="BP269" s="35">
        <v>76.400000000000006</v>
      </c>
      <c r="BQ269" s="35">
        <v>83.100000000000009</v>
      </c>
      <c r="BR269" s="35">
        <v>64.5</v>
      </c>
      <c r="BS269" s="35"/>
      <c r="BT269" s="35">
        <v>77.599999999999994</v>
      </c>
      <c r="BU269" s="35">
        <v>58.7</v>
      </c>
      <c r="BV269" s="35">
        <v>68.599999999999994</v>
      </c>
      <c r="BW269" s="35">
        <v>61.3</v>
      </c>
      <c r="BX269" s="35">
        <v>80.099999999999994</v>
      </c>
      <c r="BY269" s="35">
        <v>79.2</v>
      </c>
      <c r="BZ269" s="35">
        <v>10.9</v>
      </c>
      <c r="CA269" s="35">
        <f t="shared" si="102"/>
        <v>16.2</v>
      </c>
      <c r="CB269" s="35"/>
      <c r="CC269" s="35">
        <f t="shared" si="111"/>
        <v>16.2</v>
      </c>
      <c r="CD269" s="35">
        <f t="shared" si="112"/>
        <v>0</v>
      </c>
      <c r="CE269" s="90"/>
      <c r="CF269" s="90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10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10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10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10"/>
      <c r="GW269" s="9"/>
      <c r="GX269" s="9"/>
      <c r="GY269" s="9"/>
      <c r="GZ269" s="9"/>
      <c r="HA269" s="9"/>
      <c r="HB269" s="9"/>
      <c r="HC269" s="9"/>
      <c r="HD269" s="9"/>
      <c r="HE269" s="9"/>
      <c r="HF269" s="9"/>
      <c r="HG269" s="9"/>
      <c r="HH269" s="9"/>
      <c r="HI269" s="9"/>
      <c r="HJ269" s="9"/>
      <c r="HK269" s="9"/>
      <c r="HL269" s="9"/>
      <c r="HM269" s="9"/>
      <c r="HN269" s="9"/>
      <c r="HO269" s="9"/>
      <c r="HP269" s="9"/>
      <c r="HQ269" s="9"/>
      <c r="HR269" s="9"/>
      <c r="HS269" s="9"/>
      <c r="HT269" s="9"/>
      <c r="HU269" s="9"/>
      <c r="HV269" s="9"/>
      <c r="HW269" s="9"/>
      <c r="HX269" s="10"/>
      <c r="HY269" s="9"/>
      <c r="HZ269" s="9"/>
    </row>
    <row r="270" spans="1:234" s="2" customFormat="1" ht="17.149999999999999" customHeight="1">
      <c r="A270" s="14" t="s">
        <v>266</v>
      </c>
      <c r="B270" s="35">
        <v>0</v>
      </c>
      <c r="C270" s="35">
        <v>0</v>
      </c>
      <c r="D270" s="4">
        <f t="shared" si="105"/>
        <v>0</v>
      </c>
      <c r="E270" s="11">
        <v>0</v>
      </c>
      <c r="F270" s="5" t="s">
        <v>362</v>
      </c>
      <c r="G270" s="5" t="s">
        <v>362</v>
      </c>
      <c r="H270" s="5" t="s">
        <v>362</v>
      </c>
      <c r="I270" s="5" t="s">
        <v>362</v>
      </c>
      <c r="J270" s="5" t="s">
        <v>362</v>
      </c>
      <c r="K270" s="5" t="s">
        <v>362</v>
      </c>
      <c r="L270" s="5" t="s">
        <v>362</v>
      </c>
      <c r="M270" s="5" t="s">
        <v>362</v>
      </c>
      <c r="N270" s="35">
        <v>1059.7</v>
      </c>
      <c r="O270" s="35">
        <v>990.7</v>
      </c>
      <c r="P270" s="4">
        <f t="shared" si="96"/>
        <v>0.93488723223553838</v>
      </c>
      <c r="Q270" s="11">
        <v>20</v>
      </c>
      <c r="R270" s="35">
        <v>0</v>
      </c>
      <c r="S270" s="35">
        <v>0</v>
      </c>
      <c r="T270" s="4">
        <f t="shared" si="97"/>
        <v>1</v>
      </c>
      <c r="U270" s="11">
        <v>30</v>
      </c>
      <c r="V270" s="35">
        <v>10.5</v>
      </c>
      <c r="W270" s="35">
        <v>10.1</v>
      </c>
      <c r="X270" s="4">
        <f t="shared" si="98"/>
        <v>0.96190476190476182</v>
      </c>
      <c r="Y270" s="11">
        <v>20</v>
      </c>
      <c r="Z270" s="82">
        <v>26498</v>
      </c>
      <c r="AA270" s="82">
        <v>27390</v>
      </c>
      <c r="AB270" s="4">
        <f t="shared" si="99"/>
        <v>1.0336629179560721</v>
      </c>
      <c r="AC270" s="11">
        <v>5</v>
      </c>
      <c r="AD270" s="11">
        <v>250</v>
      </c>
      <c r="AE270" s="11">
        <v>265</v>
      </c>
      <c r="AF270" s="4">
        <f t="shared" si="100"/>
        <v>1.06</v>
      </c>
      <c r="AG270" s="11">
        <v>20</v>
      </c>
      <c r="AH270" s="5" t="s">
        <v>362</v>
      </c>
      <c r="AI270" s="5" t="s">
        <v>362</v>
      </c>
      <c r="AJ270" s="5" t="s">
        <v>362</v>
      </c>
      <c r="AK270" s="5" t="s">
        <v>362</v>
      </c>
      <c r="AL270" s="5" t="s">
        <v>362</v>
      </c>
      <c r="AM270" s="5" t="s">
        <v>362</v>
      </c>
      <c r="AN270" s="5" t="s">
        <v>362</v>
      </c>
      <c r="AO270" s="5" t="s">
        <v>362</v>
      </c>
      <c r="AP270" s="5" t="s">
        <v>362</v>
      </c>
      <c r="AQ270" s="5" t="s">
        <v>362</v>
      </c>
      <c r="AR270" s="5" t="s">
        <v>362</v>
      </c>
      <c r="AS270" s="5" t="s">
        <v>362</v>
      </c>
      <c r="AT270" s="5" t="s">
        <v>362</v>
      </c>
      <c r="AU270" s="5" t="s">
        <v>362</v>
      </c>
      <c r="AV270" s="5" t="s">
        <v>362</v>
      </c>
      <c r="AW270" s="5" t="s">
        <v>362</v>
      </c>
      <c r="AX270" s="58">
        <v>0</v>
      </c>
      <c r="AY270" s="58">
        <v>0</v>
      </c>
      <c r="AZ270" s="4">
        <f t="shared" si="101"/>
        <v>0</v>
      </c>
      <c r="BA270" s="5">
        <v>0</v>
      </c>
      <c r="BB270" s="5" t="s">
        <v>362</v>
      </c>
      <c r="BC270" s="5" t="s">
        <v>362</v>
      </c>
      <c r="BD270" s="5" t="s">
        <v>362</v>
      </c>
      <c r="BE270" s="5" t="s">
        <v>362</v>
      </c>
      <c r="BF270" s="5" t="s">
        <v>362</v>
      </c>
      <c r="BG270" s="5" t="s">
        <v>362</v>
      </c>
      <c r="BH270" s="5" t="s">
        <v>362</v>
      </c>
      <c r="BI270" s="5" t="s">
        <v>362</v>
      </c>
      <c r="BJ270" s="44">
        <f t="shared" si="106"/>
        <v>0.99267531023775135</v>
      </c>
      <c r="BK270" s="45">
        <v>836</v>
      </c>
      <c r="BL270" s="35">
        <f t="shared" si="107"/>
        <v>829.9</v>
      </c>
      <c r="BM270" s="35">
        <f t="shared" si="108"/>
        <v>-6.1000000000000227</v>
      </c>
      <c r="BN270" s="35">
        <v>71.5</v>
      </c>
      <c r="BO270" s="35">
        <v>61</v>
      </c>
      <c r="BP270" s="35">
        <v>56.9</v>
      </c>
      <c r="BQ270" s="35">
        <v>67</v>
      </c>
      <c r="BR270" s="35">
        <v>72.099999999999994</v>
      </c>
      <c r="BS270" s="35"/>
      <c r="BT270" s="35">
        <v>66.7</v>
      </c>
      <c r="BU270" s="35">
        <v>35.9</v>
      </c>
      <c r="BV270" s="35">
        <v>61.1</v>
      </c>
      <c r="BW270" s="35">
        <v>74.2</v>
      </c>
      <c r="BX270" s="35">
        <v>75.7</v>
      </c>
      <c r="BY270" s="35">
        <v>87.1</v>
      </c>
      <c r="BZ270" s="35">
        <v>16.8</v>
      </c>
      <c r="CA270" s="35">
        <f t="shared" si="102"/>
        <v>83.9</v>
      </c>
      <c r="CB270" s="35"/>
      <c r="CC270" s="35">
        <f t="shared" si="111"/>
        <v>83.9</v>
      </c>
      <c r="CD270" s="35">
        <f t="shared" si="112"/>
        <v>0</v>
      </c>
      <c r="CE270" s="90"/>
      <c r="CF270" s="90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10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10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10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10"/>
      <c r="GW270" s="9"/>
      <c r="GX270" s="9"/>
      <c r="GY270" s="9"/>
      <c r="GZ270" s="9"/>
      <c r="HA270" s="9"/>
      <c r="HB270" s="9"/>
      <c r="HC270" s="9"/>
      <c r="HD270" s="9"/>
      <c r="HE270" s="9"/>
      <c r="HF270" s="9"/>
      <c r="HG270" s="9"/>
      <c r="HH270" s="9"/>
      <c r="HI270" s="9"/>
      <c r="HJ270" s="9"/>
      <c r="HK270" s="9"/>
      <c r="HL270" s="9"/>
      <c r="HM270" s="9"/>
      <c r="HN270" s="9"/>
      <c r="HO270" s="9"/>
      <c r="HP270" s="9"/>
      <c r="HQ270" s="9"/>
      <c r="HR270" s="9"/>
      <c r="HS270" s="9"/>
      <c r="HT270" s="9"/>
      <c r="HU270" s="9"/>
      <c r="HV270" s="9"/>
      <c r="HW270" s="9"/>
      <c r="HX270" s="10"/>
      <c r="HY270" s="9"/>
      <c r="HZ270" s="9"/>
    </row>
    <row r="271" spans="1:234" s="2" customFormat="1" ht="17.149999999999999" customHeight="1">
      <c r="A271" s="14" t="s">
        <v>267</v>
      </c>
      <c r="B271" s="35">
        <v>0</v>
      </c>
      <c r="C271" s="35">
        <v>0</v>
      </c>
      <c r="D271" s="4">
        <f t="shared" si="105"/>
        <v>0</v>
      </c>
      <c r="E271" s="11">
        <v>0</v>
      </c>
      <c r="F271" s="5" t="s">
        <v>362</v>
      </c>
      <c r="G271" s="5" t="s">
        <v>362</v>
      </c>
      <c r="H271" s="5" t="s">
        <v>362</v>
      </c>
      <c r="I271" s="5" t="s">
        <v>362</v>
      </c>
      <c r="J271" s="5" t="s">
        <v>362</v>
      </c>
      <c r="K271" s="5" t="s">
        <v>362</v>
      </c>
      <c r="L271" s="5" t="s">
        <v>362</v>
      </c>
      <c r="M271" s="5" t="s">
        <v>362</v>
      </c>
      <c r="N271" s="35">
        <v>1104.0999999999999</v>
      </c>
      <c r="O271" s="35">
        <v>913</v>
      </c>
      <c r="P271" s="4">
        <f t="shared" si="96"/>
        <v>0.82691785164387288</v>
      </c>
      <c r="Q271" s="11">
        <v>20</v>
      </c>
      <c r="R271" s="35">
        <v>0</v>
      </c>
      <c r="S271" s="35">
        <v>72.2</v>
      </c>
      <c r="T271" s="4">
        <f t="shared" si="97"/>
        <v>1</v>
      </c>
      <c r="U271" s="11">
        <v>20</v>
      </c>
      <c r="V271" s="35">
        <v>8.9</v>
      </c>
      <c r="W271" s="35">
        <v>6.6</v>
      </c>
      <c r="X271" s="4">
        <f t="shared" si="98"/>
        <v>0.74157303370786509</v>
      </c>
      <c r="Y271" s="11">
        <v>30</v>
      </c>
      <c r="Z271" s="82">
        <v>12522.4</v>
      </c>
      <c r="AA271" s="82">
        <v>11172</v>
      </c>
      <c r="AB271" s="4">
        <f t="shared" si="99"/>
        <v>0.89216124704529487</v>
      </c>
      <c r="AC271" s="11">
        <v>5</v>
      </c>
      <c r="AD271" s="11">
        <v>94</v>
      </c>
      <c r="AE271" s="11">
        <v>102</v>
      </c>
      <c r="AF271" s="4">
        <f t="shared" si="100"/>
        <v>1.0851063829787233</v>
      </c>
      <c r="AG271" s="11">
        <v>20</v>
      </c>
      <c r="AH271" s="5" t="s">
        <v>362</v>
      </c>
      <c r="AI271" s="5" t="s">
        <v>362</v>
      </c>
      <c r="AJ271" s="5" t="s">
        <v>362</v>
      </c>
      <c r="AK271" s="5" t="s">
        <v>362</v>
      </c>
      <c r="AL271" s="5" t="s">
        <v>362</v>
      </c>
      <c r="AM271" s="5" t="s">
        <v>362</v>
      </c>
      <c r="AN271" s="5" t="s">
        <v>362</v>
      </c>
      <c r="AO271" s="5" t="s">
        <v>362</v>
      </c>
      <c r="AP271" s="5" t="s">
        <v>362</v>
      </c>
      <c r="AQ271" s="5" t="s">
        <v>362</v>
      </c>
      <c r="AR271" s="5" t="s">
        <v>362</v>
      </c>
      <c r="AS271" s="5" t="s">
        <v>362</v>
      </c>
      <c r="AT271" s="5" t="s">
        <v>362</v>
      </c>
      <c r="AU271" s="5" t="s">
        <v>362</v>
      </c>
      <c r="AV271" s="5" t="s">
        <v>362</v>
      </c>
      <c r="AW271" s="5" t="s">
        <v>362</v>
      </c>
      <c r="AX271" s="58">
        <v>52.5</v>
      </c>
      <c r="AY271" s="58">
        <v>50</v>
      </c>
      <c r="AZ271" s="4">
        <f t="shared" si="101"/>
        <v>0.95238095238095233</v>
      </c>
      <c r="BA271" s="5">
        <v>10</v>
      </c>
      <c r="BB271" s="5" t="s">
        <v>362</v>
      </c>
      <c r="BC271" s="5" t="s">
        <v>362</v>
      </c>
      <c r="BD271" s="5" t="s">
        <v>362</v>
      </c>
      <c r="BE271" s="5" t="s">
        <v>362</v>
      </c>
      <c r="BF271" s="5" t="s">
        <v>362</v>
      </c>
      <c r="BG271" s="5" t="s">
        <v>362</v>
      </c>
      <c r="BH271" s="5" t="s">
        <v>362</v>
      </c>
      <c r="BI271" s="5" t="s">
        <v>362</v>
      </c>
      <c r="BJ271" s="44">
        <f t="shared" si="106"/>
        <v>0.89973610916879865</v>
      </c>
      <c r="BK271" s="45">
        <v>627</v>
      </c>
      <c r="BL271" s="35">
        <f t="shared" si="107"/>
        <v>564.1</v>
      </c>
      <c r="BM271" s="35">
        <f t="shared" si="108"/>
        <v>-62.899999999999977</v>
      </c>
      <c r="BN271" s="35">
        <v>32.200000000000003</v>
      </c>
      <c r="BO271" s="35">
        <v>27.9</v>
      </c>
      <c r="BP271" s="35">
        <v>49.3</v>
      </c>
      <c r="BQ271" s="35">
        <v>69.399999999999991</v>
      </c>
      <c r="BR271" s="35">
        <v>49.8</v>
      </c>
      <c r="BS271" s="35"/>
      <c r="BT271" s="35">
        <v>21.9</v>
      </c>
      <c r="BU271" s="35">
        <v>58.4</v>
      </c>
      <c r="BV271" s="35">
        <v>61.9</v>
      </c>
      <c r="BW271" s="35">
        <v>16.8</v>
      </c>
      <c r="BX271" s="35">
        <v>68.3</v>
      </c>
      <c r="BY271" s="35">
        <v>64.3</v>
      </c>
      <c r="BZ271" s="35"/>
      <c r="CA271" s="35">
        <f t="shared" si="102"/>
        <v>43.9</v>
      </c>
      <c r="CB271" s="35"/>
      <c r="CC271" s="35">
        <f t="shared" si="111"/>
        <v>43.9</v>
      </c>
      <c r="CD271" s="35">
        <f t="shared" si="112"/>
        <v>0</v>
      </c>
      <c r="CE271" s="90"/>
      <c r="CF271" s="90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10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10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10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10"/>
      <c r="GW271" s="9"/>
      <c r="GX271" s="9"/>
      <c r="GY271" s="9"/>
      <c r="GZ271" s="9"/>
      <c r="HA271" s="9"/>
      <c r="HB271" s="9"/>
      <c r="HC271" s="9"/>
      <c r="HD271" s="9"/>
      <c r="HE271" s="9"/>
      <c r="HF271" s="9"/>
      <c r="HG271" s="9"/>
      <c r="HH271" s="9"/>
      <c r="HI271" s="9"/>
      <c r="HJ271" s="9"/>
      <c r="HK271" s="9"/>
      <c r="HL271" s="9"/>
      <c r="HM271" s="9"/>
      <c r="HN271" s="9"/>
      <c r="HO271" s="9"/>
      <c r="HP271" s="9"/>
      <c r="HQ271" s="9"/>
      <c r="HR271" s="9"/>
      <c r="HS271" s="9"/>
      <c r="HT271" s="9"/>
      <c r="HU271" s="9"/>
      <c r="HV271" s="9"/>
      <c r="HW271" s="9"/>
      <c r="HX271" s="10"/>
      <c r="HY271" s="9"/>
      <c r="HZ271" s="9"/>
    </row>
    <row r="272" spans="1:234" s="2" customFormat="1" ht="17.149999999999999" customHeight="1">
      <c r="A272" s="14" t="s">
        <v>268</v>
      </c>
      <c r="B272" s="35">
        <v>0</v>
      </c>
      <c r="C272" s="35">
        <v>0</v>
      </c>
      <c r="D272" s="4">
        <f t="shared" si="105"/>
        <v>0</v>
      </c>
      <c r="E272" s="11">
        <v>0</v>
      </c>
      <c r="F272" s="5" t="s">
        <v>362</v>
      </c>
      <c r="G272" s="5" t="s">
        <v>362</v>
      </c>
      <c r="H272" s="5" t="s">
        <v>362</v>
      </c>
      <c r="I272" s="5" t="s">
        <v>362</v>
      </c>
      <c r="J272" s="5" t="s">
        <v>362</v>
      </c>
      <c r="K272" s="5" t="s">
        <v>362</v>
      </c>
      <c r="L272" s="5" t="s">
        <v>362</v>
      </c>
      <c r="M272" s="5" t="s">
        <v>362</v>
      </c>
      <c r="N272" s="35">
        <v>1891.6</v>
      </c>
      <c r="O272" s="35">
        <v>1735.4</v>
      </c>
      <c r="P272" s="4">
        <f t="shared" si="96"/>
        <v>0.91742440262211888</v>
      </c>
      <c r="Q272" s="11">
        <v>20</v>
      </c>
      <c r="R272" s="35">
        <v>40</v>
      </c>
      <c r="S272" s="35">
        <v>40.4</v>
      </c>
      <c r="T272" s="4">
        <f t="shared" si="97"/>
        <v>1.01</v>
      </c>
      <c r="U272" s="11">
        <v>15</v>
      </c>
      <c r="V272" s="35">
        <v>13</v>
      </c>
      <c r="W272" s="35">
        <v>13.3</v>
      </c>
      <c r="X272" s="4">
        <f t="shared" si="98"/>
        <v>1.0230769230769232</v>
      </c>
      <c r="Y272" s="11">
        <v>35</v>
      </c>
      <c r="Z272" s="82">
        <v>15665</v>
      </c>
      <c r="AA272" s="82">
        <v>12860</v>
      </c>
      <c r="AB272" s="4">
        <f t="shared" si="99"/>
        <v>0.82093839770188315</v>
      </c>
      <c r="AC272" s="11">
        <v>5</v>
      </c>
      <c r="AD272" s="11">
        <v>196</v>
      </c>
      <c r="AE272" s="11">
        <v>346</v>
      </c>
      <c r="AF272" s="4">
        <f t="shared" si="100"/>
        <v>1.256530612244898</v>
      </c>
      <c r="AG272" s="11">
        <v>20</v>
      </c>
      <c r="AH272" s="5" t="s">
        <v>362</v>
      </c>
      <c r="AI272" s="5" t="s">
        <v>362</v>
      </c>
      <c r="AJ272" s="5" t="s">
        <v>362</v>
      </c>
      <c r="AK272" s="5" t="s">
        <v>362</v>
      </c>
      <c r="AL272" s="5" t="s">
        <v>362</v>
      </c>
      <c r="AM272" s="5" t="s">
        <v>362</v>
      </c>
      <c r="AN272" s="5" t="s">
        <v>362</v>
      </c>
      <c r="AO272" s="5" t="s">
        <v>362</v>
      </c>
      <c r="AP272" s="5" t="s">
        <v>362</v>
      </c>
      <c r="AQ272" s="5" t="s">
        <v>362</v>
      </c>
      <c r="AR272" s="5" t="s">
        <v>362</v>
      </c>
      <c r="AS272" s="5" t="s">
        <v>362</v>
      </c>
      <c r="AT272" s="5" t="s">
        <v>362</v>
      </c>
      <c r="AU272" s="5" t="s">
        <v>362</v>
      </c>
      <c r="AV272" s="5" t="s">
        <v>362</v>
      </c>
      <c r="AW272" s="5" t="s">
        <v>362</v>
      </c>
      <c r="AX272" s="58">
        <v>61.8</v>
      </c>
      <c r="AY272" s="58">
        <v>70</v>
      </c>
      <c r="AZ272" s="4">
        <f t="shared" si="101"/>
        <v>1.1326860841423949</v>
      </c>
      <c r="BA272" s="5">
        <v>10</v>
      </c>
      <c r="BB272" s="5" t="s">
        <v>362</v>
      </c>
      <c r="BC272" s="5" t="s">
        <v>362</v>
      </c>
      <c r="BD272" s="5" t="s">
        <v>362</v>
      </c>
      <c r="BE272" s="5" t="s">
        <v>362</v>
      </c>
      <c r="BF272" s="5" t="s">
        <v>362</v>
      </c>
      <c r="BG272" s="5" t="s">
        <v>362</v>
      </c>
      <c r="BH272" s="5" t="s">
        <v>362</v>
      </c>
      <c r="BI272" s="5" t="s">
        <v>362</v>
      </c>
      <c r="BJ272" s="44">
        <f t="shared" si="106"/>
        <v>1.046365194618724</v>
      </c>
      <c r="BK272" s="45">
        <v>743</v>
      </c>
      <c r="BL272" s="35">
        <f t="shared" si="107"/>
        <v>777.4</v>
      </c>
      <c r="BM272" s="35">
        <f t="shared" si="108"/>
        <v>34.399999999999977</v>
      </c>
      <c r="BN272" s="35">
        <v>63</v>
      </c>
      <c r="BO272" s="35">
        <v>74.3</v>
      </c>
      <c r="BP272" s="35">
        <v>80.599999999999994</v>
      </c>
      <c r="BQ272" s="35">
        <v>70.5</v>
      </c>
      <c r="BR272" s="35">
        <v>58.4</v>
      </c>
      <c r="BS272" s="35"/>
      <c r="BT272" s="35">
        <v>67.3</v>
      </c>
      <c r="BU272" s="35">
        <v>56.5</v>
      </c>
      <c r="BV272" s="35">
        <v>57.9</v>
      </c>
      <c r="BW272" s="35">
        <v>81.599999999999994</v>
      </c>
      <c r="BX272" s="35">
        <v>67.199999999999989</v>
      </c>
      <c r="BY272" s="35">
        <v>73.3</v>
      </c>
      <c r="BZ272" s="35"/>
      <c r="CA272" s="35">
        <f t="shared" si="102"/>
        <v>26.8</v>
      </c>
      <c r="CB272" s="35"/>
      <c r="CC272" s="35">
        <f t="shared" si="111"/>
        <v>26.8</v>
      </c>
      <c r="CD272" s="35">
        <f t="shared" si="112"/>
        <v>0</v>
      </c>
      <c r="CE272" s="90"/>
      <c r="CF272" s="90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10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10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10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10"/>
      <c r="GW272" s="9"/>
      <c r="GX272" s="9"/>
      <c r="GY272" s="9"/>
      <c r="GZ272" s="9"/>
      <c r="HA272" s="9"/>
      <c r="HB272" s="9"/>
      <c r="HC272" s="9"/>
      <c r="HD272" s="9"/>
      <c r="HE272" s="9"/>
      <c r="HF272" s="9"/>
      <c r="HG272" s="9"/>
      <c r="HH272" s="9"/>
      <c r="HI272" s="9"/>
      <c r="HJ272" s="9"/>
      <c r="HK272" s="9"/>
      <c r="HL272" s="9"/>
      <c r="HM272" s="9"/>
      <c r="HN272" s="9"/>
      <c r="HO272" s="9"/>
      <c r="HP272" s="9"/>
      <c r="HQ272" s="9"/>
      <c r="HR272" s="9"/>
      <c r="HS272" s="9"/>
      <c r="HT272" s="9"/>
      <c r="HU272" s="9"/>
      <c r="HV272" s="9"/>
      <c r="HW272" s="9"/>
      <c r="HX272" s="10"/>
      <c r="HY272" s="9"/>
      <c r="HZ272" s="9"/>
    </row>
    <row r="273" spans="1:234" s="2" customFormat="1" ht="17.149999999999999" customHeight="1">
      <c r="A273" s="14" t="s">
        <v>269</v>
      </c>
      <c r="B273" s="35">
        <v>0</v>
      </c>
      <c r="C273" s="35">
        <v>0</v>
      </c>
      <c r="D273" s="4">
        <f t="shared" si="105"/>
        <v>0</v>
      </c>
      <c r="E273" s="11">
        <v>0</v>
      </c>
      <c r="F273" s="5" t="s">
        <v>362</v>
      </c>
      <c r="G273" s="5" t="s">
        <v>362</v>
      </c>
      <c r="H273" s="5" t="s">
        <v>362</v>
      </c>
      <c r="I273" s="5" t="s">
        <v>362</v>
      </c>
      <c r="J273" s="5" t="s">
        <v>362</v>
      </c>
      <c r="K273" s="5" t="s">
        <v>362</v>
      </c>
      <c r="L273" s="5" t="s">
        <v>362</v>
      </c>
      <c r="M273" s="5" t="s">
        <v>362</v>
      </c>
      <c r="N273" s="35">
        <v>750.1</v>
      </c>
      <c r="O273" s="35">
        <v>1063</v>
      </c>
      <c r="P273" s="4">
        <f t="shared" si="96"/>
        <v>1.2217144380749234</v>
      </c>
      <c r="Q273" s="11">
        <v>20</v>
      </c>
      <c r="R273" s="35">
        <v>209</v>
      </c>
      <c r="S273" s="35">
        <v>213.1</v>
      </c>
      <c r="T273" s="4">
        <f t="shared" si="97"/>
        <v>1.0196172248803828</v>
      </c>
      <c r="U273" s="11">
        <v>25</v>
      </c>
      <c r="V273" s="35">
        <v>11.8</v>
      </c>
      <c r="W273" s="35">
        <v>13.5</v>
      </c>
      <c r="X273" s="4">
        <f t="shared" si="98"/>
        <v>1.1440677966101693</v>
      </c>
      <c r="Y273" s="11">
        <v>25</v>
      </c>
      <c r="Z273" s="82">
        <v>10966</v>
      </c>
      <c r="AA273" s="82">
        <v>10503</v>
      </c>
      <c r="AB273" s="4">
        <f t="shared" si="99"/>
        <v>0.95777858836403429</v>
      </c>
      <c r="AC273" s="11">
        <v>5</v>
      </c>
      <c r="AD273" s="11">
        <v>244</v>
      </c>
      <c r="AE273" s="11">
        <v>267</v>
      </c>
      <c r="AF273" s="4">
        <f t="shared" si="100"/>
        <v>1.0942622950819672</v>
      </c>
      <c r="AG273" s="11">
        <v>20</v>
      </c>
      <c r="AH273" s="5" t="s">
        <v>362</v>
      </c>
      <c r="AI273" s="5" t="s">
        <v>362</v>
      </c>
      <c r="AJ273" s="5" t="s">
        <v>362</v>
      </c>
      <c r="AK273" s="5" t="s">
        <v>362</v>
      </c>
      <c r="AL273" s="5" t="s">
        <v>362</v>
      </c>
      <c r="AM273" s="5" t="s">
        <v>362</v>
      </c>
      <c r="AN273" s="5" t="s">
        <v>362</v>
      </c>
      <c r="AO273" s="5" t="s">
        <v>362</v>
      </c>
      <c r="AP273" s="5" t="s">
        <v>362</v>
      </c>
      <c r="AQ273" s="5" t="s">
        <v>362</v>
      </c>
      <c r="AR273" s="5" t="s">
        <v>362</v>
      </c>
      <c r="AS273" s="5" t="s">
        <v>362</v>
      </c>
      <c r="AT273" s="5" t="s">
        <v>362</v>
      </c>
      <c r="AU273" s="5" t="s">
        <v>362</v>
      </c>
      <c r="AV273" s="5" t="s">
        <v>362</v>
      </c>
      <c r="AW273" s="5" t="s">
        <v>362</v>
      </c>
      <c r="AX273" s="58">
        <v>0</v>
      </c>
      <c r="AY273" s="58">
        <v>0</v>
      </c>
      <c r="AZ273" s="4">
        <f t="shared" si="101"/>
        <v>0</v>
      </c>
      <c r="BA273" s="5">
        <v>0</v>
      </c>
      <c r="BB273" s="5" t="s">
        <v>362</v>
      </c>
      <c r="BC273" s="5" t="s">
        <v>362</v>
      </c>
      <c r="BD273" s="5" t="s">
        <v>362</v>
      </c>
      <c r="BE273" s="5" t="s">
        <v>362</v>
      </c>
      <c r="BF273" s="5" t="s">
        <v>362</v>
      </c>
      <c r="BG273" s="5" t="s">
        <v>362</v>
      </c>
      <c r="BH273" s="5" t="s">
        <v>362</v>
      </c>
      <c r="BI273" s="5" t="s">
        <v>362</v>
      </c>
      <c r="BJ273" s="44">
        <f t="shared" si="106"/>
        <v>1.1073742436023344</v>
      </c>
      <c r="BK273" s="45">
        <v>740</v>
      </c>
      <c r="BL273" s="35">
        <f t="shared" si="107"/>
        <v>819.5</v>
      </c>
      <c r="BM273" s="35">
        <f t="shared" si="108"/>
        <v>79.5</v>
      </c>
      <c r="BN273" s="35">
        <v>55.6</v>
      </c>
      <c r="BO273" s="35">
        <v>71.599999999999994</v>
      </c>
      <c r="BP273" s="35">
        <v>58.5</v>
      </c>
      <c r="BQ273" s="35">
        <v>74.5</v>
      </c>
      <c r="BR273" s="35">
        <v>52.5</v>
      </c>
      <c r="BS273" s="35"/>
      <c r="BT273" s="35">
        <v>58.3</v>
      </c>
      <c r="BU273" s="35">
        <v>63.800000000000004</v>
      </c>
      <c r="BV273" s="35">
        <v>54.3</v>
      </c>
      <c r="BW273" s="35">
        <v>56.8</v>
      </c>
      <c r="BX273" s="35">
        <v>78.8</v>
      </c>
      <c r="BY273" s="35">
        <v>78.099999999999994</v>
      </c>
      <c r="BZ273" s="35"/>
      <c r="CA273" s="35">
        <f t="shared" si="102"/>
        <v>116.7</v>
      </c>
      <c r="CB273" s="35"/>
      <c r="CC273" s="35">
        <f t="shared" si="111"/>
        <v>116.7</v>
      </c>
      <c r="CD273" s="35">
        <f t="shared" si="112"/>
        <v>0</v>
      </c>
      <c r="CE273" s="90"/>
      <c r="CF273" s="90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10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10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10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10"/>
      <c r="GW273" s="9"/>
      <c r="GX273" s="9"/>
      <c r="GY273" s="9"/>
      <c r="GZ273" s="9"/>
      <c r="HA273" s="9"/>
      <c r="HB273" s="9"/>
      <c r="HC273" s="9"/>
      <c r="HD273" s="9"/>
      <c r="HE273" s="9"/>
      <c r="HF273" s="9"/>
      <c r="HG273" s="9"/>
      <c r="HH273" s="9"/>
      <c r="HI273" s="9"/>
      <c r="HJ273" s="9"/>
      <c r="HK273" s="9"/>
      <c r="HL273" s="9"/>
      <c r="HM273" s="9"/>
      <c r="HN273" s="9"/>
      <c r="HO273" s="9"/>
      <c r="HP273" s="9"/>
      <c r="HQ273" s="9"/>
      <c r="HR273" s="9"/>
      <c r="HS273" s="9"/>
      <c r="HT273" s="9"/>
      <c r="HU273" s="9"/>
      <c r="HV273" s="9"/>
      <c r="HW273" s="9"/>
      <c r="HX273" s="10"/>
      <c r="HY273" s="9"/>
      <c r="HZ273" s="9"/>
    </row>
    <row r="274" spans="1:234" s="2" customFormat="1" ht="17.149999999999999" customHeight="1">
      <c r="A274" s="14" t="s">
        <v>270</v>
      </c>
      <c r="B274" s="35">
        <v>0</v>
      </c>
      <c r="C274" s="35">
        <v>0</v>
      </c>
      <c r="D274" s="4">
        <f t="shared" si="105"/>
        <v>0</v>
      </c>
      <c r="E274" s="11">
        <v>0</v>
      </c>
      <c r="F274" s="5" t="s">
        <v>362</v>
      </c>
      <c r="G274" s="5" t="s">
        <v>362</v>
      </c>
      <c r="H274" s="5" t="s">
        <v>362</v>
      </c>
      <c r="I274" s="5" t="s">
        <v>362</v>
      </c>
      <c r="J274" s="5" t="s">
        <v>362</v>
      </c>
      <c r="K274" s="5" t="s">
        <v>362</v>
      </c>
      <c r="L274" s="5" t="s">
        <v>362</v>
      </c>
      <c r="M274" s="5" t="s">
        <v>362</v>
      </c>
      <c r="N274" s="35">
        <v>2153.8000000000002</v>
      </c>
      <c r="O274" s="35">
        <v>1795.1</v>
      </c>
      <c r="P274" s="4">
        <f t="shared" si="96"/>
        <v>0.83345714551026084</v>
      </c>
      <c r="Q274" s="11">
        <v>20</v>
      </c>
      <c r="R274" s="35">
        <v>95</v>
      </c>
      <c r="S274" s="35">
        <v>96.1</v>
      </c>
      <c r="T274" s="4">
        <f t="shared" si="97"/>
        <v>1.0115789473684209</v>
      </c>
      <c r="U274" s="11">
        <v>20</v>
      </c>
      <c r="V274" s="35">
        <v>13</v>
      </c>
      <c r="W274" s="35">
        <v>13.7</v>
      </c>
      <c r="X274" s="4">
        <f t="shared" si="98"/>
        <v>1.0538461538461539</v>
      </c>
      <c r="Y274" s="11">
        <v>30</v>
      </c>
      <c r="Z274" s="82">
        <v>25434</v>
      </c>
      <c r="AA274" s="82">
        <v>23123</v>
      </c>
      <c r="AB274" s="4">
        <f t="shared" si="99"/>
        <v>0.90913737516709914</v>
      </c>
      <c r="AC274" s="11">
        <v>5</v>
      </c>
      <c r="AD274" s="11">
        <v>104</v>
      </c>
      <c r="AE274" s="11">
        <v>119</v>
      </c>
      <c r="AF274" s="4">
        <f t="shared" si="100"/>
        <v>1.1442307692307692</v>
      </c>
      <c r="AG274" s="11">
        <v>20</v>
      </c>
      <c r="AH274" s="5" t="s">
        <v>362</v>
      </c>
      <c r="AI274" s="5" t="s">
        <v>362</v>
      </c>
      <c r="AJ274" s="5" t="s">
        <v>362</v>
      </c>
      <c r="AK274" s="5" t="s">
        <v>362</v>
      </c>
      <c r="AL274" s="5" t="s">
        <v>362</v>
      </c>
      <c r="AM274" s="5" t="s">
        <v>362</v>
      </c>
      <c r="AN274" s="5" t="s">
        <v>362</v>
      </c>
      <c r="AO274" s="5" t="s">
        <v>362</v>
      </c>
      <c r="AP274" s="5" t="s">
        <v>362</v>
      </c>
      <c r="AQ274" s="5" t="s">
        <v>362</v>
      </c>
      <c r="AR274" s="5" t="s">
        <v>362</v>
      </c>
      <c r="AS274" s="5" t="s">
        <v>362</v>
      </c>
      <c r="AT274" s="5" t="s">
        <v>362</v>
      </c>
      <c r="AU274" s="5" t="s">
        <v>362</v>
      </c>
      <c r="AV274" s="5" t="s">
        <v>362</v>
      </c>
      <c r="AW274" s="5" t="s">
        <v>362</v>
      </c>
      <c r="AX274" s="58">
        <v>53.5</v>
      </c>
      <c r="AY274" s="58">
        <v>50</v>
      </c>
      <c r="AZ274" s="4">
        <f t="shared" si="101"/>
        <v>0.93457943925233644</v>
      </c>
      <c r="BA274" s="5">
        <v>10</v>
      </c>
      <c r="BB274" s="5" t="s">
        <v>362</v>
      </c>
      <c r="BC274" s="5" t="s">
        <v>362</v>
      </c>
      <c r="BD274" s="5" t="s">
        <v>362</v>
      </c>
      <c r="BE274" s="5" t="s">
        <v>362</v>
      </c>
      <c r="BF274" s="5" t="s">
        <v>362</v>
      </c>
      <c r="BG274" s="5" t="s">
        <v>362</v>
      </c>
      <c r="BH274" s="5" t="s">
        <v>362</v>
      </c>
      <c r="BI274" s="5" t="s">
        <v>362</v>
      </c>
      <c r="BJ274" s="44">
        <f t="shared" si="106"/>
        <v>1.0027828869136428</v>
      </c>
      <c r="BK274" s="45">
        <v>891</v>
      </c>
      <c r="BL274" s="35">
        <f t="shared" si="107"/>
        <v>893.5</v>
      </c>
      <c r="BM274" s="35">
        <f t="shared" si="108"/>
        <v>2.5</v>
      </c>
      <c r="BN274" s="35">
        <v>72.3</v>
      </c>
      <c r="BO274" s="35">
        <v>71.8</v>
      </c>
      <c r="BP274" s="35">
        <v>74.400000000000006</v>
      </c>
      <c r="BQ274" s="35">
        <v>89.2</v>
      </c>
      <c r="BR274" s="35">
        <v>64.900000000000006</v>
      </c>
      <c r="BS274" s="35"/>
      <c r="BT274" s="35">
        <v>74.8</v>
      </c>
      <c r="BU274" s="35">
        <v>75.3</v>
      </c>
      <c r="BV274" s="35">
        <v>64.599999999999994</v>
      </c>
      <c r="BW274" s="35">
        <v>89.1</v>
      </c>
      <c r="BX274" s="35">
        <v>92.5</v>
      </c>
      <c r="BY274" s="35">
        <v>88.7</v>
      </c>
      <c r="BZ274" s="35"/>
      <c r="CA274" s="35">
        <f t="shared" si="102"/>
        <v>35.9</v>
      </c>
      <c r="CB274" s="35"/>
      <c r="CC274" s="35">
        <f t="shared" si="111"/>
        <v>35.9</v>
      </c>
      <c r="CD274" s="35">
        <f t="shared" si="112"/>
        <v>0</v>
      </c>
      <c r="CE274" s="90"/>
      <c r="CF274" s="90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10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10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10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10"/>
      <c r="GW274" s="9"/>
      <c r="GX274" s="9"/>
      <c r="GY274" s="9"/>
      <c r="GZ274" s="9"/>
      <c r="HA274" s="9"/>
      <c r="HB274" s="9"/>
      <c r="HC274" s="9"/>
      <c r="HD274" s="9"/>
      <c r="HE274" s="9"/>
      <c r="HF274" s="9"/>
      <c r="HG274" s="9"/>
      <c r="HH274" s="9"/>
      <c r="HI274" s="9"/>
      <c r="HJ274" s="9"/>
      <c r="HK274" s="9"/>
      <c r="HL274" s="9"/>
      <c r="HM274" s="9"/>
      <c r="HN274" s="9"/>
      <c r="HO274" s="9"/>
      <c r="HP274" s="9"/>
      <c r="HQ274" s="9"/>
      <c r="HR274" s="9"/>
      <c r="HS274" s="9"/>
      <c r="HT274" s="9"/>
      <c r="HU274" s="9"/>
      <c r="HV274" s="9"/>
      <c r="HW274" s="9"/>
      <c r="HX274" s="10"/>
      <c r="HY274" s="9"/>
      <c r="HZ274" s="9"/>
    </row>
    <row r="275" spans="1:234" s="2" customFormat="1" ht="17.149999999999999" customHeight="1">
      <c r="A275" s="14" t="s">
        <v>414</v>
      </c>
      <c r="B275" s="35">
        <v>100767</v>
      </c>
      <c r="C275" s="35">
        <v>111332</v>
      </c>
      <c r="D275" s="4">
        <f t="shared" si="105"/>
        <v>1.1048458324649935</v>
      </c>
      <c r="E275" s="11">
        <v>10</v>
      </c>
      <c r="F275" s="5" t="s">
        <v>362</v>
      </c>
      <c r="G275" s="5" t="s">
        <v>362</v>
      </c>
      <c r="H275" s="5" t="s">
        <v>362</v>
      </c>
      <c r="I275" s="5" t="s">
        <v>362</v>
      </c>
      <c r="J275" s="5" t="s">
        <v>362</v>
      </c>
      <c r="K275" s="5" t="s">
        <v>362</v>
      </c>
      <c r="L275" s="5" t="s">
        <v>362</v>
      </c>
      <c r="M275" s="5" t="s">
        <v>362</v>
      </c>
      <c r="N275" s="35">
        <v>24196.799999999999</v>
      </c>
      <c r="O275" s="35">
        <v>27133.599999999999</v>
      </c>
      <c r="P275" s="4">
        <f t="shared" si="96"/>
        <v>1.1213714210143491</v>
      </c>
      <c r="Q275" s="11">
        <v>20</v>
      </c>
      <c r="R275" s="35">
        <v>42</v>
      </c>
      <c r="S275" s="35">
        <v>37</v>
      </c>
      <c r="T275" s="4">
        <f t="shared" si="97"/>
        <v>0.88095238095238093</v>
      </c>
      <c r="U275" s="11">
        <v>15</v>
      </c>
      <c r="V275" s="35">
        <v>8.5</v>
      </c>
      <c r="W275" s="35">
        <v>8.9</v>
      </c>
      <c r="X275" s="4">
        <f t="shared" si="98"/>
        <v>1.0470588235294118</v>
      </c>
      <c r="Y275" s="11">
        <v>35</v>
      </c>
      <c r="Z275" s="82">
        <v>665963</v>
      </c>
      <c r="AA275" s="82">
        <v>572414</v>
      </c>
      <c r="AB275" s="4">
        <f t="shared" si="99"/>
        <v>0.8595282320489277</v>
      </c>
      <c r="AC275" s="11">
        <v>5</v>
      </c>
      <c r="AD275" s="11">
        <v>135</v>
      </c>
      <c r="AE275" s="11">
        <v>140</v>
      </c>
      <c r="AF275" s="4">
        <f t="shared" si="100"/>
        <v>1.037037037037037</v>
      </c>
      <c r="AG275" s="11">
        <v>20</v>
      </c>
      <c r="AH275" s="5" t="s">
        <v>362</v>
      </c>
      <c r="AI275" s="5" t="s">
        <v>362</v>
      </c>
      <c r="AJ275" s="5" t="s">
        <v>362</v>
      </c>
      <c r="AK275" s="5" t="s">
        <v>362</v>
      </c>
      <c r="AL275" s="5" t="s">
        <v>362</v>
      </c>
      <c r="AM275" s="5" t="s">
        <v>362</v>
      </c>
      <c r="AN275" s="5" t="s">
        <v>362</v>
      </c>
      <c r="AO275" s="5" t="s">
        <v>362</v>
      </c>
      <c r="AP275" s="5" t="s">
        <v>362</v>
      </c>
      <c r="AQ275" s="5" t="s">
        <v>362</v>
      </c>
      <c r="AR275" s="5" t="s">
        <v>362</v>
      </c>
      <c r="AS275" s="5" t="s">
        <v>362</v>
      </c>
      <c r="AT275" s="5" t="s">
        <v>362</v>
      </c>
      <c r="AU275" s="5" t="s">
        <v>362</v>
      </c>
      <c r="AV275" s="5" t="s">
        <v>362</v>
      </c>
      <c r="AW275" s="5" t="s">
        <v>362</v>
      </c>
      <c r="AX275" s="58">
        <v>83.2</v>
      </c>
      <c r="AY275" s="58">
        <v>83.3</v>
      </c>
      <c r="AZ275" s="4">
        <f t="shared" si="101"/>
        <v>1.0012019230769229</v>
      </c>
      <c r="BA275" s="5">
        <v>10</v>
      </c>
      <c r="BB275" s="5" t="s">
        <v>362</v>
      </c>
      <c r="BC275" s="5" t="s">
        <v>362</v>
      </c>
      <c r="BD275" s="5" t="s">
        <v>362</v>
      </c>
      <c r="BE275" s="5" t="s">
        <v>362</v>
      </c>
      <c r="BF275" s="5" t="s">
        <v>362</v>
      </c>
      <c r="BG275" s="5" t="s">
        <v>362</v>
      </c>
      <c r="BH275" s="5" t="s">
        <v>362</v>
      </c>
      <c r="BI275" s="5" t="s">
        <v>362</v>
      </c>
      <c r="BJ275" s="44">
        <f t="shared" si="106"/>
        <v>1.029457673169623</v>
      </c>
      <c r="BK275" s="45">
        <v>947</v>
      </c>
      <c r="BL275" s="35">
        <f t="shared" si="107"/>
        <v>974.9</v>
      </c>
      <c r="BM275" s="35">
        <f t="shared" si="108"/>
        <v>27.899999999999977</v>
      </c>
      <c r="BN275" s="35">
        <v>83</v>
      </c>
      <c r="BO275" s="35">
        <v>93.1</v>
      </c>
      <c r="BP275" s="35">
        <v>51.1</v>
      </c>
      <c r="BQ275" s="35">
        <v>87.6</v>
      </c>
      <c r="BR275" s="35">
        <v>78.400000000000006</v>
      </c>
      <c r="BS275" s="35"/>
      <c r="BT275" s="35">
        <v>65.099999999999994</v>
      </c>
      <c r="BU275" s="35">
        <v>90.1</v>
      </c>
      <c r="BV275" s="35">
        <v>93.8</v>
      </c>
      <c r="BW275" s="35">
        <v>101.3</v>
      </c>
      <c r="BX275" s="35">
        <v>88.4</v>
      </c>
      <c r="BY275" s="35">
        <v>91.5</v>
      </c>
      <c r="BZ275" s="35">
        <v>45.5</v>
      </c>
      <c r="CA275" s="35">
        <f t="shared" si="102"/>
        <v>6</v>
      </c>
      <c r="CB275" s="35"/>
      <c r="CC275" s="35">
        <f t="shared" si="111"/>
        <v>6</v>
      </c>
      <c r="CD275" s="35">
        <f t="shared" si="112"/>
        <v>0</v>
      </c>
      <c r="CE275" s="90"/>
      <c r="CF275" s="90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10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10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10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10"/>
      <c r="GW275" s="9"/>
      <c r="GX275" s="9"/>
      <c r="GY275" s="9"/>
      <c r="GZ275" s="9"/>
      <c r="HA275" s="9"/>
      <c r="HB275" s="9"/>
      <c r="HC275" s="9"/>
      <c r="HD275" s="9"/>
      <c r="HE275" s="9"/>
      <c r="HF275" s="9"/>
      <c r="HG275" s="9"/>
      <c r="HH275" s="9"/>
      <c r="HI275" s="9"/>
      <c r="HJ275" s="9"/>
      <c r="HK275" s="9"/>
      <c r="HL275" s="9"/>
      <c r="HM275" s="9"/>
      <c r="HN275" s="9"/>
      <c r="HO275" s="9"/>
      <c r="HP275" s="9"/>
      <c r="HQ275" s="9"/>
      <c r="HR275" s="9"/>
      <c r="HS275" s="9"/>
      <c r="HT275" s="9"/>
      <c r="HU275" s="9"/>
      <c r="HV275" s="9"/>
      <c r="HW275" s="9"/>
      <c r="HX275" s="10"/>
      <c r="HY275" s="9"/>
      <c r="HZ275" s="9"/>
    </row>
    <row r="276" spans="1:234" s="2" customFormat="1" ht="17.149999999999999" customHeight="1">
      <c r="A276" s="14" t="s">
        <v>272</v>
      </c>
      <c r="B276" s="35">
        <v>44464</v>
      </c>
      <c r="C276" s="35">
        <v>33071</v>
      </c>
      <c r="D276" s="4">
        <f t="shared" si="105"/>
        <v>0.74377024109391865</v>
      </c>
      <c r="E276" s="11">
        <v>10</v>
      </c>
      <c r="F276" s="5" t="s">
        <v>362</v>
      </c>
      <c r="G276" s="5" t="s">
        <v>362</v>
      </c>
      <c r="H276" s="5" t="s">
        <v>362</v>
      </c>
      <c r="I276" s="5" t="s">
        <v>362</v>
      </c>
      <c r="J276" s="5" t="s">
        <v>362</v>
      </c>
      <c r="K276" s="5" t="s">
        <v>362</v>
      </c>
      <c r="L276" s="5" t="s">
        <v>362</v>
      </c>
      <c r="M276" s="5" t="s">
        <v>362</v>
      </c>
      <c r="N276" s="35">
        <v>5360.4</v>
      </c>
      <c r="O276" s="35">
        <v>4444.2</v>
      </c>
      <c r="P276" s="4">
        <f t="shared" si="96"/>
        <v>0.82907991940899939</v>
      </c>
      <c r="Q276" s="11">
        <v>20</v>
      </c>
      <c r="R276" s="35">
        <v>0</v>
      </c>
      <c r="S276" s="35">
        <v>0</v>
      </c>
      <c r="T276" s="4">
        <f t="shared" si="97"/>
        <v>1</v>
      </c>
      <c r="U276" s="11">
        <v>25</v>
      </c>
      <c r="V276" s="35">
        <v>2.1</v>
      </c>
      <c r="W276" s="35">
        <v>2.2000000000000002</v>
      </c>
      <c r="X276" s="4">
        <f t="shared" si="98"/>
        <v>1.0476190476190477</v>
      </c>
      <c r="Y276" s="11">
        <v>25</v>
      </c>
      <c r="Z276" s="82">
        <v>156632</v>
      </c>
      <c r="AA276" s="82">
        <v>107959</v>
      </c>
      <c r="AB276" s="4">
        <f t="shared" si="99"/>
        <v>0.68925251545022725</v>
      </c>
      <c r="AC276" s="11">
        <v>5</v>
      </c>
      <c r="AD276" s="11">
        <v>45</v>
      </c>
      <c r="AE276" s="11">
        <v>48</v>
      </c>
      <c r="AF276" s="4">
        <f t="shared" si="100"/>
        <v>1.0666666666666667</v>
      </c>
      <c r="AG276" s="11">
        <v>20</v>
      </c>
      <c r="AH276" s="5" t="s">
        <v>362</v>
      </c>
      <c r="AI276" s="5" t="s">
        <v>362</v>
      </c>
      <c r="AJ276" s="5" t="s">
        <v>362</v>
      </c>
      <c r="AK276" s="5" t="s">
        <v>362</v>
      </c>
      <c r="AL276" s="5" t="s">
        <v>362</v>
      </c>
      <c r="AM276" s="5" t="s">
        <v>362</v>
      </c>
      <c r="AN276" s="5" t="s">
        <v>362</v>
      </c>
      <c r="AO276" s="5" t="s">
        <v>362</v>
      </c>
      <c r="AP276" s="5" t="s">
        <v>362</v>
      </c>
      <c r="AQ276" s="5" t="s">
        <v>362</v>
      </c>
      <c r="AR276" s="5" t="s">
        <v>362</v>
      </c>
      <c r="AS276" s="5" t="s">
        <v>362</v>
      </c>
      <c r="AT276" s="5" t="s">
        <v>362</v>
      </c>
      <c r="AU276" s="5" t="s">
        <v>362</v>
      </c>
      <c r="AV276" s="5" t="s">
        <v>362</v>
      </c>
      <c r="AW276" s="5" t="s">
        <v>362</v>
      </c>
      <c r="AX276" s="58">
        <v>10</v>
      </c>
      <c r="AY276" s="58">
        <v>12.5</v>
      </c>
      <c r="AZ276" s="4">
        <f t="shared" si="101"/>
        <v>1.2050000000000001</v>
      </c>
      <c r="BA276" s="5">
        <v>10</v>
      </c>
      <c r="BB276" s="5" t="s">
        <v>362</v>
      </c>
      <c r="BC276" s="5" t="s">
        <v>362</v>
      </c>
      <c r="BD276" s="5" t="s">
        <v>362</v>
      </c>
      <c r="BE276" s="5" t="s">
        <v>362</v>
      </c>
      <c r="BF276" s="5" t="s">
        <v>362</v>
      </c>
      <c r="BG276" s="5" t="s">
        <v>362</v>
      </c>
      <c r="BH276" s="5" t="s">
        <v>362</v>
      </c>
      <c r="BI276" s="5" t="s">
        <v>362</v>
      </c>
      <c r="BJ276" s="44">
        <f t="shared" si="106"/>
        <v>0.97425541652330283</v>
      </c>
      <c r="BK276" s="45">
        <v>570</v>
      </c>
      <c r="BL276" s="35">
        <f t="shared" si="107"/>
        <v>555.29999999999995</v>
      </c>
      <c r="BM276" s="35">
        <f t="shared" si="108"/>
        <v>-14.700000000000045</v>
      </c>
      <c r="BN276" s="35">
        <v>38.1</v>
      </c>
      <c r="BO276" s="35">
        <v>30.8</v>
      </c>
      <c r="BP276" s="35">
        <v>51.4</v>
      </c>
      <c r="BQ276" s="35">
        <v>0.10000000000000142</v>
      </c>
      <c r="BR276" s="35">
        <v>10.100000000000001</v>
      </c>
      <c r="BS276" s="35"/>
      <c r="BT276" s="35">
        <v>0.3</v>
      </c>
      <c r="BU276" s="35">
        <v>4.3000000000000007</v>
      </c>
      <c r="BV276" s="35">
        <v>22.9</v>
      </c>
      <c r="BW276" s="35">
        <v>31.8</v>
      </c>
      <c r="BX276" s="35">
        <v>32.800000000000004</v>
      </c>
      <c r="BY276" s="35">
        <v>32.800000000000004</v>
      </c>
      <c r="BZ276" s="35">
        <v>233.10000000000002</v>
      </c>
      <c r="CA276" s="35">
        <f t="shared" si="102"/>
        <v>66.8</v>
      </c>
      <c r="CB276" s="35"/>
      <c r="CC276" s="35">
        <f t="shared" si="111"/>
        <v>66.8</v>
      </c>
      <c r="CD276" s="35">
        <f t="shared" si="112"/>
        <v>0</v>
      </c>
      <c r="CE276" s="90"/>
      <c r="CF276" s="90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10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10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10"/>
      <c r="FU276" s="9"/>
      <c r="FV276" s="9"/>
      <c r="FW276" s="9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10"/>
      <c r="GW276" s="9"/>
      <c r="GX276" s="9"/>
      <c r="GY276" s="9"/>
      <c r="GZ276" s="9"/>
      <c r="HA276" s="9"/>
      <c r="HB276" s="9"/>
      <c r="HC276" s="9"/>
      <c r="HD276" s="9"/>
      <c r="HE276" s="9"/>
      <c r="HF276" s="9"/>
      <c r="HG276" s="9"/>
      <c r="HH276" s="9"/>
      <c r="HI276" s="9"/>
      <c r="HJ276" s="9"/>
      <c r="HK276" s="9"/>
      <c r="HL276" s="9"/>
      <c r="HM276" s="9"/>
      <c r="HN276" s="9"/>
      <c r="HO276" s="9"/>
      <c r="HP276" s="9"/>
      <c r="HQ276" s="9"/>
      <c r="HR276" s="9"/>
      <c r="HS276" s="9"/>
      <c r="HT276" s="9"/>
      <c r="HU276" s="9"/>
      <c r="HV276" s="9"/>
      <c r="HW276" s="9"/>
      <c r="HX276" s="10"/>
      <c r="HY276" s="9"/>
      <c r="HZ276" s="9"/>
    </row>
    <row r="277" spans="1:234" s="2" customFormat="1" ht="17.149999999999999" customHeight="1">
      <c r="A277" s="14" t="s">
        <v>273</v>
      </c>
      <c r="B277" s="35">
        <v>592571</v>
      </c>
      <c r="C277" s="35">
        <v>489439</v>
      </c>
      <c r="D277" s="4">
        <f t="shared" si="105"/>
        <v>0.82595840835950463</v>
      </c>
      <c r="E277" s="11">
        <v>10</v>
      </c>
      <c r="F277" s="5" t="s">
        <v>362</v>
      </c>
      <c r="G277" s="5" t="s">
        <v>362</v>
      </c>
      <c r="H277" s="5" t="s">
        <v>362</v>
      </c>
      <c r="I277" s="5" t="s">
        <v>362</v>
      </c>
      <c r="J277" s="5" t="s">
        <v>362</v>
      </c>
      <c r="K277" s="5" t="s">
        <v>362</v>
      </c>
      <c r="L277" s="5" t="s">
        <v>362</v>
      </c>
      <c r="M277" s="5" t="s">
        <v>362</v>
      </c>
      <c r="N277" s="35">
        <v>8052.2</v>
      </c>
      <c r="O277" s="35">
        <v>7756.5</v>
      </c>
      <c r="P277" s="4">
        <f t="shared" si="96"/>
        <v>0.96327711681279649</v>
      </c>
      <c r="Q277" s="11">
        <v>20</v>
      </c>
      <c r="R277" s="35">
        <v>88</v>
      </c>
      <c r="S277" s="35">
        <v>61.2</v>
      </c>
      <c r="T277" s="4">
        <f t="shared" si="97"/>
        <v>0.69545454545454544</v>
      </c>
      <c r="U277" s="11">
        <v>5</v>
      </c>
      <c r="V277" s="35">
        <v>17.5</v>
      </c>
      <c r="W277" s="35">
        <v>19.899999999999999</v>
      </c>
      <c r="X277" s="4">
        <f t="shared" si="98"/>
        <v>1.137142857142857</v>
      </c>
      <c r="Y277" s="11">
        <v>45</v>
      </c>
      <c r="Z277" s="82">
        <v>735471</v>
      </c>
      <c r="AA277" s="82">
        <v>752077</v>
      </c>
      <c r="AB277" s="4">
        <f t="shared" si="99"/>
        <v>1.0225787284610814</v>
      </c>
      <c r="AC277" s="11">
        <v>5</v>
      </c>
      <c r="AD277" s="11">
        <v>287</v>
      </c>
      <c r="AE277" s="11">
        <v>295</v>
      </c>
      <c r="AF277" s="4">
        <f t="shared" si="100"/>
        <v>1.0278745644599303</v>
      </c>
      <c r="AG277" s="11">
        <v>20</v>
      </c>
      <c r="AH277" s="5" t="s">
        <v>362</v>
      </c>
      <c r="AI277" s="5" t="s">
        <v>362</v>
      </c>
      <c r="AJ277" s="5" t="s">
        <v>362</v>
      </c>
      <c r="AK277" s="5" t="s">
        <v>362</v>
      </c>
      <c r="AL277" s="5" t="s">
        <v>362</v>
      </c>
      <c r="AM277" s="5" t="s">
        <v>362</v>
      </c>
      <c r="AN277" s="5" t="s">
        <v>362</v>
      </c>
      <c r="AO277" s="5" t="s">
        <v>362</v>
      </c>
      <c r="AP277" s="5" t="s">
        <v>362</v>
      </c>
      <c r="AQ277" s="5" t="s">
        <v>362</v>
      </c>
      <c r="AR277" s="5" t="s">
        <v>362</v>
      </c>
      <c r="AS277" s="5" t="s">
        <v>362</v>
      </c>
      <c r="AT277" s="5" t="s">
        <v>362</v>
      </c>
      <c r="AU277" s="5" t="s">
        <v>362</v>
      </c>
      <c r="AV277" s="5" t="s">
        <v>362</v>
      </c>
      <c r="AW277" s="5" t="s">
        <v>362</v>
      </c>
      <c r="AX277" s="58">
        <v>85.6</v>
      </c>
      <c r="AY277" s="58">
        <v>85.2</v>
      </c>
      <c r="AZ277" s="4">
        <f t="shared" si="101"/>
        <v>0.99532710280373837</v>
      </c>
      <c r="BA277" s="5">
        <v>10</v>
      </c>
      <c r="BB277" s="5" t="s">
        <v>362</v>
      </c>
      <c r="BC277" s="5" t="s">
        <v>362</v>
      </c>
      <c r="BD277" s="5" t="s">
        <v>362</v>
      </c>
      <c r="BE277" s="5" t="s">
        <v>362</v>
      </c>
      <c r="BF277" s="5" t="s">
        <v>362</v>
      </c>
      <c r="BG277" s="5" t="s">
        <v>362</v>
      </c>
      <c r="BH277" s="5" t="s">
        <v>362</v>
      </c>
      <c r="BI277" s="5" t="s">
        <v>362</v>
      </c>
      <c r="BJ277" s="44">
        <f t="shared" si="106"/>
        <v>1.0243259450269016</v>
      </c>
      <c r="BK277" s="45">
        <v>878</v>
      </c>
      <c r="BL277" s="35">
        <f t="shared" si="107"/>
        <v>899.4</v>
      </c>
      <c r="BM277" s="35">
        <f t="shared" si="108"/>
        <v>21.399999999999977</v>
      </c>
      <c r="BN277" s="35">
        <v>91.2</v>
      </c>
      <c r="BO277" s="35">
        <v>81.2</v>
      </c>
      <c r="BP277" s="35">
        <v>30.5</v>
      </c>
      <c r="BQ277" s="35">
        <v>35.299999999999997</v>
      </c>
      <c r="BR277" s="35">
        <v>84.4</v>
      </c>
      <c r="BS277" s="35"/>
      <c r="BT277" s="35">
        <v>80.8</v>
      </c>
      <c r="BU277" s="35">
        <v>71.699999999999989</v>
      </c>
      <c r="BV277" s="35">
        <v>84.4</v>
      </c>
      <c r="BW277" s="35">
        <v>82.1</v>
      </c>
      <c r="BX277" s="35">
        <v>82.1</v>
      </c>
      <c r="BY277" s="35">
        <v>83.1</v>
      </c>
      <c r="BZ277" s="35">
        <v>77.900000000000006</v>
      </c>
      <c r="CA277" s="35">
        <f t="shared" si="102"/>
        <v>14.7</v>
      </c>
      <c r="CB277" s="35"/>
      <c r="CC277" s="35">
        <f t="shared" si="111"/>
        <v>14.7</v>
      </c>
      <c r="CD277" s="35">
        <f t="shared" si="112"/>
        <v>0</v>
      </c>
      <c r="CE277" s="90"/>
      <c r="CF277" s="90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10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10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10"/>
      <c r="FU277" s="9"/>
      <c r="FV277" s="9"/>
      <c r="FW277" s="9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10"/>
      <c r="GW277" s="9"/>
      <c r="GX277" s="9"/>
      <c r="GY277" s="9"/>
      <c r="GZ277" s="9"/>
      <c r="HA277" s="9"/>
      <c r="HB277" s="9"/>
      <c r="HC277" s="9"/>
      <c r="HD277" s="9"/>
      <c r="HE277" s="9"/>
      <c r="HF277" s="9"/>
      <c r="HG277" s="9"/>
      <c r="HH277" s="9"/>
      <c r="HI277" s="9"/>
      <c r="HJ277" s="9"/>
      <c r="HK277" s="9"/>
      <c r="HL277" s="9"/>
      <c r="HM277" s="9"/>
      <c r="HN277" s="9"/>
      <c r="HO277" s="9"/>
      <c r="HP277" s="9"/>
      <c r="HQ277" s="9"/>
      <c r="HR277" s="9"/>
      <c r="HS277" s="9"/>
      <c r="HT277" s="9"/>
      <c r="HU277" s="9"/>
      <c r="HV277" s="9"/>
      <c r="HW277" s="9"/>
      <c r="HX277" s="10"/>
      <c r="HY277" s="9"/>
      <c r="HZ277" s="9"/>
    </row>
    <row r="278" spans="1:234" s="2" customFormat="1" ht="17.149999999999999" customHeight="1">
      <c r="A278" s="14" t="s">
        <v>274</v>
      </c>
      <c r="B278" s="35">
        <v>614468</v>
      </c>
      <c r="C278" s="35">
        <v>611361.69999999995</v>
      </c>
      <c r="D278" s="4">
        <f t="shared" si="105"/>
        <v>0.99494473267932582</v>
      </c>
      <c r="E278" s="11">
        <v>10</v>
      </c>
      <c r="F278" s="5" t="s">
        <v>362</v>
      </c>
      <c r="G278" s="5" t="s">
        <v>362</v>
      </c>
      <c r="H278" s="5" t="s">
        <v>362</v>
      </c>
      <c r="I278" s="5" t="s">
        <v>362</v>
      </c>
      <c r="J278" s="5" t="s">
        <v>362</v>
      </c>
      <c r="K278" s="5" t="s">
        <v>362</v>
      </c>
      <c r="L278" s="5" t="s">
        <v>362</v>
      </c>
      <c r="M278" s="5" t="s">
        <v>362</v>
      </c>
      <c r="N278" s="35">
        <v>41034.6</v>
      </c>
      <c r="O278" s="35">
        <v>39837.199999999997</v>
      </c>
      <c r="P278" s="4">
        <f t="shared" si="96"/>
        <v>0.97081974723769693</v>
      </c>
      <c r="Q278" s="11">
        <v>20</v>
      </c>
      <c r="R278" s="35">
        <v>0</v>
      </c>
      <c r="S278" s="35">
        <v>0</v>
      </c>
      <c r="T278" s="4">
        <f t="shared" si="97"/>
        <v>1</v>
      </c>
      <c r="U278" s="11">
        <v>10</v>
      </c>
      <c r="V278" s="35">
        <v>1.7</v>
      </c>
      <c r="W278" s="35">
        <v>0.6</v>
      </c>
      <c r="X278" s="4">
        <f t="shared" si="98"/>
        <v>0.35294117647058826</v>
      </c>
      <c r="Y278" s="11">
        <v>40</v>
      </c>
      <c r="Z278" s="82">
        <v>1566710.3</v>
      </c>
      <c r="AA278" s="82">
        <v>1419387</v>
      </c>
      <c r="AB278" s="4">
        <f t="shared" si="99"/>
        <v>0.90596646999767605</v>
      </c>
      <c r="AC278" s="11">
        <v>5</v>
      </c>
      <c r="AD278" s="11">
        <v>31</v>
      </c>
      <c r="AE278" s="11">
        <v>25</v>
      </c>
      <c r="AF278" s="4">
        <f t="shared" si="100"/>
        <v>0.80645161290322576</v>
      </c>
      <c r="AG278" s="11">
        <v>20</v>
      </c>
      <c r="AH278" s="5" t="s">
        <v>362</v>
      </c>
      <c r="AI278" s="5" t="s">
        <v>362</v>
      </c>
      <c r="AJ278" s="5" t="s">
        <v>362</v>
      </c>
      <c r="AK278" s="5" t="s">
        <v>362</v>
      </c>
      <c r="AL278" s="5" t="s">
        <v>362</v>
      </c>
      <c r="AM278" s="5" t="s">
        <v>362</v>
      </c>
      <c r="AN278" s="5" t="s">
        <v>362</v>
      </c>
      <c r="AO278" s="5" t="s">
        <v>362</v>
      </c>
      <c r="AP278" s="5" t="s">
        <v>362</v>
      </c>
      <c r="AQ278" s="5" t="s">
        <v>362</v>
      </c>
      <c r="AR278" s="5" t="s">
        <v>362</v>
      </c>
      <c r="AS278" s="5" t="s">
        <v>362</v>
      </c>
      <c r="AT278" s="5" t="s">
        <v>362</v>
      </c>
      <c r="AU278" s="5" t="s">
        <v>362</v>
      </c>
      <c r="AV278" s="5" t="s">
        <v>362</v>
      </c>
      <c r="AW278" s="5" t="s">
        <v>362</v>
      </c>
      <c r="AX278" s="58">
        <v>93.6</v>
      </c>
      <c r="AY278" s="58">
        <v>93</v>
      </c>
      <c r="AZ278" s="4">
        <f t="shared" si="101"/>
        <v>0.99358974358974361</v>
      </c>
      <c r="BA278" s="5">
        <v>10</v>
      </c>
      <c r="BB278" s="5" t="s">
        <v>362</v>
      </c>
      <c r="BC278" s="5" t="s">
        <v>362</v>
      </c>
      <c r="BD278" s="5" t="s">
        <v>362</v>
      </c>
      <c r="BE278" s="5" t="s">
        <v>362</v>
      </c>
      <c r="BF278" s="5" t="s">
        <v>362</v>
      </c>
      <c r="BG278" s="5" t="s">
        <v>362</v>
      </c>
      <c r="BH278" s="5" t="s">
        <v>362</v>
      </c>
      <c r="BI278" s="5" t="s">
        <v>362</v>
      </c>
      <c r="BJ278" s="44">
        <f t="shared" si="106"/>
        <v>0.73111522934192219</v>
      </c>
      <c r="BK278" s="45">
        <v>0</v>
      </c>
      <c r="BL278" s="35">
        <f t="shared" si="107"/>
        <v>0</v>
      </c>
      <c r="BM278" s="35">
        <f t="shared" si="108"/>
        <v>0</v>
      </c>
      <c r="BN278" s="35">
        <v>0</v>
      </c>
      <c r="BO278" s="35">
        <v>0</v>
      </c>
      <c r="BP278" s="35">
        <v>0</v>
      </c>
      <c r="BQ278" s="35">
        <v>0</v>
      </c>
      <c r="BR278" s="35">
        <v>0</v>
      </c>
      <c r="BS278" s="35"/>
      <c r="BT278" s="35">
        <v>0</v>
      </c>
      <c r="BU278" s="35">
        <v>0</v>
      </c>
      <c r="BV278" s="35">
        <v>0</v>
      </c>
      <c r="BW278" s="35">
        <v>0</v>
      </c>
      <c r="BX278" s="35">
        <v>0</v>
      </c>
      <c r="BY278" s="35">
        <v>0</v>
      </c>
      <c r="BZ278" s="35"/>
      <c r="CA278" s="35">
        <f t="shared" si="102"/>
        <v>0</v>
      </c>
      <c r="CB278" s="35"/>
      <c r="CC278" s="35">
        <f t="shared" si="111"/>
        <v>0</v>
      </c>
      <c r="CD278" s="35">
        <f t="shared" si="112"/>
        <v>0</v>
      </c>
      <c r="CE278" s="90"/>
      <c r="CF278" s="90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10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10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10"/>
      <c r="FU278" s="9"/>
      <c r="FV278" s="9"/>
      <c r="FW278" s="9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10"/>
      <c r="GW278" s="9"/>
      <c r="GX278" s="9"/>
      <c r="GY278" s="9"/>
      <c r="GZ278" s="9"/>
      <c r="HA278" s="9"/>
      <c r="HB278" s="9"/>
      <c r="HC278" s="9"/>
      <c r="HD278" s="9"/>
      <c r="HE278" s="9"/>
      <c r="HF278" s="9"/>
      <c r="HG278" s="9"/>
      <c r="HH278" s="9"/>
      <c r="HI278" s="9"/>
      <c r="HJ278" s="9"/>
      <c r="HK278" s="9"/>
      <c r="HL278" s="9"/>
      <c r="HM278" s="9"/>
      <c r="HN278" s="9"/>
      <c r="HO278" s="9"/>
      <c r="HP278" s="9"/>
      <c r="HQ278" s="9"/>
      <c r="HR278" s="9"/>
      <c r="HS278" s="9"/>
      <c r="HT278" s="9"/>
      <c r="HU278" s="9"/>
      <c r="HV278" s="9"/>
      <c r="HW278" s="9"/>
      <c r="HX278" s="10"/>
      <c r="HY278" s="9"/>
      <c r="HZ278" s="9"/>
    </row>
    <row r="279" spans="1:234" s="2" customFormat="1" ht="17.149999999999999" customHeight="1">
      <c r="A279" s="14" t="s">
        <v>167</v>
      </c>
      <c r="B279" s="35">
        <v>0</v>
      </c>
      <c r="C279" s="35">
        <v>0</v>
      </c>
      <c r="D279" s="4">
        <f t="shared" si="105"/>
        <v>0</v>
      </c>
      <c r="E279" s="11">
        <v>0</v>
      </c>
      <c r="F279" s="5" t="s">
        <v>362</v>
      </c>
      <c r="G279" s="5" t="s">
        <v>362</v>
      </c>
      <c r="H279" s="5" t="s">
        <v>362</v>
      </c>
      <c r="I279" s="5" t="s">
        <v>362</v>
      </c>
      <c r="J279" s="5" t="s">
        <v>362</v>
      </c>
      <c r="K279" s="5" t="s">
        <v>362</v>
      </c>
      <c r="L279" s="5" t="s">
        <v>362</v>
      </c>
      <c r="M279" s="5" t="s">
        <v>362</v>
      </c>
      <c r="N279" s="35">
        <v>3263.7</v>
      </c>
      <c r="O279" s="35">
        <v>3230.1</v>
      </c>
      <c r="P279" s="4">
        <f t="shared" si="96"/>
        <v>0.98970493611545185</v>
      </c>
      <c r="Q279" s="11">
        <v>20</v>
      </c>
      <c r="R279" s="35">
        <v>997</v>
      </c>
      <c r="S279" s="35">
        <v>1020.7</v>
      </c>
      <c r="T279" s="4">
        <f t="shared" si="97"/>
        <v>1.0237713139418254</v>
      </c>
      <c r="U279" s="11">
        <v>25</v>
      </c>
      <c r="V279" s="35">
        <v>42.7</v>
      </c>
      <c r="W279" s="35">
        <v>42.9</v>
      </c>
      <c r="X279" s="4">
        <f t="shared" si="98"/>
        <v>1.0046838407494145</v>
      </c>
      <c r="Y279" s="11">
        <v>25</v>
      </c>
      <c r="Z279" s="82">
        <v>36305</v>
      </c>
      <c r="AA279" s="82">
        <v>34092</v>
      </c>
      <c r="AB279" s="4">
        <f t="shared" si="99"/>
        <v>0.9390442087866685</v>
      </c>
      <c r="AC279" s="11">
        <v>5</v>
      </c>
      <c r="AD279" s="11">
        <v>510</v>
      </c>
      <c r="AE279" s="11">
        <v>565</v>
      </c>
      <c r="AF279" s="4">
        <f t="shared" si="100"/>
        <v>1.107843137254902</v>
      </c>
      <c r="AG279" s="11">
        <v>20</v>
      </c>
      <c r="AH279" s="5" t="s">
        <v>362</v>
      </c>
      <c r="AI279" s="5" t="s">
        <v>362</v>
      </c>
      <c r="AJ279" s="5" t="s">
        <v>362</v>
      </c>
      <c r="AK279" s="5" t="s">
        <v>362</v>
      </c>
      <c r="AL279" s="5" t="s">
        <v>362</v>
      </c>
      <c r="AM279" s="5" t="s">
        <v>362</v>
      </c>
      <c r="AN279" s="5" t="s">
        <v>362</v>
      </c>
      <c r="AO279" s="5" t="s">
        <v>362</v>
      </c>
      <c r="AP279" s="5" t="s">
        <v>362</v>
      </c>
      <c r="AQ279" s="5" t="s">
        <v>362</v>
      </c>
      <c r="AR279" s="5" t="s">
        <v>362</v>
      </c>
      <c r="AS279" s="5" t="s">
        <v>362</v>
      </c>
      <c r="AT279" s="5" t="s">
        <v>362</v>
      </c>
      <c r="AU279" s="5" t="s">
        <v>362</v>
      </c>
      <c r="AV279" s="5" t="s">
        <v>362</v>
      </c>
      <c r="AW279" s="5" t="s">
        <v>362</v>
      </c>
      <c r="AX279" s="58">
        <v>53.5</v>
      </c>
      <c r="AY279" s="58">
        <v>50</v>
      </c>
      <c r="AZ279" s="4">
        <f t="shared" si="101"/>
        <v>0.93457943925233644</v>
      </c>
      <c r="BA279" s="5">
        <v>10</v>
      </c>
      <c r="BB279" s="5" t="s">
        <v>362</v>
      </c>
      <c r="BC279" s="5" t="s">
        <v>362</v>
      </c>
      <c r="BD279" s="5" t="s">
        <v>362</v>
      </c>
      <c r="BE279" s="5" t="s">
        <v>362</v>
      </c>
      <c r="BF279" s="5" t="s">
        <v>362</v>
      </c>
      <c r="BG279" s="5" t="s">
        <v>362</v>
      </c>
      <c r="BH279" s="5" t="s">
        <v>362</v>
      </c>
      <c r="BI279" s="5" t="s">
        <v>362</v>
      </c>
      <c r="BJ279" s="44">
        <f t="shared" si="106"/>
        <v>1.0162224359156646</v>
      </c>
      <c r="BK279" s="45">
        <v>857</v>
      </c>
      <c r="BL279" s="35">
        <f t="shared" si="107"/>
        <v>870.9</v>
      </c>
      <c r="BM279" s="35">
        <f t="shared" si="108"/>
        <v>13.899999999999977</v>
      </c>
      <c r="BN279" s="35">
        <v>85.7</v>
      </c>
      <c r="BO279" s="35">
        <v>62.6</v>
      </c>
      <c r="BP279" s="35">
        <v>96.8</v>
      </c>
      <c r="BQ279" s="35">
        <v>84.4</v>
      </c>
      <c r="BR279" s="35">
        <v>74</v>
      </c>
      <c r="BS279" s="35"/>
      <c r="BT279" s="35">
        <v>61.8</v>
      </c>
      <c r="BU279" s="35">
        <v>60.4</v>
      </c>
      <c r="BV279" s="35">
        <v>62.6</v>
      </c>
      <c r="BW279" s="35">
        <v>66.2</v>
      </c>
      <c r="BX279" s="35">
        <v>85.3</v>
      </c>
      <c r="BY279" s="35">
        <v>84.9</v>
      </c>
      <c r="BZ279" s="35">
        <v>3.5</v>
      </c>
      <c r="CA279" s="35">
        <f t="shared" si="102"/>
        <v>42.7</v>
      </c>
      <c r="CB279" s="35"/>
      <c r="CC279" s="35">
        <f t="shared" si="111"/>
        <v>42.7</v>
      </c>
      <c r="CD279" s="35">
        <f t="shared" si="112"/>
        <v>0</v>
      </c>
      <c r="CE279" s="90"/>
      <c r="CF279" s="90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10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10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10"/>
      <c r="FU279" s="9"/>
      <c r="FV279" s="9"/>
      <c r="FW279" s="9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10"/>
      <c r="GW279" s="9"/>
      <c r="GX279" s="9"/>
      <c r="GY279" s="9"/>
      <c r="GZ279" s="9"/>
      <c r="HA279" s="9"/>
      <c r="HB279" s="9"/>
      <c r="HC279" s="9"/>
      <c r="HD279" s="9"/>
      <c r="HE279" s="9"/>
      <c r="HF279" s="9"/>
      <c r="HG279" s="9"/>
      <c r="HH279" s="9"/>
      <c r="HI279" s="9"/>
      <c r="HJ279" s="9"/>
      <c r="HK279" s="9"/>
      <c r="HL279" s="9"/>
      <c r="HM279" s="9"/>
      <c r="HN279" s="9"/>
      <c r="HO279" s="9"/>
      <c r="HP279" s="9"/>
      <c r="HQ279" s="9"/>
      <c r="HR279" s="9"/>
      <c r="HS279" s="9"/>
      <c r="HT279" s="9"/>
      <c r="HU279" s="9"/>
      <c r="HV279" s="9"/>
      <c r="HW279" s="9"/>
      <c r="HX279" s="10"/>
      <c r="HY279" s="9"/>
      <c r="HZ279" s="9"/>
    </row>
    <row r="280" spans="1:234" s="2" customFormat="1" ht="17.149999999999999" customHeight="1">
      <c r="A280" s="18" t="s">
        <v>275</v>
      </c>
      <c r="B280" s="60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35"/>
      <c r="CD280" s="35"/>
      <c r="CE280" s="90"/>
      <c r="CF280" s="90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10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10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10"/>
      <c r="FU280" s="9"/>
      <c r="FV280" s="9"/>
      <c r="FW280" s="9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10"/>
      <c r="GW280" s="9"/>
      <c r="GX280" s="9"/>
      <c r="GY280" s="9"/>
      <c r="GZ280" s="9"/>
      <c r="HA280" s="9"/>
      <c r="HB280" s="9"/>
      <c r="HC280" s="9"/>
      <c r="HD280" s="9"/>
      <c r="HE280" s="9"/>
      <c r="HF280" s="9"/>
      <c r="HG280" s="9"/>
      <c r="HH280" s="9"/>
      <c r="HI280" s="9"/>
      <c r="HJ280" s="9"/>
      <c r="HK280" s="9"/>
      <c r="HL280" s="9"/>
      <c r="HM280" s="9"/>
      <c r="HN280" s="9"/>
      <c r="HO280" s="9"/>
      <c r="HP280" s="9"/>
      <c r="HQ280" s="9"/>
      <c r="HR280" s="9"/>
      <c r="HS280" s="9"/>
      <c r="HT280" s="9"/>
      <c r="HU280" s="9"/>
      <c r="HV280" s="9"/>
      <c r="HW280" s="9"/>
      <c r="HX280" s="10"/>
      <c r="HY280" s="9"/>
      <c r="HZ280" s="9"/>
    </row>
    <row r="281" spans="1:234" s="2" customFormat="1" ht="17.149999999999999" customHeight="1">
      <c r="A281" s="46" t="s">
        <v>71</v>
      </c>
      <c r="B281" s="35">
        <v>474704</v>
      </c>
      <c r="C281" s="35">
        <v>697914</v>
      </c>
      <c r="D281" s="4">
        <f t="shared" si="105"/>
        <v>1.2270208803801947</v>
      </c>
      <c r="E281" s="11">
        <v>10</v>
      </c>
      <c r="F281" s="5" t="s">
        <v>362</v>
      </c>
      <c r="G281" s="5" t="s">
        <v>362</v>
      </c>
      <c r="H281" s="5" t="s">
        <v>362</v>
      </c>
      <c r="I281" s="5" t="s">
        <v>362</v>
      </c>
      <c r="J281" s="5" t="s">
        <v>362</v>
      </c>
      <c r="K281" s="5" t="s">
        <v>362</v>
      </c>
      <c r="L281" s="5" t="s">
        <v>362</v>
      </c>
      <c r="M281" s="5" t="s">
        <v>362</v>
      </c>
      <c r="N281" s="35">
        <v>7185.5</v>
      </c>
      <c r="O281" s="35">
        <v>3328.8</v>
      </c>
      <c r="P281" s="4">
        <f t="shared" si="96"/>
        <v>0.4632663001878784</v>
      </c>
      <c r="Q281" s="11">
        <v>20</v>
      </c>
      <c r="R281" s="35">
        <v>0</v>
      </c>
      <c r="S281" s="35">
        <v>0</v>
      </c>
      <c r="T281" s="4">
        <f t="shared" si="97"/>
        <v>1</v>
      </c>
      <c r="U281" s="11">
        <v>5</v>
      </c>
      <c r="V281" s="35">
        <v>12342</v>
      </c>
      <c r="W281" s="35">
        <v>8859.5</v>
      </c>
      <c r="X281" s="4">
        <f t="shared" si="98"/>
        <v>0.71783341435747849</v>
      </c>
      <c r="Y281" s="11">
        <v>45</v>
      </c>
      <c r="Z281" s="82">
        <v>939950</v>
      </c>
      <c r="AA281" s="82">
        <v>453621</v>
      </c>
      <c r="AB281" s="4">
        <f t="shared" si="99"/>
        <v>0.48260120219160596</v>
      </c>
      <c r="AC281" s="11">
        <v>10</v>
      </c>
      <c r="AD281" s="11">
        <v>26</v>
      </c>
      <c r="AE281" s="11">
        <v>26</v>
      </c>
      <c r="AF281" s="4">
        <f t="shared" si="100"/>
        <v>1</v>
      </c>
      <c r="AG281" s="11">
        <v>20</v>
      </c>
      <c r="AH281" s="5" t="s">
        <v>362</v>
      </c>
      <c r="AI281" s="5" t="s">
        <v>362</v>
      </c>
      <c r="AJ281" s="5" t="s">
        <v>362</v>
      </c>
      <c r="AK281" s="5" t="s">
        <v>362</v>
      </c>
      <c r="AL281" s="5" t="s">
        <v>362</v>
      </c>
      <c r="AM281" s="5" t="s">
        <v>362</v>
      </c>
      <c r="AN281" s="5" t="s">
        <v>362</v>
      </c>
      <c r="AO281" s="5" t="s">
        <v>362</v>
      </c>
      <c r="AP281" s="5" t="s">
        <v>362</v>
      </c>
      <c r="AQ281" s="5" t="s">
        <v>362</v>
      </c>
      <c r="AR281" s="5" t="s">
        <v>362</v>
      </c>
      <c r="AS281" s="5" t="s">
        <v>362</v>
      </c>
      <c r="AT281" s="5" t="s">
        <v>362</v>
      </c>
      <c r="AU281" s="5" t="s">
        <v>362</v>
      </c>
      <c r="AV281" s="5" t="s">
        <v>362</v>
      </c>
      <c r="AW281" s="5" t="s">
        <v>362</v>
      </c>
      <c r="AX281" s="58">
        <v>75</v>
      </c>
      <c r="AY281" s="58">
        <v>66.7</v>
      </c>
      <c r="AZ281" s="4">
        <f t="shared" si="101"/>
        <v>0.88933333333333342</v>
      </c>
      <c r="BA281" s="5">
        <v>10</v>
      </c>
      <c r="BB281" s="5" t="s">
        <v>362</v>
      </c>
      <c r="BC281" s="5" t="s">
        <v>362</v>
      </c>
      <c r="BD281" s="5" t="s">
        <v>362</v>
      </c>
      <c r="BE281" s="5" t="s">
        <v>362</v>
      </c>
      <c r="BF281" s="5" t="s">
        <v>362</v>
      </c>
      <c r="BG281" s="5" t="s">
        <v>362</v>
      </c>
      <c r="BH281" s="5" t="s">
        <v>362</v>
      </c>
      <c r="BI281" s="5" t="s">
        <v>362</v>
      </c>
      <c r="BJ281" s="44">
        <f t="shared" si="106"/>
        <v>0.77131153174079536</v>
      </c>
      <c r="BK281" s="45">
        <v>579</v>
      </c>
      <c r="BL281" s="35">
        <f t="shared" si="107"/>
        <v>446.6</v>
      </c>
      <c r="BM281" s="35">
        <f t="shared" si="108"/>
        <v>-132.39999999999998</v>
      </c>
      <c r="BN281" s="35">
        <v>53.4</v>
      </c>
      <c r="BO281" s="35">
        <v>56.7</v>
      </c>
      <c r="BP281" s="35">
        <v>23.3</v>
      </c>
      <c r="BQ281" s="35">
        <v>40.4</v>
      </c>
      <c r="BR281" s="35">
        <v>25.5</v>
      </c>
      <c r="BS281" s="35"/>
      <c r="BT281" s="35">
        <v>46.3</v>
      </c>
      <c r="BU281" s="35">
        <v>24.6</v>
      </c>
      <c r="BV281" s="35">
        <v>48.7</v>
      </c>
      <c r="BW281" s="35">
        <v>58.5</v>
      </c>
      <c r="BX281" s="35">
        <v>12.500000000000002</v>
      </c>
      <c r="BY281" s="35">
        <v>37.9</v>
      </c>
      <c r="BZ281" s="35">
        <v>2.2999999999999998</v>
      </c>
      <c r="CA281" s="35">
        <f t="shared" si="102"/>
        <v>16.5</v>
      </c>
      <c r="CB281" s="35"/>
      <c r="CC281" s="35">
        <f t="shared" ref="CC281:CC304" si="113">IF((IF(AND((CA281)&gt;0,CB281="+"),0,CA281))&gt;0,CA281,0)</f>
        <v>16.5</v>
      </c>
      <c r="CD281" s="35">
        <f t="shared" ref="CD281:CD304" si="114">IF((IF(AND((CA281)&gt;0,CB281="+"),0,CA281))&lt;0,CA281,0)</f>
        <v>0</v>
      </c>
      <c r="CE281" s="90"/>
      <c r="CF281" s="90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10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10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10"/>
      <c r="FU281" s="9"/>
      <c r="FV281" s="9"/>
      <c r="FW281" s="9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10"/>
      <c r="GW281" s="9"/>
      <c r="GX281" s="9"/>
      <c r="GY281" s="9"/>
      <c r="GZ281" s="9"/>
      <c r="HA281" s="9"/>
      <c r="HB281" s="9"/>
      <c r="HC281" s="9"/>
      <c r="HD281" s="9"/>
      <c r="HE281" s="9"/>
      <c r="HF281" s="9"/>
      <c r="HG281" s="9"/>
      <c r="HH281" s="9"/>
      <c r="HI281" s="9"/>
      <c r="HJ281" s="9"/>
      <c r="HK281" s="9"/>
      <c r="HL281" s="9"/>
      <c r="HM281" s="9"/>
      <c r="HN281" s="9"/>
      <c r="HO281" s="9"/>
      <c r="HP281" s="9"/>
      <c r="HQ281" s="9"/>
      <c r="HR281" s="9"/>
      <c r="HS281" s="9"/>
      <c r="HT281" s="9"/>
      <c r="HU281" s="9"/>
      <c r="HV281" s="9"/>
      <c r="HW281" s="9"/>
      <c r="HX281" s="10"/>
      <c r="HY281" s="9"/>
      <c r="HZ281" s="9"/>
    </row>
    <row r="282" spans="1:234" s="2" customFormat="1" ht="17.149999999999999" customHeight="1">
      <c r="A282" s="46" t="s">
        <v>276</v>
      </c>
      <c r="B282" s="35">
        <v>3149</v>
      </c>
      <c r="C282" s="35">
        <v>3272.9</v>
      </c>
      <c r="D282" s="4">
        <f t="shared" si="105"/>
        <v>1.0393458240711337</v>
      </c>
      <c r="E282" s="11">
        <v>10</v>
      </c>
      <c r="F282" s="5" t="s">
        <v>362</v>
      </c>
      <c r="G282" s="5" t="s">
        <v>362</v>
      </c>
      <c r="H282" s="5" t="s">
        <v>362</v>
      </c>
      <c r="I282" s="5" t="s">
        <v>362</v>
      </c>
      <c r="J282" s="5" t="s">
        <v>362</v>
      </c>
      <c r="K282" s="5" t="s">
        <v>362</v>
      </c>
      <c r="L282" s="5" t="s">
        <v>362</v>
      </c>
      <c r="M282" s="5" t="s">
        <v>362</v>
      </c>
      <c r="N282" s="35">
        <v>1534.3</v>
      </c>
      <c r="O282" s="35">
        <v>908.1</v>
      </c>
      <c r="P282" s="4">
        <f t="shared" si="96"/>
        <v>0.5918659975233006</v>
      </c>
      <c r="Q282" s="11">
        <v>20</v>
      </c>
      <c r="R282" s="35">
        <v>0</v>
      </c>
      <c r="S282" s="35">
        <v>0</v>
      </c>
      <c r="T282" s="4">
        <f t="shared" si="97"/>
        <v>1</v>
      </c>
      <c r="U282" s="11">
        <v>20</v>
      </c>
      <c r="V282" s="35">
        <v>0</v>
      </c>
      <c r="W282" s="35">
        <v>0</v>
      </c>
      <c r="X282" s="4">
        <f t="shared" si="98"/>
        <v>1</v>
      </c>
      <c r="Y282" s="11">
        <v>30</v>
      </c>
      <c r="Z282" s="82">
        <v>6713</v>
      </c>
      <c r="AA282" s="82">
        <v>7961</v>
      </c>
      <c r="AB282" s="4">
        <f t="shared" si="99"/>
        <v>1.185907939818263</v>
      </c>
      <c r="AC282" s="11">
        <v>10</v>
      </c>
      <c r="AD282" s="11">
        <v>50</v>
      </c>
      <c r="AE282" s="11">
        <v>59</v>
      </c>
      <c r="AF282" s="4">
        <f t="shared" si="100"/>
        <v>1.18</v>
      </c>
      <c r="AG282" s="11">
        <v>20</v>
      </c>
      <c r="AH282" s="5" t="s">
        <v>362</v>
      </c>
      <c r="AI282" s="5" t="s">
        <v>362</v>
      </c>
      <c r="AJ282" s="5" t="s">
        <v>362</v>
      </c>
      <c r="AK282" s="5" t="s">
        <v>362</v>
      </c>
      <c r="AL282" s="5" t="s">
        <v>362</v>
      </c>
      <c r="AM282" s="5" t="s">
        <v>362</v>
      </c>
      <c r="AN282" s="5" t="s">
        <v>362</v>
      </c>
      <c r="AO282" s="5" t="s">
        <v>362</v>
      </c>
      <c r="AP282" s="5" t="s">
        <v>362</v>
      </c>
      <c r="AQ282" s="5" t="s">
        <v>362</v>
      </c>
      <c r="AR282" s="5" t="s">
        <v>362</v>
      </c>
      <c r="AS282" s="5" t="s">
        <v>362</v>
      </c>
      <c r="AT282" s="5" t="s">
        <v>362</v>
      </c>
      <c r="AU282" s="5" t="s">
        <v>362</v>
      </c>
      <c r="AV282" s="5" t="s">
        <v>362</v>
      </c>
      <c r="AW282" s="5" t="s">
        <v>362</v>
      </c>
      <c r="AX282" s="58">
        <v>68</v>
      </c>
      <c r="AY282" s="58">
        <v>66.7</v>
      </c>
      <c r="AZ282" s="4">
        <f t="shared" si="101"/>
        <v>0.98088235294117654</v>
      </c>
      <c r="BA282" s="5">
        <v>10</v>
      </c>
      <c r="BB282" s="5" t="s">
        <v>362</v>
      </c>
      <c r="BC282" s="5" t="s">
        <v>362</v>
      </c>
      <c r="BD282" s="5" t="s">
        <v>362</v>
      </c>
      <c r="BE282" s="5" t="s">
        <v>362</v>
      </c>
      <c r="BF282" s="5" t="s">
        <v>362</v>
      </c>
      <c r="BG282" s="5" t="s">
        <v>362</v>
      </c>
      <c r="BH282" s="5" t="s">
        <v>362</v>
      </c>
      <c r="BI282" s="5" t="s">
        <v>362</v>
      </c>
      <c r="BJ282" s="44">
        <f t="shared" si="106"/>
        <v>0.9791556759897645</v>
      </c>
      <c r="BK282" s="45">
        <v>561</v>
      </c>
      <c r="BL282" s="35">
        <f t="shared" si="107"/>
        <v>549.29999999999995</v>
      </c>
      <c r="BM282" s="35">
        <f t="shared" si="108"/>
        <v>-11.700000000000045</v>
      </c>
      <c r="BN282" s="35">
        <v>45.9</v>
      </c>
      <c r="BO282" s="35">
        <v>54.8</v>
      </c>
      <c r="BP282" s="35">
        <v>63.7</v>
      </c>
      <c r="BQ282" s="35">
        <v>55</v>
      </c>
      <c r="BR282" s="35">
        <v>52.7</v>
      </c>
      <c r="BS282" s="35"/>
      <c r="BT282" s="35">
        <v>66.099999999999994</v>
      </c>
      <c r="BU282" s="35">
        <v>56.199999999999996</v>
      </c>
      <c r="BV282" s="35">
        <v>43.4</v>
      </c>
      <c r="BW282" s="35">
        <v>11.5</v>
      </c>
      <c r="BX282" s="35">
        <v>56</v>
      </c>
      <c r="BY282" s="35">
        <v>50</v>
      </c>
      <c r="BZ282" s="35"/>
      <c r="CA282" s="35">
        <f t="shared" si="102"/>
        <v>-6</v>
      </c>
      <c r="CB282" s="35"/>
      <c r="CC282" s="35">
        <f t="shared" si="113"/>
        <v>0</v>
      </c>
      <c r="CD282" s="35">
        <f t="shared" si="114"/>
        <v>-6</v>
      </c>
      <c r="CE282" s="90"/>
      <c r="CF282" s="90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10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10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10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10"/>
      <c r="GW282" s="9"/>
      <c r="GX282" s="9"/>
      <c r="GY282" s="9"/>
      <c r="GZ282" s="9"/>
      <c r="HA282" s="9"/>
      <c r="HB282" s="9"/>
      <c r="HC282" s="9"/>
      <c r="HD282" s="9"/>
      <c r="HE282" s="9"/>
      <c r="HF282" s="9"/>
      <c r="HG282" s="9"/>
      <c r="HH282" s="9"/>
      <c r="HI282" s="9"/>
      <c r="HJ282" s="9"/>
      <c r="HK282" s="9"/>
      <c r="HL282" s="9"/>
      <c r="HM282" s="9"/>
      <c r="HN282" s="9"/>
      <c r="HO282" s="9"/>
      <c r="HP282" s="9"/>
      <c r="HQ282" s="9"/>
      <c r="HR282" s="9"/>
      <c r="HS282" s="9"/>
      <c r="HT282" s="9"/>
      <c r="HU282" s="9"/>
      <c r="HV282" s="9"/>
      <c r="HW282" s="9"/>
      <c r="HX282" s="10"/>
      <c r="HY282" s="9"/>
      <c r="HZ282" s="9"/>
    </row>
    <row r="283" spans="1:234" s="2" customFormat="1" ht="17.149999999999999" customHeight="1">
      <c r="A283" s="46" t="s">
        <v>277</v>
      </c>
      <c r="B283" s="35">
        <v>0</v>
      </c>
      <c r="C283" s="35">
        <v>0</v>
      </c>
      <c r="D283" s="4">
        <f t="shared" si="105"/>
        <v>0</v>
      </c>
      <c r="E283" s="11">
        <v>0</v>
      </c>
      <c r="F283" s="5" t="s">
        <v>362</v>
      </c>
      <c r="G283" s="5" t="s">
        <v>362</v>
      </c>
      <c r="H283" s="5" t="s">
        <v>362</v>
      </c>
      <c r="I283" s="5" t="s">
        <v>362</v>
      </c>
      <c r="J283" s="5" t="s">
        <v>362</v>
      </c>
      <c r="K283" s="5" t="s">
        <v>362</v>
      </c>
      <c r="L283" s="5" t="s">
        <v>362</v>
      </c>
      <c r="M283" s="5" t="s">
        <v>362</v>
      </c>
      <c r="N283" s="35">
        <v>8102.6</v>
      </c>
      <c r="O283" s="35">
        <v>7545.1</v>
      </c>
      <c r="P283" s="4">
        <f t="shared" si="96"/>
        <v>0.93119492508577495</v>
      </c>
      <c r="Q283" s="11">
        <v>20</v>
      </c>
      <c r="R283" s="35">
        <v>0</v>
      </c>
      <c r="S283" s="35">
        <v>0</v>
      </c>
      <c r="T283" s="4">
        <f t="shared" si="97"/>
        <v>1</v>
      </c>
      <c r="U283" s="11">
        <v>25</v>
      </c>
      <c r="V283" s="35">
        <v>0</v>
      </c>
      <c r="W283" s="35">
        <v>0</v>
      </c>
      <c r="X283" s="4">
        <f t="shared" si="98"/>
        <v>1</v>
      </c>
      <c r="Y283" s="11">
        <v>25</v>
      </c>
      <c r="Z283" s="82">
        <v>772102</v>
      </c>
      <c r="AA283" s="82">
        <v>709156</v>
      </c>
      <c r="AB283" s="4">
        <f t="shared" si="99"/>
        <v>0.91847450207356018</v>
      </c>
      <c r="AC283" s="11">
        <v>10</v>
      </c>
      <c r="AD283" s="11">
        <v>115</v>
      </c>
      <c r="AE283" s="11">
        <v>115</v>
      </c>
      <c r="AF283" s="4">
        <f t="shared" si="100"/>
        <v>1</v>
      </c>
      <c r="AG283" s="11">
        <v>20</v>
      </c>
      <c r="AH283" s="5" t="s">
        <v>362</v>
      </c>
      <c r="AI283" s="5" t="s">
        <v>362</v>
      </c>
      <c r="AJ283" s="5" t="s">
        <v>362</v>
      </c>
      <c r="AK283" s="5" t="s">
        <v>362</v>
      </c>
      <c r="AL283" s="5" t="s">
        <v>362</v>
      </c>
      <c r="AM283" s="5" t="s">
        <v>362</v>
      </c>
      <c r="AN283" s="5" t="s">
        <v>362</v>
      </c>
      <c r="AO283" s="5" t="s">
        <v>362</v>
      </c>
      <c r="AP283" s="5" t="s">
        <v>362</v>
      </c>
      <c r="AQ283" s="5" t="s">
        <v>362</v>
      </c>
      <c r="AR283" s="5" t="s">
        <v>362</v>
      </c>
      <c r="AS283" s="5" t="s">
        <v>362</v>
      </c>
      <c r="AT283" s="5" t="s">
        <v>362</v>
      </c>
      <c r="AU283" s="5" t="s">
        <v>362</v>
      </c>
      <c r="AV283" s="5" t="s">
        <v>362</v>
      </c>
      <c r="AW283" s="5" t="s">
        <v>362</v>
      </c>
      <c r="AX283" s="58">
        <v>0</v>
      </c>
      <c r="AY283" s="58">
        <v>0</v>
      </c>
      <c r="AZ283" s="4">
        <f t="shared" si="101"/>
        <v>0</v>
      </c>
      <c r="BA283" s="5">
        <v>0</v>
      </c>
      <c r="BB283" s="5" t="s">
        <v>362</v>
      </c>
      <c r="BC283" s="5" t="s">
        <v>362</v>
      </c>
      <c r="BD283" s="5" t="s">
        <v>362</v>
      </c>
      <c r="BE283" s="5" t="s">
        <v>362</v>
      </c>
      <c r="BF283" s="5" t="s">
        <v>362</v>
      </c>
      <c r="BG283" s="5" t="s">
        <v>362</v>
      </c>
      <c r="BH283" s="5" t="s">
        <v>362</v>
      </c>
      <c r="BI283" s="5" t="s">
        <v>362</v>
      </c>
      <c r="BJ283" s="44">
        <f t="shared" si="106"/>
        <v>0.97808643522451111</v>
      </c>
      <c r="BK283" s="45">
        <v>477</v>
      </c>
      <c r="BL283" s="35">
        <f t="shared" si="107"/>
        <v>466.5</v>
      </c>
      <c r="BM283" s="35">
        <f t="shared" si="108"/>
        <v>-10.5</v>
      </c>
      <c r="BN283" s="35">
        <v>47.1</v>
      </c>
      <c r="BO283" s="35">
        <v>31.9</v>
      </c>
      <c r="BP283" s="35">
        <v>41.1</v>
      </c>
      <c r="BQ283" s="35">
        <v>38.299999999999997</v>
      </c>
      <c r="BR283" s="35">
        <v>47.1</v>
      </c>
      <c r="BS283" s="35"/>
      <c r="BT283" s="35">
        <v>68</v>
      </c>
      <c r="BU283" s="35">
        <v>42.800000000000004</v>
      </c>
      <c r="BV283" s="35">
        <v>31.9</v>
      </c>
      <c r="BW283" s="35">
        <v>58</v>
      </c>
      <c r="BX283" s="35">
        <v>43.7</v>
      </c>
      <c r="BY283" s="35">
        <v>46.9</v>
      </c>
      <c r="BZ283" s="35"/>
      <c r="CA283" s="35">
        <f t="shared" si="102"/>
        <v>-30.3</v>
      </c>
      <c r="CB283" s="35"/>
      <c r="CC283" s="35">
        <f t="shared" si="113"/>
        <v>0</v>
      </c>
      <c r="CD283" s="35">
        <f t="shared" si="114"/>
        <v>-30.3</v>
      </c>
      <c r="CE283" s="90"/>
      <c r="CF283" s="90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10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10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10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10"/>
      <c r="GW283" s="9"/>
      <c r="GX283" s="9"/>
      <c r="GY283" s="9"/>
      <c r="GZ283" s="9"/>
      <c r="HA283" s="9"/>
      <c r="HB283" s="9"/>
      <c r="HC283" s="9"/>
      <c r="HD283" s="9"/>
      <c r="HE283" s="9"/>
      <c r="HF283" s="9"/>
      <c r="HG283" s="9"/>
      <c r="HH283" s="9"/>
      <c r="HI283" s="9"/>
      <c r="HJ283" s="9"/>
      <c r="HK283" s="9"/>
      <c r="HL283" s="9"/>
      <c r="HM283" s="9"/>
      <c r="HN283" s="9"/>
      <c r="HO283" s="9"/>
      <c r="HP283" s="9"/>
      <c r="HQ283" s="9"/>
      <c r="HR283" s="9"/>
      <c r="HS283" s="9"/>
      <c r="HT283" s="9"/>
      <c r="HU283" s="9"/>
      <c r="HV283" s="9"/>
      <c r="HW283" s="9"/>
      <c r="HX283" s="10"/>
      <c r="HY283" s="9"/>
      <c r="HZ283" s="9"/>
    </row>
    <row r="284" spans="1:234" s="2" customFormat="1" ht="17.149999999999999" customHeight="1">
      <c r="A284" s="46" t="s">
        <v>53</v>
      </c>
      <c r="B284" s="35">
        <v>10743050</v>
      </c>
      <c r="C284" s="35">
        <v>8329034.4000000004</v>
      </c>
      <c r="D284" s="4">
        <f t="shared" si="105"/>
        <v>0.77529513499425218</v>
      </c>
      <c r="E284" s="11">
        <v>10</v>
      </c>
      <c r="F284" s="5" t="s">
        <v>362</v>
      </c>
      <c r="G284" s="5" t="s">
        <v>362</v>
      </c>
      <c r="H284" s="5" t="s">
        <v>362</v>
      </c>
      <c r="I284" s="5" t="s">
        <v>362</v>
      </c>
      <c r="J284" s="5" t="s">
        <v>362</v>
      </c>
      <c r="K284" s="5" t="s">
        <v>362</v>
      </c>
      <c r="L284" s="5" t="s">
        <v>362</v>
      </c>
      <c r="M284" s="5" t="s">
        <v>362</v>
      </c>
      <c r="N284" s="35">
        <v>39223.199999999997</v>
      </c>
      <c r="O284" s="35">
        <v>36057.1</v>
      </c>
      <c r="P284" s="4">
        <f t="shared" si="96"/>
        <v>0.91927991596810055</v>
      </c>
      <c r="Q284" s="11">
        <v>20</v>
      </c>
      <c r="R284" s="35">
        <v>3270</v>
      </c>
      <c r="S284" s="35">
        <v>3718.7</v>
      </c>
      <c r="T284" s="4">
        <f t="shared" si="97"/>
        <v>1.1372171253822629</v>
      </c>
      <c r="U284" s="11">
        <v>35</v>
      </c>
      <c r="V284" s="35">
        <v>0</v>
      </c>
      <c r="W284" s="35">
        <v>0</v>
      </c>
      <c r="X284" s="4">
        <f t="shared" si="98"/>
        <v>1</v>
      </c>
      <c r="Y284" s="11">
        <v>15</v>
      </c>
      <c r="Z284" s="82">
        <v>1947039</v>
      </c>
      <c r="AA284" s="82">
        <v>2156036</v>
      </c>
      <c r="AB284" s="4">
        <f t="shared" si="99"/>
        <v>1.1073409418095888</v>
      </c>
      <c r="AC284" s="11">
        <v>10</v>
      </c>
      <c r="AD284" s="11">
        <v>789</v>
      </c>
      <c r="AE284" s="11">
        <v>840</v>
      </c>
      <c r="AF284" s="4">
        <f t="shared" si="100"/>
        <v>1.064638783269962</v>
      </c>
      <c r="AG284" s="11">
        <v>20</v>
      </c>
      <c r="AH284" s="5" t="s">
        <v>362</v>
      </c>
      <c r="AI284" s="5" t="s">
        <v>362</v>
      </c>
      <c r="AJ284" s="5" t="s">
        <v>362</v>
      </c>
      <c r="AK284" s="5" t="s">
        <v>362</v>
      </c>
      <c r="AL284" s="5" t="s">
        <v>362</v>
      </c>
      <c r="AM284" s="5" t="s">
        <v>362</v>
      </c>
      <c r="AN284" s="5" t="s">
        <v>362</v>
      </c>
      <c r="AO284" s="5" t="s">
        <v>362</v>
      </c>
      <c r="AP284" s="5" t="s">
        <v>362</v>
      </c>
      <c r="AQ284" s="5" t="s">
        <v>362</v>
      </c>
      <c r="AR284" s="5" t="s">
        <v>362</v>
      </c>
      <c r="AS284" s="5" t="s">
        <v>362</v>
      </c>
      <c r="AT284" s="5" t="s">
        <v>362</v>
      </c>
      <c r="AU284" s="5" t="s">
        <v>362</v>
      </c>
      <c r="AV284" s="5" t="s">
        <v>362</v>
      </c>
      <c r="AW284" s="5" t="s">
        <v>362</v>
      </c>
      <c r="AX284" s="58">
        <v>69.5</v>
      </c>
      <c r="AY284" s="58">
        <v>66.7</v>
      </c>
      <c r="AZ284" s="4">
        <f t="shared" si="101"/>
        <v>0.95971223021582741</v>
      </c>
      <c r="BA284" s="5">
        <v>10</v>
      </c>
      <c r="BB284" s="5" t="s">
        <v>362</v>
      </c>
      <c r="BC284" s="5" t="s">
        <v>362</v>
      </c>
      <c r="BD284" s="5" t="s">
        <v>362</v>
      </c>
      <c r="BE284" s="5" t="s">
        <v>362</v>
      </c>
      <c r="BF284" s="5" t="s">
        <v>362</v>
      </c>
      <c r="BG284" s="5" t="s">
        <v>362</v>
      </c>
      <c r="BH284" s="5" t="s">
        <v>362</v>
      </c>
      <c r="BI284" s="5" t="s">
        <v>362</v>
      </c>
      <c r="BJ284" s="44">
        <f t="shared" si="106"/>
        <v>1.0242038036944761</v>
      </c>
      <c r="BK284" s="45">
        <v>62</v>
      </c>
      <c r="BL284" s="35">
        <f t="shared" si="107"/>
        <v>63.5</v>
      </c>
      <c r="BM284" s="35">
        <f t="shared" si="108"/>
        <v>1.5</v>
      </c>
      <c r="BN284" s="35">
        <v>5.0999999999999996</v>
      </c>
      <c r="BO284" s="35">
        <v>4.5</v>
      </c>
      <c r="BP284" s="35">
        <v>5.6</v>
      </c>
      <c r="BQ284" s="35">
        <v>5.6999999999999993</v>
      </c>
      <c r="BR284" s="35">
        <v>5.2</v>
      </c>
      <c r="BS284" s="35"/>
      <c r="BT284" s="35">
        <v>5.3</v>
      </c>
      <c r="BU284" s="35">
        <v>4.8</v>
      </c>
      <c r="BV284" s="35">
        <v>5.0999999999999996</v>
      </c>
      <c r="BW284" s="35">
        <v>6.3</v>
      </c>
      <c r="BX284" s="35">
        <v>7.2</v>
      </c>
      <c r="BY284" s="35">
        <v>6.5</v>
      </c>
      <c r="BZ284" s="35"/>
      <c r="CA284" s="35">
        <f t="shared" si="102"/>
        <v>2.2000000000000002</v>
      </c>
      <c r="CB284" s="35"/>
      <c r="CC284" s="35">
        <f t="shared" si="113"/>
        <v>2.2000000000000002</v>
      </c>
      <c r="CD284" s="35">
        <f t="shared" si="114"/>
        <v>0</v>
      </c>
      <c r="CE284" s="90"/>
      <c r="CF284" s="90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10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10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10"/>
      <c r="FU284" s="9"/>
      <c r="FV284" s="9"/>
      <c r="FW284" s="9"/>
      <c r="FX284" s="9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10"/>
      <c r="GW284" s="9"/>
      <c r="GX284" s="9"/>
      <c r="GY284" s="9"/>
      <c r="GZ284" s="9"/>
      <c r="HA284" s="9"/>
      <c r="HB284" s="9"/>
      <c r="HC284" s="9"/>
      <c r="HD284" s="9"/>
      <c r="HE284" s="9"/>
      <c r="HF284" s="9"/>
      <c r="HG284" s="9"/>
      <c r="HH284" s="9"/>
      <c r="HI284" s="9"/>
      <c r="HJ284" s="9"/>
      <c r="HK284" s="9"/>
      <c r="HL284" s="9"/>
      <c r="HM284" s="9"/>
      <c r="HN284" s="9"/>
      <c r="HO284" s="9"/>
      <c r="HP284" s="9"/>
      <c r="HQ284" s="9"/>
      <c r="HR284" s="9"/>
      <c r="HS284" s="9"/>
      <c r="HT284" s="9"/>
      <c r="HU284" s="9"/>
      <c r="HV284" s="9"/>
      <c r="HW284" s="9"/>
      <c r="HX284" s="10"/>
      <c r="HY284" s="9"/>
      <c r="HZ284" s="9"/>
    </row>
    <row r="285" spans="1:234" s="2" customFormat="1" ht="17.149999999999999" customHeight="1">
      <c r="A285" s="46" t="s">
        <v>278</v>
      </c>
      <c r="B285" s="35">
        <v>3733</v>
      </c>
      <c r="C285" s="35">
        <v>3297.1</v>
      </c>
      <c r="D285" s="4">
        <f t="shared" si="105"/>
        <v>0.88323064559335651</v>
      </c>
      <c r="E285" s="11">
        <v>10</v>
      </c>
      <c r="F285" s="5" t="s">
        <v>362</v>
      </c>
      <c r="G285" s="5" t="s">
        <v>362</v>
      </c>
      <c r="H285" s="5" t="s">
        <v>362</v>
      </c>
      <c r="I285" s="5" t="s">
        <v>362</v>
      </c>
      <c r="J285" s="5" t="s">
        <v>362</v>
      </c>
      <c r="K285" s="5" t="s">
        <v>362</v>
      </c>
      <c r="L285" s="5" t="s">
        <v>362</v>
      </c>
      <c r="M285" s="5" t="s">
        <v>362</v>
      </c>
      <c r="N285" s="35">
        <v>5250.6</v>
      </c>
      <c r="O285" s="35">
        <v>4575.3</v>
      </c>
      <c r="P285" s="4">
        <f t="shared" si="96"/>
        <v>0.87138612729973719</v>
      </c>
      <c r="Q285" s="11">
        <v>20</v>
      </c>
      <c r="R285" s="35">
        <v>37</v>
      </c>
      <c r="S285" s="35">
        <v>35.6</v>
      </c>
      <c r="T285" s="4">
        <f t="shared" si="97"/>
        <v>0.96216216216216222</v>
      </c>
      <c r="U285" s="11">
        <v>35</v>
      </c>
      <c r="V285" s="35">
        <v>0</v>
      </c>
      <c r="W285" s="35">
        <v>0</v>
      </c>
      <c r="X285" s="4">
        <f t="shared" si="98"/>
        <v>1</v>
      </c>
      <c r="Y285" s="11">
        <v>15</v>
      </c>
      <c r="Z285" s="82">
        <v>6043</v>
      </c>
      <c r="AA285" s="82">
        <v>12729</v>
      </c>
      <c r="AB285" s="4">
        <f t="shared" si="99"/>
        <v>1.2906404103921894</v>
      </c>
      <c r="AC285" s="11">
        <v>10</v>
      </c>
      <c r="AD285" s="11">
        <v>190</v>
      </c>
      <c r="AE285" s="11">
        <v>190</v>
      </c>
      <c r="AF285" s="4">
        <f t="shared" si="100"/>
        <v>1</v>
      </c>
      <c r="AG285" s="11">
        <v>20</v>
      </c>
      <c r="AH285" s="5" t="s">
        <v>362</v>
      </c>
      <c r="AI285" s="5" t="s">
        <v>362</v>
      </c>
      <c r="AJ285" s="5" t="s">
        <v>362</v>
      </c>
      <c r="AK285" s="5" t="s">
        <v>362</v>
      </c>
      <c r="AL285" s="5" t="s">
        <v>362</v>
      </c>
      <c r="AM285" s="5" t="s">
        <v>362</v>
      </c>
      <c r="AN285" s="5" t="s">
        <v>362</v>
      </c>
      <c r="AO285" s="5" t="s">
        <v>362</v>
      </c>
      <c r="AP285" s="5" t="s">
        <v>362</v>
      </c>
      <c r="AQ285" s="5" t="s">
        <v>362</v>
      </c>
      <c r="AR285" s="5" t="s">
        <v>362</v>
      </c>
      <c r="AS285" s="5" t="s">
        <v>362</v>
      </c>
      <c r="AT285" s="5" t="s">
        <v>362</v>
      </c>
      <c r="AU285" s="5" t="s">
        <v>362</v>
      </c>
      <c r="AV285" s="5" t="s">
        <v>362</v>
      </c>
      <c r="AW285" s="5" t="s">
        <v>362</v>
      </c>
      <c r="AX285" s="58">
        <v>68</v>
      </c>
      <c r="AY285" s="58">
        <v>66.7</v>
      </c>
      <c r="AZ285" s="4">
        <f t="shared" si="101"/>
        <v>0.98088235294117654</v>
      </c>
      <c r="BA285" s="5">
        <v>10</v>
      </c>
      <c r="BB285" s="5" t="s">
        <v>362</v>
      </c>
      <c r="BC285" s="5" t="s">
        <v>362</v>
      </c>
      <c r="BD285" s="5" t="s">
        <v>362</v>
      </c>
      <c r="BE285" s="5" t="s">
        <v>362</v>
      </c>
      <c r="BF285" s="5" t="s">
        <v>362</v>
      </c>
      <c r="BG285" s="5" t="s">
        <v>362</v>
      </c>
      <c r="BH285" s="5" t="s">
        <v>362</v>
      </c>
      <c r="BI285" s="5" t="s">
        <v>362</v>
      </c>
      <c r="BJ285" s="44">
        <f t="shared" si="106"/>
        <v>0.98042443592448025</v>
      </c>
      <c r="BK285" s="45">
        <v>581</v>
      </c>
      <c r="BL285" s="35">
        <f t="shared" si="107"/>
        <v>569.6</v>
      </c>
      <c r="BM285" s="35">
        <f t="shared" si="108"/>
        <v>-11.399999999999977</v>
      </c>
      <c r="BN285" s="35">
        <v>24</v>
      </c>
      <c r="BO285" s="35">
        <v>27.7</v>
      </c>
      <c r="BP285" s="35">
        <v>23.8</v>
      </c>
      <c r="BQ285" s="35">
        <v>34.799999999999997</v>
      </c>
      <c r="BR285" s="35">
        <v>38.799999999999997</v>
      </c>
      <c r="BS285" s="35"/>
      <c r="BT285" s="35">
        <v>81.8</v>
      </c>
      <c r="BU285" s="35">
        <v>74.3</v>
      </c>
      <c r="BV285" s="35">
        <v>45.3</v>
      </c>
      <c r="BW285" s="35">
        <v>36.5</v>
      </c>
      <c r="BX285" s="35">
        <v>82.199999999999989</v>
      </c>
      <c r="BY285" s="35">
        <v>60.2</v>
      </c>
      <c r="BZ285" s="35"/>
      <c r="CA285" s="35">
        <f t="shared" si="102"/>
        <v>40.200000000000003</v>
      </c>
      <c r="CB285" s="35"/>
      <c r="CC285" s="35">
        <f t="shared" si="113"/>
        <v>40.200000000000003</v>
      </c>
      <c r="CD285" s="35">
        <f t="shared" si="114"/>
        <v>0</v>
      </c>
      <c r="CE285" s="90"/>
      <c r="CF285" s="90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10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10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10"/>
      <c r="FU285" s="9"/>
      <c r="FV285" s="9"/>
      <c r="FW285" s="9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10"/>
      <c r="GW285" s="9"/>
      <c r="GX285" s="9"/>
      <c r="GY285" s="9"/>
      <c r="GZ285" s="9"/>
      <c r="HA285" s="9"/>
      <c r="HB285" s="9"/>
      <c r="HC285" s="9"/>
      <c r="HD285" s="9"/>
      <c r="HE285" s="9"/>
      <c r="HF285" s="9"/>
      <c r="HG285" s="9"/>
      <c r="HH285" s="9"/>
      <c r="HI285" s="9"/>
      <c r="HJ285" s="9"/>
      <c r="HK285" s="9"/>
      <c r="HL285" s="9"/>
      <c r="HM285" s="9"/>
      <c r="HN285" s="9"/>
      <c r="HO285" s="9"/>
      <c r="HP285" s="9"/>
      <c r="HQ285" s="9"/>
      <c r="HR285" s="9"/>
      <c r="HS285" s="9"/>
      <c r="HT285" s="9"/>
      <c r="HU285" s="9"/>
      <c r="HV285" s="9"/>
      <c r="HW285" s="9"/>
      <c r="HX285" s="10"/>
      <c r="HY285" s="9"/>
      <c r="HZ285" s="9"/>
    </row>
    <row r="286" spans="1:234" s="2" customFormat="1" ht="17.149999999999999" customHeight="1">
      <c r="A286" s="46" t="s">
        <v>279</v>
      </c>
      <c r="B286" s="35">
        <v>0</v>
      </c>
      <c r="C286" s="35">
        <v>33505.9</v>
      </c>
      <c r="D286" s="4">
        <f t="shared" si="105"/>
        <v>0</v>
      </c>
      <c r="E286" s="11">
        <v>0</v>
      </c>
      <c r="F286" s="5" t="s">
        <v>362</v>
      </c>
      <c r="G286" s="5" t="s">
        <v>362</v>
      </c>
      <c r="H286" s="5" t="s">
        <v>362</v>
      </c>
      <c r="I286" s="5" t="s">
        <v>362</v>
      </c>
      <c r="J286" s="5" t="s">
        <v>362</v>
      </c>
      <c r="K286" s="5" t="s">
        <v>362</v>
      </c>
      <c r="L286" s="5" t="s">
        <v>362</v>
      </c>
      <c r="M286" s="5" t="s">
        <v>362</v>
      </c>
      <c r="N286" s="35">
        <v>4389.2</v>
      </c>
      <c r="O286" s="35">
        <v>3091.5</v>
      </c>
      <c r="P286" s="4">
        <f t="shared" si="96"/>
        <v>0.70434247698897301</v>
      </c>
      <c r="Q286" s="11">
        <v>20</v>
      </c>
      <c r="R286" s="35">
        <v>1205</v>
      </c>
      <c r="S286" s="35">
        <v>1076.8</v>
      </c>
      <c r="T286" s="4">
        <f t="shared" si="97"/>
        <v>0.89360995850622404</v>
      </c>
      <c r="U286" s="11">
        <v>30</v>
      </c>
      <c r="V286" s="35">
        <v>0</v>
      </c>
      <c r="W286" s="35">
        <v>0</v>
      </c>
      <c r="X286" s="4">
        <f t="shared" si="98"/>
        <v>1</v>
      </c>
      <c r="Y286" s="11">
        <v>20</v>
      </c>
      <c r="Z286" s="82">
        <v>13428</v>
      </c>
      <c r="AA286" s="82">
        <v>23631</v>
      </c>
      <c r="AB286" s="4">
        <f t="shared" si="99"/>
        <v>1.2559830205540661</v>
      </c>
      <c r="AC286" s="11">
        <v>10</v>
      </c>
      <c r="AD286" s="11">
        <v>426</v>
      </c>
      <c r="AE286" s="11">
        <v>395</v>
      </c>
      <c r="AF286" s="4">
        <f t="shared" si="100"/>
        <v>0.92723004694835676</v>
      </c>
      <c r="AG286" s="11">
        <v>20</v>
      </c>
      <c r="AH286" s="5" t="s">
        <v>362</v>
      </c>
      <c r="AI286" s="5" t="s">
        <v>362</v>
      </c>
      <c r="AJ286" s="5" t="s">
        <v>362</v>
      </c>
      <c r="AK286" s="5" t="s">
        <v>362</v>
      </c>
      <c r="AL286" s="5" t="s">
        <v>362</v>
      </c>
      <c r="AM286" s="5" t="s">
        <v>362</v>
      </c>
      <c r="AN286" s="5" t="s">
        <v>362</v>
      </c>
      <c r="AO286" s="5" t="s">
        <v>362</v>
      </c>
      <c r="AP286" s="5" t="s">
        <v>362</v>
      </c>
      <c r="AQ286" s="5" t="s">
        <v>362</v>
      </c>
      <c r="AR286" s="5" t="s">
        <v>362</v>
      </c>
      <c r="AS286" s="5" t="s">
        <v>362</v>
      </c>
      <c r="AT286" s="5" t="s">
        <v>362</v>
      </c>
      <c r="AU286" s="5" t="s">
        <v>362</v>
      </c>
      <c r="AV286" s="5" t="s">
        <v>362</v>
      </c>
      <c r="AW286" s="5" t="s">
        <v>362</v>
      </c>
      <c r="AX286" s="58">
        <v>66.599999999999994</v>
      </c>
      <c r="AY286" s="58">
        <v>53.6</v>
      </c>
      <c r="AZ286" s="4">
        <f t="shared" si="101"/>
        <v>0.80480480480480487</v>
      </c>
      <c r="BA286" s="5">
        <v>10</v>
      </c>
      <c r="BB286" s="5" t="s">
        <v>362</v>
      </c>
      <c r="BC286" s="5" t="s">
        <v>362</v>
      </c>
      <c r="BD286" s="5" t="s">
        <v>362</v>
      </c>
      <c r="BE286" s="5" t="s">
        <v>362</v>
      </c>
      <c r="BF286" s="5" t="s">
        <v>362</v>
      </c>
      <c r="BG286" s="5" t="s">
        <v>362</v>
      </c>
      <c r="BH286" s="5" t="s">
        <v>362</v>
      </c>
      <c r="BI286" s="5" t="s">
        <v>362</v>
      </c>
      <c r="BJ286" s="44">
        <f t="shared" si="106"/>
        <v>0.9095238862502002</v>
      </c>
      <c r="BK286" s="45">
        <v>926</v>
      </c>
      <c r="BL286" s="35">
        <f t="shared" si="107"/>
        <v>842.2</v>
      </c>
      <c r="BM286" s="35">
        <f t="shared" si="108"/>
        <v>-83.799999999999955</v>
      </c>
      <c r="BN286" s="35">
        <v>64.099999999999994</v>
      </c>
      <c r="BO286" s="35">
        <v>57.6</v>
      </c>
      <c r="BP286" s="35">
        <v>38.799999999999997</v>
      </c>
      <c r="BQ286" s="35">
        <v>18.800000000000004</v>
      </c>
      <c r="BR286" s="35">
        <v>64.7</v>
      </c>
      <c r="BS286" s="35"/>
      <c r="BT286" s="35">
        <v>39.299999999999997</v>
      </c>
      <c r="BU286" s="35">
        <v>119.39999999999999</v>
      </c>
      <c r="BV286" s="35">
        <v>71.099999999999994</v>
      </c>
      <c r="BW286" s="35">
        <v>28</v>
      </c>
      <c r="BX286" s="35">
        <v>133.80000000000001</v>
      </c>
      <c r="BY286" s="35">
        <v>98.9</v>
      </c>
      <c r="BZ286" s="35">
        <v>89.5</v>
      </c>
      <c r="CA286" s="35">
        <f t="shared" si="102"/>
        <v>18.2</v>
      </c>
      <c r="CB286" s="35"/>
      <c r="CC286" s="35">
        <f t="shared" si="113"/>
        <v>18.2</v>
      </c>
      <c r="CD286" s="35">
        <f t="shared" si="114"/>
        <v>0</v>
      </c>
      <c r="CE286" s="90"/>
      <c r="CF286" s="90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10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10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10"/>
      <c r="FU286" s="9"/>
      <c r="FV286" s="9"/>
      <c r="FW286" s="9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10"/>
      <c r="GW286" s="9"/>
      <c r="GX286" s="9"/>
      <c r="GY286" s="9"/>
      <c r="GZ286" s="9"/>
      <c r="HA286" s="9"/>
      <c r="HB286" s="9"/>
      <c r="HC286" s="9"/>
      <c r="HD286" s="9"/>
      <c r="HE286" s="9"/>
      <c r="HF286" s="9"/>
      <c r="HG286" s="9"/>
      <c r="HH286" s="9"/>
      <c r="HI286" s="9"/>
      <c r="HJ286" s="9"/>
      <c r="HK286" s="9"/>
      <c r="HL286" s="9"/>
      <c r="HM286" s="9"/>
      <c r="HN286" s="9"/>
      <c r="HO286" s="9"/>
      <c r="HP286" s="9"/>
      <c r="HQ286" s="9"/>
      <c r="HR286" s="9"/>
      <c r="HS286" s="9"/>
      <c r="HT286" s="9"/>
      <c r="HU286" s="9"/>
      <c r="HV286" s="9"/>
      <c r="HW286" s="9"/>
      <c r="HX286" s="10"/>
      <c r="HY286" s="9"/>
      <c r="HZ286" s="9"/>
    </row>
    <row r="287" spans="1:234" s="2" customFormat="1" ht="17.149999999999999" customHeight="1">
      <c r="A287" s="46" t="s">
        <v>280</v>
      </c>
      <c r="B287" s="35">
        <v>11415</v>
      </c>
      <c r="C287" s="35">
        <v>14218.4</v>
      </c>
      <c r="D287" s="4">
        <f t="shared" si="105"/>
        <v>0</v>
      </c>
      <c r="E287" s="11">
        <v>0</v>
      </c>
      <c r="F287" s="5" t="s">
        <v>362</v>
      </c>
      <c r="G287" s="5" t="s">
        <v>362</v>
      </c>
      <c r="H287" s="5" t="s">
        <v>362</v>
      </c>
      <c r="I287" s="5" t="s">
        <v>362</v>
      </c>
      <c r="J287" s="5" t="s">
        <v>362</v>
      </c>
      <c r="K287" s="5" t="s">
        <v>362</v>
      </c>
      <c r="L287" s="5" t="s">
        <v>362</v>
      </c>
      <c r="M287" s="5" t="s">
        <v>362</v>
      </c>
      <c r="N287" s="35">
        <v>12754.8</v>
      </c>
      <c r="O287" s="35">
        <v>11680.4</v>
      </c>
      <c r="P287" s="4">
        <f t="shared" si="96"/>
        <v>0.91576504531627312</v>
      </c>
      <c r="Q287" s="11">
        <v>20</v>
      </c>
      <c r="R287" s="35">
        <v>0</v>
      </c>
      <c r="S287" s="35">
        <v>0</v>
      </c>
      <c r="T287" s="4">
        <f t="shared" si="97"/>
        <v>1</v>
      </c>
      <c r="U287" s="11">
        <v>35</v>
      </c>
      <c r="V287" s="35">
        <v>0</v>
      </c>
      <c r="W287" s="35">
        <v>0</v>
      </c>
      <c r="X287" s="4">
        <f t="shared" si="98"/>
        <v>1</v>
      </c>
      <c r="Y287" s="11">
        <v>15</v>
      </c>
      <c r="Z287" s="82">
        <v>208132</v>
      </c>
      <c r="AA287" s="82">
        <v>242479</v>
      </c>
      <c r="AB287" s="4">
        <f t="shared" si="99"/>
        <v>1.1650250802375415</v>
      </c>
      <c r="AC287" s="11">
        <v>10</v>
      </c>
      <c r="AD287" s="11">
        <v>109</v>
      </c>
      <c r="AE287" s="11">
        <v>109</v>
      </c>
      <c r="AF287" s="4">
        <f t="shared" si="100"/>
        <v>1</v>
      </c>
      <c r="AG287" s="11">
        <v>20</v>
      </c>
      <c r="AH287" s="5" t="s">
        <v>362</v>
      </c>
      <c r="AI287" s="5" t="s">
        <v>362</v>
      </c>
      <c r="AJ287" s="5" t="s">
        <v>362</v>
      </c>
      <c r="AK287" s="5" t="s">
        <v>362</v>
      </c>
      <c r="AL287" s="5" t="s">
        <v>362</v>
      </c>
      <c r="AM287" s="5" t="s">
        <v>362</v>
      </c>
      <c r="AN287" s="5" t="s">
        <v>362</v>
      </c>
      <c r="AO287" s="5" t="s">
        <v>362</v>
      </c>
      <c r="AP287" s="5" t="s">
        <v>362</v>
      </c>
      <c r="AQ287" s="5" t="s">
        <v>362</v>
      </c>
      <c r="AR287" s="5" t="s">
        <v>362</v>
      </c>
      <c r="AS287" s="5" t="s">
        <v>362</v>
      </c>
      <c r="AT287" s="5" t="s">
        <v>362</v>
      </c>
      <c r="AU287" s="5" t="s">
        <v>362</v>
      </c>
      <c r="AV287" s="5" t="s">
        <v>362</v>
      </c>
      <c r="AW287" s="5" t="s">
        <v>362</v>
      </c>
      <c r="AX287" s="58">
        <v>68</v>
      </c>
      <c r="AY287" s="58">
        <v>66.7</v>
      </c>
      <c r="AZ287" s="4">
        <f t="shared" si="101"/>
        <v>0.98088235294117654</v>
      </c>
      <c r="BA287" s="5">
        <v>10</v>
      </c>
      <c r="BB287" s="5" t="s">
        <v>362</v>
      </c>
      <c r="BC287" s="5" t="s">
        <v>362</v>
      </c>
      <c r="BD287" s="5" t="s">
        <v>362</v>
      </c>
      <c r="BE287" s="5" t="s">
        <v>362</v>
      </c>
      <c r="BF287" s="5" t="s">
        <v>362</v>
      </c>
      <c r="BG287" s="5" t="s">
        <v>362</v>
      </c>
      <c r="BH287" s="5" t="s">
        <v>362</v>
      </c>
      <c r="BI287" s="5" t="s">
        <v>362</v>
      </c>
      <c r="BJ287" s="44">
        <f t="shared" si="106"/>
        <v>0.99794886580102404</v>
      </c>
      <c r="BK287" s="45">
        <v>118</v>
      </c>
      <c r="BL287" s="35">
        <f t="shared" si="107"/>
        <v>117.8</v>
      </c>
      <c r="BM287" s="35">
        <f t="shared" si="108"/>
        <v>-0.20000000000000284</v>
      </c>
      <c r="BN287" s="35">
        <v>10</v>
      </c>
      <c r="BO287" s="35">
        <v>9.8000000000000007</v>
      </c>
      <c r="BP287" s="35">
        <v>9.4</v>
      </c>
      <c r="BQ287" s="35">
        <v>11.8</v>
      </c>
      <c r="BR287" s="35">
        <v>7.9</v>
      </c>
      <c r="BS287" s="35"/>
      <c r="BT287" s="35">
        <v>8.1999999999999993</v>
      </c>
      <c r="BU287" s="35">
        <v>11.9</v>
      </c>
      <c r="BV287" s="35">
        <v>9.1</v>
      </c>
      <c r="BW287" s="35">
        <v>7.9</v>
      </c>
      <c r="BX287" s="35">
        <v>14.7</v>
      </c>
      <c r="BY287" s="35">
        <v>11.6</v>
      </c>
      <c r="BZ287" s="35"/>
      <c r="CA287" s="35">
        <f t="shared" si="102"/>
        <v>5.5</v>
      </c>
      <c r="CB287" s="35"/>
      <c r="CC287" s="35">
        <f t="shared" si="113"/>
        <v>5.5</v>
      </c>
      <c r="CD287" s="35">
        <f t="shared" si="114"/>
        <v>0</v>
      </c>
      <c r="CE287" s="90"/>
      <c r="CF287" s="90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10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10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10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10"/>
      <c r="GW287" s="9"/>
      <c r="GX287" s="9"/>
      <c r="GY287" s="9"/>
      <c r="GZ287" s="9"/>
      <c r="HA287" s="9"/>
      <c r="HB287" s="9"/>
      <c r="HC287" s="9"/>
      <c r="HD287" s="9"/>
      <c r="HE287" s="9"/>
      <c r="HF287" s="9"/>
      <c r="HG287" s="9"/>
      <c r="HH287" s="9"/>
      <c r="HI287" s="9"/>
      <c r="HJ287" s="9"/>
      <c r="HK287" s="9"/>
      <c r="HL287" s="9"/>
      <c r="HM287" s="9"/>
      <c r="HN287" s="9"/>
      <c r="HO287" s="9"/>
      <c r="HP287" s="9"/>
      <c r="HQ287" s="9"/>
      <c r="HR287" s="9"/>
      <c r="HS287" s="9"/>
      <c r="HT287" s="9"/>
      <c r="HU287" s="9"/>
      <c r="HV287" s="9"/>
      <c r="HW287" s="9"/>
      <c r="HX287" s="10"/>
      <c r="HY287" s="9"/>
      <c r="HZ287" s="9"/>
    </row>
    <row r="288" spans="1:234" s="2" customFormat="1" ht="17.149999999999999" customHeight="1">
      <c r="A288" s="46" t="s">
        <v>281</v>
      </c>
      <c r="B288" s="35">
        <v>0</v>
      </c>
      <c r="C288" s="35">
        <v>72088.600000000006</v>
      </c>
      <c r="D288" s="4">
        <f t="shared" si="105"/>
        <v>0</v>
      </c>
      <c r="E288" s="11">
        <v>0</v>
      </c>
      <c r="F288" s="5" t="s">
        <v>362</v>
      </c>
      <c r="G288" s="5" t="s">
        <v>362</v>
      </c>
      <c r="H288" s="5" t="s">
        <v>362</v>
      </c>
      <c r="I288" s="5" t="s">
        <v>362</v>
      </c>
      <c r="J288" s="5" t="s">
        <v>362</v>
      </c>
      <c r="K288" s="5" t="s">
        <v>362</v>
      </c>
      <c r="L288" s="5" t="s">
        <v>362</v>
      </c>
      <c r="M288" s="5" t="s">
        <v>362</v>
      </c>
      <c r="N288" s="35">
        <v>5259.2</v>
      </c>
      <c r="O288" s="35">
        <v>3921.5</v>
      </c>
      <c r="P288" s="4">
        <f t="shared" si="96"/>
        <v>0.74564572558564046</v>
      </c>
      <c r="Q288" s="11">
        <v>20</v>
      </c>
      <c r="R288" s="35">
        <v>1805</v>
      </c>
      <c r="S288" s="35">
        <v>1611.9</v>
      </c>
      <c r="T288" s="4">
        <f t="shared" si="97"/>
        <v>0.89301939058171753</v>
      </c>
      <c r="U288" s="11">
        <v>40</v>
      </c>
      <c r="V288" s="35">
        <v>0</v>
      </c>
      <c r="W288" s="35">
        <v>0</v>
      </c>
      <c r="X288" s="4">
        <f t="shared" si="98"/>
        <v>1</v>
      </c>
      <c r="Y288" s="11">
        <v>10</v>
      </c>
      <c r="Z288" s="82">
        <v>114136</v>
      </c>
      <c r="AA288" s="82">
        <v>98738</v>
      </c>
      <c r="AB288" s="4">
        <f t="shared" si="99"/>
        <v>0.86509076890726855</v>
      </c>
      <c r="AC288" s="11">
        <v>10</v>
      </c>
      <c r="AD288" s="11">
        <v>528</v>
      </c>
      <c r="AE288" s="11">
        <v>538</v>
      </c>
      <c r="AF288" s="4">
        <f t="shared" si="100"/>
        <v>1.018939393939394</v>
      </c>
      <c r="AG288" s="11">
        <v>20</v>
      </c>
      <c r="AH288" s="5" t="s">
        <v>362</v>
      </c>
      <c r="AI288" s="5" t="s">
        <v>362</v>
      </c>
      <c r="AJ288" s="5" t="s">
        <v>362</v>
      </c>
      <c r="AK288" s="5" t="s">
        <v>362</v>
      </c>
      <c r="AL288" s="5" t="s">
        <v>362</v>
      </c>
      <c r="AM288" s="5" t="s">
        <v>362</v>
      </c>
      <c r="AN288" s="5" t="s">
        <v>362</v>
      </c>
      <c r="AO288" s="5" t="s">
        <v>362</v>
      </c>
      <c r="AP288" s="5" t="s">
        <v>362</v>
      </c>
      <c r="AQ288" s="5" t="s">
        <v>362</v>
      </c>
      <c r="AR288" s="5" t="s">
        <v>362</v>
      </c>
      <c r="AS288" s="5" t="s">
        <v>362</v>
      </c>
      <c r="AT288" s="5" t="s">
        <v>362</v>
      </c>
      <c r="AU288" s="5" t="s">
        <v>362</v>
      </c>
      <c r="AV288" s="5" t="s">
        <v>362</v>
      </c>
      <c r="AW288" s="5" t="s">
        <v>362</v>
      </c>
      <c r="AX288" s="58">
        <v>68</v>
      </c>
      <c r="AY288" s="58">
        <v>66.7</v>
      </c>
      <c r="AZ288" s="4">
        <f t="shared" si="101"/>
        <v>0.98088235294117654</v>
      </c>
      <c r="BA288" s="5">
        <v>10</v>
      </c>
      <c r="BB288" s="5" t="s">
        <v>362</v>
      </c>
      <c r="BC288" s="5" t="s">
        <v>362</v>
      </c>
      <c r="BD288" s="5" t="s">
        <v>362</v>
      </c>
      <c r="BE288" s="5" t="s">
        <v>362</v>
      </c>
      <c r="BF288" s="5" t="s">
        <v>362</v>
      </c>
      <c r="BG288" s="5" t="s">
        <v>362</v>
      </c>
      <c r="BH288" s="5" t="s">
        <v>362</v>
      </c>
      <c r="BI288" s="5" t="s">
        <v>362</v>
      </c>
      <c r="BJ288" s="44">
        <f t="shared" si="106"/>
        <v>0.90429281120230764</v>
      </c>
      <c r="BK288" s="45">
        <v>1173</v>
      </c>
      <c r="BL288" s="35">
        <f t="shared" si="107"/>
        <v>1060.7</v>
      </c>
      <c r="BM288" s="35">
        <f t="shared" si="108"/>
        <v>-112.29999999999995</v>
      </c>
      <c r="BN288" s="35">
        <v>118.3</v>
      </c>
      <c r="BO288" s="35">
        <v>121.5</v>
      </c>
      <c r="BP288" s="35">
        <v>96.2</v>
      </c>
      <c r="BQ288" s="35">
        <v>91.9</v>
      </c>
      <c r="BR288" s="35">
        <v>88.7</v>
      </c>
      <c r="BS288" s="35"/>
      <c r="BT288" s="35">
        <v>71.3</v>
      </c>
      <c r="BU288" s="35">
        <v>88.4</v>
      </c>
      <c r="BV288" s="35">
        <v>70.3</v>
      </c>
      <c r="BW288" s="35">
        <v>31.6</v>
      </c>
      <c r="BX288" s="35">
        <v>102.7</v>
      </c>
      <c r="BY288" s="35">
        <v>105.5</v>
      </c>
      <c r="BZ288" s="35">
        <v>17.100000000000001</v>
      </c>
      <c r="CA288" s="35">
        <f t="shared" si="102"/>
        <v>57.2</v>
      </c>
      <c r="CB288" s="35"/>
      <c r="CC288" s="35">
        <f t="shared" si="113"/>
        <v>57.2</v>
      </c>
      <c r="CD288" s="35">
        <f t="shared" si="114"/>
        <v>0</v>
      </c>
      <c r="CE288" s="90"/>
      <c r="CF288" s="90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10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10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10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10"/>
      <c r="GW288" s="9"/>
      <c r="GX288" s="9"/>
      <c r="GY288" s="9"/>
      <c r="GZ288" s="9"/>
      <c r="HA288" s="9"/>
      <c r="HB288" s="9"/>
      <c r="HC288" s="9"/>
      <c r="HD288" s="9"/>
      <c r="HE288" s="9"/>
      <c r="HF288" s="9"/>
      <c r="HG288" s="9"/>
      <c r="HH288" s="9"/>
      <c r="HI288" s="9"/>
      <c r="HJ288" s="9"/>
      <c r="HK288" s="9"/>
      <c r="HL288" s="9"/>
      <c r="HM288" s="9"/>
      <c r="HN288" s="9"/>
      <c r="HO288" s="9"/>
      <c r="HP288" s="9"/>
      <c r="HQ288" s="9"/>
      <c r="HR288" s="9"/>
      <c r="HS288" s="9"/>
      <c r="HT288" s="9"/>
      <c r="HU288" s="9"/>
      <c r="HV288" s="9"/>
      <c r="HW288" s="9"/>
      <c r="HX288" s="10"/>
      <c r="HY288" s="9"/>
      <c r="HZ288" s="9"/>
    </row>
    <row r="289" spans="1:234" s="2" customFormat="1" ht="17.149999999999999" customHeight="1">
      <c r="A289" s="46" t="s">
        <v>282</v>
      </c>
      <c r="B289" s="35">
        <v>0</v>
      </c>
      <c r="C289" s="35">
        <v>0</v>
      </c>
      <c r="D289" s="4">
        <f t="shared" si="105"/>
        <v>0</v>
      </c>
      <c r="E289" s="11">
        <v>0</v>
      </c>
      <c r="F289" s="5" t="s">
        <v>362</v>
      </c>
      <c r="G289" s="5" t="s">
        <v>362</v>
      </c>
      <c r="H289" s="5" t="s">
        <v>362</v>
      </c>
      <c r="I289" s="5" t="s">
        <v>362</v>
      </c>
      <c r="J289" s="5" t="s">
        <v>362</v>
      </c>
      <c r="K289" s="5" t="s">
        <v>362</v>
      </c>
      <c r="L289" s="5" t="s">
        <v>362</v>
      </c>
      <c r="M289" s="5" t="s">
        <v>362</v>
      </c>
      <c r="N289" s="35">
        <v>3072.4</v>
      </c>
      <c r="O289" s="35">
        <v>2141.6999999999998</v>
      </c>
      <c r="P289" s="4">
        <f t="shared" si="96"/>
        <v>0.69707720348912894</v>
      </c>
      <c r="Q289" s="11">
        <v>20</v>
      </c>
      <c r="R289" s="35">
        <v>0</v>
      </c>
      <c r="S289" s="35">
        <v>0</v>
      </c>
      <c r="T289" s="4">
        <f t="shared" si="97"/>
        <v>1</v>
      </c>
      <c r="U289" s="11">
        <v>40</v>
      </c>
      <c r="V289" s="35">
        <v>0</v>
      </c>
      <c r="W289" s="35">
        <v>0</v>
      </c>
      <c r="X289" s="4">
        <f t="shared" si="98"/>
        <v>1</v>
      </c>
      <c r="Y289" s="11">
        <v>10</v>
      </c>
      <c r="Z289" s="82">
        <v>6378</v>
      </c>
      <c r="AA289" s="82">
        <v>5225</v>
      </c>
      <c r="AB289" s="4">
        <f t="shared" si="99"/>
        <v>0.81922232674819695</v>
      </c>
      <c r="AC289" s="11">
        <v>10</v>
      </c>
      <c r="AD289" s="11">
        <v>105</v>
      </c>
      <c r="AE289" s="11">
        <v>95</v>
      </c>
      <c r="AF289" s="4">
        <f t="shared" si="100"/>
        <v>0.90476190476190477</v>
      </c>
      <c r="AG289" s="11">
        <v>20</v>
      </c>
      <c r="AH289" s="5" t="s">
        <v>362</v>
      </c>
      <c r="AI289" s="5" t="s">
        <v>362</v>
      </c>
      <c r="AJ289" s="5" t="s">
        <v>362</v>
      </c>
      <c r="AK289" s="5" t="s">
        <v>362</v>
      </c>
      <c r="AL289" s="5" t="s">
        <v>362</v>
      </c>
      <c r="AM289" s="5" t="s">
        <v>362</v>
      </c>
      <c r="AN289" s="5" t="s">
        <v>362</v>
      </c>
      <c r="AO289" s="5" t="s">
        <v>362</v>
      </c>
      <c r="AP289" s="5" t="s">
        <v>362</v>
      </c>
      <c r="AQ289" s="5" t="s">
        <v>362</v>
      </c>
      <c r="AR289" s="5" t="s">
        <v>362</v>
      </c>
      <c r="AS289" s="5" t="s">
        <v>362</v>
      </c>
      <c r="AT289" s="5" t="s">
        <v>362</v>
      </c>
      <c r="AU289" s="5" t="s">
        <v>362</v>
      </c>
      <c r="AV289" s="5" t="s">
        <v>362</v>
      </c>
      <c r="AW289" s="5" t="s">
        <v>362</v>
      </c>
      <c r="AX289" s="58">
        <v>68</v>
      </c>
      <c r="AY289" s="58">
        <v>66.7</v>
      </c>
      <c r="AZ289" s="4">
        <f t="shared" si="101"/>
        <v>0.98088235294117654</v>
      </c>
      <c r="BA289" s="5">
        <v>10</v>
      </c>
      <c r="BB289" s="5" t="s">
        <v>362</v>
      </c>
      <c r="BC289" s="5" t="s">
        <v>362</v>
      </c>
      <c r="BD289" s="5" t="s">
        <v>362</v>
      </c>
      <c r="BE289" s="5" t="s">
        <v>362</v>
      </c>
      <c r="BF289" s="5" t="s">
        <v>362</v>
      </c>
      <c r="BG289" s="5" t="s">
        <v>362</v>
      </c>
      <c r="BH289" s="5" t="s">
        <v>362</v>
      </c>
      <c r="BI289" s="5" t="s">
        <v>362</v>
      </c>
      <c r="BJ289" s="44">
        <f t="shared" si="106"/>
        <v>0.90943480874467653</v>
      </c>
      <c r="BK289" s="45">
        <v>519</v>
      </c>
      <c r="BL289" s="35">
        <f t="shared" si="107"/>
        <v>472</v>
      </c>
      <c r="BM289" s="35">
        <f t="shared" si="108"/>
        <v>-47</v>
      </c>
      <c r="BN289" s="35">
        <v>38</v>
      </c>
      <c r="BO289" s="35">
        <v>35.9</v>
      </c>
      <c r="BP289" s="35">
        <v>72.8</v>
      </c>
      <c r="BQ289" s="35">
        <v>53.7</v>
      </c>
      <c r="BR289" s="35">
        <v>51.1</v>
      </c>
      <c r="BS289" s="35"/>
      <c r="BT289" s="35">
        <v>44.6</v>
      </c>
      <c r="BU289" s="35">
        <v>32.9</v>
      </c>
      <c r="BV289" s="35">
        <v>35</v>
      </c>
      <c r="BW289" s="35">
        <v>45.9</v>
      </c>
      <c r="BX289" s="35">
        <v>48.199999999999996</v>
      </c>
      <c r="BY289" s="35">
        <v>50.5</v>
      </c>
      <c r="BZ289" s="35"/>
      <c r="CA289" s="35">
        <f t="shared" si="102"/>
        <v>-36.6</v>
      </c>
      <c r="CB289" s="35"/>
      <c r="CC289" s="35">
        <f t="shared" si="113"/>
        <v>0</v>
      </c>
      <c r="CD289" s="35">
        <f t="shared" si="114"/>
        <v>-36.6</v>
      </c>
      <c r="CE289" s="90"/>
      <c r="CF289" s="90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10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10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10"/>
      <c r="FU289" s="9"/>
      <c r="FV289" s="9"/>
      <c r="FW289" s="9"/>
      <c r="FX289" s="9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10"/>
      <c r="GW289" s="9"/>
      <c r="GX289" s="9"/>
      <c r="GY289" s="9"/>
      <c r="GZ289" s="9"/>
      <c r="HA289" s="9"/>
      <c r="HB289" s="9"/>
      <c r="HC289" s="9"/>
      <c r="HD289" s="9"/>
      <c r="HE289" s="9"/>
      <c r="HF289" s="9"/>
      <c r="HG289" s="9"/>
      <c r="HH289" s="9"/>
      <c r="HI289" s="9"/>
      <c r="HJ289" s="9"/>
      <c r="HK289" s="9"/>
      <c r="HL289" s="9"/>
      <c r="HM289" s="9"/>
      <c r="HN289" s="9"/>
      <c r="HO289" s="9"/>
      <c r="HP289" s="9"/>
      <c r="HQ289" s="9"/>
      <c r="HR289" s="9"/>
      <c r="HS289" s="9"/>
      <c r="HT289" s="9"/>
      <c r="HU289" s="9"/>
      <c r="HV289" s="9"/>
      <c r="HW289" s="9"/>
      <c r="HX289" s="10"/>
      <c r="HY289" s="9"/>
      <c r="HZ289" s="9"/>
    </row>
    <row r="290" spans="1:234" s="2" customFormat="1" ht="17.149999999999999" customHeight="1">
      <c r="A290" s="46" t="s">
        <v>283</v>
      </c>
      <c r="B290" s="35">
        <v>4527</v>
      </c>
      <c r="C290" s="35">
        <v>6976.1</v>
      </c>
      <c r="D290" s="4">
        <f t="shared" si="105"/>
        <v>1.2340998453722112</v>
      </c>
      <c r="E290" s="11">
        <v>10</v>
      </c>
      <c r="F290" s="5" t="s">
        <v>362</v>
      </c>
      <c r="G290" s="5" t="s">
        <v>362</v>
      </c>
      <c r="H290" s="5" t="s">
        <v>362</v>
      </c>
      <c r="I290" s="5" t="s">
        <v>362</v>
      </c>
      <c r="J290" s="5" t="s">
        <v>362</v>
      </c>
      <c r="K290" s="5" t="s">
        <v>362</v>
      </c>
      <c r="L290" s="5" t="s">
        <v>362</v>
      </c>
      <c r="M290" s="5" t="s">
        <v>362</v>
      </c>
      <c r="N290" s="35">
        <v>6220.1</v>
      </c>
      <c r="O290" s="35">
        <v>6836.1</v>
      </c>
      <c r="P290" s="4">
        <f t="shared" si="96"/>
        <v>1.099033777592</v>
      </c>
      <c r="Q290" s="11">
        <v>20</v>
      </c>
      <c r="R290" s="35">
        <v>3032</v>
      </c>
      <c r="S290" s="35">
        <v>3349.2</v>
      </c>
      <c r="T290" s="4">
        <f t="shared" si="97"/>
        <v>1.104617414248021</v>
      </c>
      <c r="U290" s="11">
        <v>35</v>
      </c>
      <c r="V290" s="35">
        <v>0</v>
      </c>
      <c r="W290" s="35">
        <v>0</v>
      </c>
      <c r="X290" s="4">
        <f t="shared" si="98"/>
        <v>1</v>
      </c>
      <c r="Y290" s="11">
        <v>15</v>
      </c>
      <c r="Z290" s="82">
        <v>51697</v>
      </c>
      <c r="AA290" s="82">
        <v>45583</v>
      </c>
      <c r="AB290" s="4">
        <f t="shared" si="99"/>
        <v>0.88173394974563324</v>
      </c>
      <c r="AC290" s="11">
        <v>10</v>
      </c>
      <c r="AD290" s="11">
        <v>684</v>
      </c>
      <c r="AE290" s="11">
        <v>684</v>
      </c>
      <c r="AF290" s="4">
        <f t="shared" si="100"/>
        <v>1</v>
      </c>
      <c r="AG290" s="11">
        <v>20</v>
      </c>
      <c r="AH290" s="5" t="s">
        <v>362</v>
      </c>
      <c r="AI290" s="5" t="s">
        <v>362</v>
      </c>
      <c r="AJ290" s="5" t="s">
        <v>362</v>
      </c>
      <c r="AK290" s="5" t="s">
        <v>362</v>
      </c>
      <c r="AL290" s="5" t="s">
        <v>362</v>
      </c>
      <c r="AM290" s="5" t="s">
        <v>362</v>
      </c>
      <c r="AN290" s="5" t="s">
        <v>362</v>
      </c>
      <c r="AO290" s="5" t="s">
        <v>362</v>
      </c>
      <c r="AP290" s="5" t="s">
        <v>362</v>
      </c>
      <c r="AQ290" s="5" t="s">
        <v>362</v>
      </c>
      <c r="AR290" s="5" t="s">
        <v>362</v>
      </c>
      <c r="AS290" s="5" t="s">
        <v>362</v>
      </c>
      <c r="AT290" s="5" t="s">
        <v>362</v>
      </c>
      <c r="AU290" s="5" t="s">
        <v>362</v>
      </c>
      <c r="AV290" s="5" t="s">
        <v>362</v>
      </c>
      <c r="AW290" s="5" t="s">
        <v>362</v>
      </c>
      <c r="AX290" s="58">
        <v>68</v>
      </c>
      <c r="AY290" s="58">
        <v>33.299999999999997</v>
      </c>
      <c r="AZ290" s="4">
        <f t="shared" si="101"/>
        <v>0.48970588235294116</v>
      </c>
      <c r="BA290" s="5">
        <v>10</v>
      </c>
      <c r="BB290" s="5" t="s">
        <v>362</v>
      </c>
      <c r="BC290" s="5" t="s">
        <v>362</v>
      </c>
      <c r="BD290" s="5" t="s">
        <v>362</v>
      </c>
      <c r="BE290" s="5" t="s">
        <v>362</v>
      </c>
      <c r="BF290" s="5" t="s">
        <v>362</v>
      </c>
      <c r="BG290" s="5" t="s">
        <v>362</v>
      </c>
      <c r="BH290" s="5" t="s">
        <v>362</v>
      </c>
      <c r="BI290" s="5" t="s">
        <v>362</v>
      </c>
      <c r="BJ290" s="44">
        <f t="shared" si="106"/>
        <v>1.0141473485435715</v>
      </c>
      <c r="BK290" s="45">
        <v>600</v>
      </c>
      <c r="BL290" s="35">
        <f t="shared" si="107"/>
        <v>608.5</v>
      </c>
      <c r="BM290" s="35">
        <f t="shared" si="108"/>
        <v>8.5</v>
      </c>
      <c r="BN290" s="35">
        <v>64.099999999999994</v>
      </c>
      <c r="BO290" s="35">
        <v>46.4</v>
      </c>
      <c r="BP290" s="35">
        <v>35.5</v>
      </c>
      <c r="BQ290" s="35">
        <v>39.5</v>
      </c>
      <c r="BR290" s="35">
        <v>58.3</v>
      </c>
      <c r="BS290" s="35"/>
      <c r="BT290" s="35">
        <v>91.4</v>
      </c>
      <c r="BU290" s="35">
        <v>50.9</v>
      </c>
      <c r="BV290" s="35">
        <v>47.9</v>
      </c>
      <c r="BW290" s="35">
        <v>44.7</v>
      </c>
      <c r="BX290" s="35">
        <v>53.699999999999996</v>
      </c>
      <c r="BY290" s="35">
        <v>58.2</v>
      </c>
      <c r="BZ290" s="35">
        <v>30.400000000000002</v>
      </c>
      <c r="CA290" s="35">
        <f t="shared" si="102"/>
        <v>-12.5</v>
      </c>
      <c r="CB290" s="35"/>
      <c r="CC290" s="35">
        <f t="shared" si="113"/>
        <v>0</v>
      </c>
      <c r="CD290" s="35">
        <f t="shared" si="114"/>
        <v>-12.5</v>
      </c>
      <c r="CE290" s="90"/>
      <c r="CF290" s="90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10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10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10"/>
      <c r="FU290" s="9"/>
      <c r="FV290" s="9"/>
      <c r="FW290" s="9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10"/>
      <c r="GW290" s="9"/>
      <c r="GX290" s="9"/>
      <c r="GY290" s="9"/>
      <c r="GZ290" s="9"/>
      <c r="HA290" s="9"/>
      <c r="HB290" s="9"/>
      <c r="HC290" s="9"/>
      <c r="HD290" s="9"/>
      <c r="HE290" s="9"/>
      <c r="HF290" s="9"/>
      <c r="HG290" s="9"/>
      <c r="HH290" s="9"/>
      <c r="HI290" s="9"/>
      <c r="HJ290" s="9"/>
      <c r="HK290" s="9"/>
      <c r="HL290" s="9"/>
      <c r="HM290" s="9"/>
      <c r="HN290" s="9"/>
      <c r="HO290" s="9"/>
      <c r="HP290" s="9"/>
      <c r="HQ290" s="9"/>
      <c r="HR290" s="9"/>
      <c r="HS290" s="9"/>
      <c r="HT290" s="9"/>
      <c r="HU290" s="9"/>
      <c r="HV290" s="9"/>
      <c r="HW290" s="9"/>
      <c r="HX290" s="10"/>
      <c r="HY290" s="9"/>
      <c r="HZ290" s="9"/>
    </row>
    <row r="291" spans="1:234" s="2" customFormat="1" ht="17.149999999999999" customHeight="1">
      <c r="A291" s="46" t="s">
        <v>284</v>
      </c>
      <c r="B291" s="35">
        <v>0</v>
      </c>
      <c r="C291" s="35">
        <v>0</v>
      </c>
      <c r="D291" s="4">
        <f t="shared" si="105"/>
        <v>0</v>
      </c>
      <c r="E291" s="11">
        <v>0</v>
      </c>
      <c r="F291" s="5" t="s">
        <v>362</v>
      </c>
      <c r="G291" s="5" t="s">
        <v>362</v>
      </c>
      <c r="H291" s="5" t="s">
        <v>362</v>
      </c>
      <c r="I291" s="5" t="s">
        <v>362</v>
      </c>
      <c r="J291" s="5" t="s">
        <v>362</v>
      </c>
      <c r="K291" s="5" t="s">
        <v>362</v>
      </c>
      <c r="L291" s="5" t="s">
        <v>362</v>
      </c>
      <c r="M291" s="5" t="s">
        <v>362</v>
      </c>
      <c r="N291" s="35">
        <v>4015.4</v>
      </c>
      <c r="O291" s="35">
        <v>4384.3</v>
      </c>
      <c r="P291" s="4">
        <f t="shared" si="96"/>
        <v>1.0918712955122778</v>
      </c>
      <c r="Q291" s="11">
        <v>20</v>
      </c>
      <c r="R291" s="35">
        <v>197</v>
      </c>
      <c r="S291" s="35">
        <v>106.3</v>
      </c>
      <c r="T291" s="4">
        <f t="shared" si="97"/>
        <v>0.53959390862944157</v>
      </c>
      <c r="U291" s="11">
        <v>40</v>
      </c>
      <c r="V291" s="35">
        <v>0</v>
      </c>
      <c r="W291" s="35">
        <v>0</v>
      </c>
      <c r="X291" s="4">
        <f t="shared" si="98"/>
        <v>1</v>
      </c>
      <c r="Y291" s="11">
        <v>10</v>
      </c>
      <c r="Z291" s="82">
        <v>18128</v>
      </c>
      <c r="AA291" s="82">
        <v>18033</v>
      </c>
      <c r="AB291" s="4">
        <f t="shared" si="99"/>
        <v>0.9947594880847308</v>
      </c>
      <c r="AC291" s="11">
        <v>10</v>
      </c>
      <c r="AD291" s="11">
        <v>287</v>
      </c>
      <c r="AE291" s="11">
        <v>282</v>
      </c>
      <c r="AF291" s="4">
        <f t="shared" si="100"/>
        <v>0.98257839721254359</v>
      </c>
      <c r="AG291" s="11">
        <v>20</v>
      </c>
      <c r="AH291" s="5" t="s">
        <v>362</v>
      </c>
      <c r="AI291" s="5" t="s">
        <v>362</v>
      </c>
      <c r="AJ291" s="5" t="s">
        <v>362</v>
      </c>
      <c r="AK291" s="5" t="s">
        <v>362</v>
      </c>
      <c r="AL291" s="5" t="s">
        <v>362</v>
      </c>
      <c r="AM291" s="5" t="s">
        <v>362</v>
      </c>
      <c r="AN291" s="5" t="s">
        <v>362</v>
      </c>
      <c r="AO291" s="5" t="s">
        <v>362</v>
      </c>
      <c r="AP291" s="5" t="s">
        <v>362</v>
      </c>
      <c r="AQ291" s="5" t="s">
        <v>362</v>
      </c>
      <c r="AR291" s="5" t="s">
        <v>362</v>
      </c>
      <c r="AS291" s="5" t="s">
        <v>362</v>
      </c>
      <c r="AT291" s="5" t="s">
        <v>362</v>
      </c>
      <c r="AU291" s="5" t="s">
        <v>362</v>
      </c>
      <c r="AV291" s="5" t="s">
        <v>362</v>
      </c>
      <c r="AW291" s="5" t="s">
        <v>362</v>
      </c>
      <c r="AX291" s="58">
        <v>68</v>
      </c>
      <c r="AY291" s="58">
        <v>66.7</v>
      </c>
      <c r="AZ291" s="4">
        <f t="shared" si="101"/>
        <v>0.98088235294117654</v>
      </c>
      <c r="BA291" s="5">
        <v>10</v>
      </c>
      <c r="BB291" s="5" t="s">
        <v>362</v>
      </c>
      <c r="BC291" s="5" t="s">
        <v>362</v>
      </c>
      <c r="BD291" s="5" t="s">
        <v>362</v>
      </c>
      <c r="BE291" s="5" t="s">
        <v>362</v>
      </c>
      <c r="BF291" s="5" t="s">
        <v>362</v>
      </c>
      <c r="BG291" s="5" t="s">
        <v>362</v>
      </c>
      <c r="BH291" s="5" t="s">
        <v>362</v>
      </c>
      <c r="BI291" s="5" t="s">
        <v>362</v>
      </c>
      <c r="BJ291" s="44">
        <f t="shared" si="106"/>
        <v>0.84390153281757418</v>
      </c>
      <c r="BK291" s="45">
        <v>1269</v>
      </c>
      <c r="BL291" s="35">
        <f t="shared" si="107"/>
        <v>1070.9000000000001</v>
      </c>
      <c r="BM291" s="35">
        <f t="shared" si="108"/>
        <v>-198.09999999999991</v>
      </c>
      <c r="BN291" s="35">
        <v>53</v>
      </c>
      <c r="BO291" s="35">
        <v>69</v>
      </c>
      <c r="BP291" s="35">
        <v>55.1</v>
      </c>
      <c r="BQ291" s="35">
        <v>56.900000000000006</v>
      </c>
      <c r="BR291" s="35">
        <v>34.6</v>
      </c>
      <c r="BS291" s="35"/>
      <c r="BT291" s="35">
        <v>119.7</v>
      </c>
      <c r="BU291" s="35">
        <v>120.2</v>
      </c>
      <c r="BV291" s="35">
        <v>103.4</v>
      </c>
      <c r="BW291" s="35">
        <v>67.5</v>
      </c>
      <c r="BX291" s="35">
        <v>166.4</v>
      </c>
      <c r="BY291" s="35">
        <v>98.9</v>
      </c>
      <c r="BZ291" s="35"/>
      <c r="CA291" s="35">
        <f t="shared" si="102"/>
        <v>126.2</v>
      </c>
      <c r="CB291" s="35"/>
      <c r="CC291" s="35">
        <f t="shared" si="113"/>
        <v>126.2</v>
      </c>
      <c r="CD291" s="35">
        <f t="shared" si="114"/>
        <v>0</v>
      </c>
      <c r="CE291" s="90"/>
      <c r="CF291" s="90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10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10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10"/>
      <c r="FU291" s="9"/>
      <c r="FV291" s="9"/>
      <c r="FW291" s="9"/>
      <c r="FX291" s="9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10"/>
      <c r="GW291" s="9"/>
      <c r="GX291" s="9"/>
      <c r="GY291" s="9"/>
      <c r="GZ291" s="9"/>
      <c r="HA291" s="9"/>
      <c r="HB291" s="9"/>
      <c r="HC291" s="9"/>
      <c r="HD291" s="9"/>
      <c r="HE291" s="9"/>
      <c r="HF291" s="9"/>
      <c r="HG291" s="9"/>
      <c r="HH291" s="9"/>
      <c r="HI291" s="9"/>
      <c r="HJ291" s="9"/>
      <c r="HK291" s="9"/>
      <c r="HL291" s="9"/>
      <c r="HM291" s="9"/>
      <c r="HN291" s="9"/>
      <c r="HO291" s="9"/>
      <c r="HP291" s="9"/>
      <c r="HQ291" s="9"/>
      <c r="HR291" s="9"/>
      <c r="HS291" s="9"/>
      <c r="HT291" s="9"/>
      <c r="HU291" s="9"/>
      <c r="HV291" s="9"/>
      <c r="HW291" s="9"/>
      <c r="HX291" s="10"/>
      <c r="HY291" s="9"/>
      <c r="HZ291" s="9"/>
    </row>
    <row r="292" spans="1:234" s="2" customFormat="1" ht="17.149999999999999" customHeight="1">
      <c r="A292" s="46" t="s">
        <v>285</v>
      </c>
      <c r="B292" s="35">
        <v>0</v>
      </c>
      <c r="C292" s="35">
        <v>0</v>
      </c>
      <c r="D292" s="4">
        <f t="shared" si="105"/>
        <v>0</v>
      </c>
      <c r="E292" s="11">
        <v>0</v>
      </c>
      <c r="F292" s="5" t="s">
        <v>362</v>
      </c>
      <c r="G292" s="5" t="s">
        <v>362</v>
      </c>
      <c r="H292" s="5" t="s">
        <v>362</v>
      </c>
      <c r="I292" s="5" t="s">
        <v>362</v>
      </c>
      <c r="J292" s="5" t="s">
        <v>362</v>
      </c>
      <c r="K292" s="5" t="s">
        <v>362</v>
      </c>
      <c r="L292" s="5" t="s">
        <v>362</v>
      </c>
      <c r="M292" s="5" t="s">
        <v>362</v>
      </c>
      <c r="N292" s="35">
        <v>9302.5</v>
      </c>
      <c r="O292" s="35">
        <v>10631.5</v>
      </c>
      <c r="P292" s="4">
        <f t="shared" si="96"/>
        <v>1.1428648212846009</v>
      </c>
      <c r="Q292" s="11">
        <v>20</v>
      </c>
      <c r="R292" s="35">
        <v>3010</v>
      </c>
      <c r="S292" s="35">
        <v>3255.3</v>
      </c>
      <c r="T292" s="4">
        <f t="shared" si="97"/>
        <v>1.0814950166112958</v>
      </c>
      <c r="U292" s="11">
        <v>30</v>
      </c>
      <c r="V292" s="35">
        <v>0</v>
      </c>
      <c r="W292" s="35">
        <v>16.100000000000001</v>
      </c>
      <c r="X292" s="4">
        <f t="shared" si="98"/>
        <v>1</v>
      </c>
      <c r="Y292" s="11">
        <v>20</v>
      </c>
      <c r="Z292" s="82">
        <v>67139</v>
      </c>
      <c r="AA292" s="82">
        <v>15307</v>
      </c>
      <c r="AB292" s="4">
        <f t="shared" si="99"/>
        <v>0.22798969302491845</v>
      </c>
      <c r="AC292" s="11">
        <v>10</v>
      </c>
      <c r="AD292" s="11">
        <v>559</v>
      </c>
      <c r="AE292" s="11">
        <v>611</v>
      </c>
      <c r="AF292" s="4">
        <f t="shared" si="100"/>
        <v>1.0930232558139534</v>
      </c>
      <c r="AG292" s="11">
        <v>20</v>
      </c>
      <c r="AH292" s="5" t="s">
        <v>362</v>
      </c>
      <c r="AI292" s="5" t="s">
        <v>362</v>
      </c>
      <c r="AJ292" s="5" t="s">
        <v>362</v>
      </c>
      <c r="AK292" s="5" t="s">
        <v>362</v>
      </c>
      <c r="AL292" s="5" t="s">
        <v>362</v>
      </c>
      <c r="AM292" s="5" t="s">
        <v>362</v>
      </c>
      <c r="AN292" s="5" t="s">
        <v>362</v>
      </c>
      <c r="AO292" s="5" t="s">
        <v>362</v>
      </c>
      <c r="AP292" s="5" t="s">
        <v>362</v>
      </c>
      <c r="AQ292" s="5" t="s">
        <v>362</v>
      </c>
      <c r="AR292" s="5" t="s">
        <v>362</v>
      </c>
      <c r="AS292" s="5" t="s">
        <v>362</v>
      </c>
      <c r="AT292" s="5" t="s">
        <v>362</v>
      </c>
      <c r="AU292" s="5" t="s">
        <v>362</v>
      </c>
      <c r="AV292" s="5" t="s">
        <v>362</v>
      </c>
      <c r="AW292" s="5" t="s">
        <v>362</v>
      </c>
      <c r="AX292" s="58">
        <v>68</v>
      </c>
      <c r="AY292" s="58">
        <v>66.7</v>
      </c>
      <c r="AZ292" s="4">
        <f t="shared" si="101"/>
        <v>0.98088235294117654</v>
      </c>
      <c r="BA292" s="5">
        <v>10</v>
      </c>
      <c r="BB292" s="5" t="s">
        <v>362</v>
      </c>
      <c r="BC292" s="5" t="s">
        <v>362</v>
      </c>
      <c r="BD292" s="5" t="s">
        <v>362</v>
      </c>
      <c r="BE292" s="5" t="s">
        <v>362</v>
      </c>
      <c r="BF292" s="5" t="s">
        <v>362</v>
      </c>
      <c r="BG292" s="5" t="s">
        <v>362</v>
      </c>
      <c r="BH292" s="5" t="s">
        <v>362</v>
      </c>
      <c r="BI292" s="5" t="s">
        <v>362</v>
      </c>
      <c r="BJ292" s="44">
        <f t="shared" si="106"/>
        <v>0.99319393181791737</v>
      </c>
      <c r="BK292" s="45">
        <v>52</v>
      </c>
      <c r="BL292" s="35">
        <f t="shared" si="107"/>
        <v>51.6</v>
      </c>
      <c r="BM292" s="35">
        <f t="shared" si="108"/>
        <v>-0.39999999999999858</v>
      </c>
      <c r="BN292" s="35">
        <v>5</v>
      </c>
      <c r="BO292" s="35">
        <v>5.3</v>
      </c>
      <c r="BP292" s="35">
        <v>5.6</v>
      </c>
      <c r="BQ292" s="35">
        <v>4.1000000000000005</v>
      </c>
      <c r="BR292" s="35">
        <v>4.4000000000000004</v>
      </c>
      <c r="BS292" s="35"/>
      <c r="BT292" s="35">
        <v>5.2</v>
      </c>
      <c r="BU292" s="35">
        <v>2.8</v>
      </c>
      <c r="BV292" s="35">
        <v>3.6</v>
      </c>
      <c r="BW292" s="35">
        <v>5.5</v>
      </c>
      <c r="BX292" s="35">
        <v>2.0999999999999996</v>
      </c>
      <c r="BY292" s="35">
        <v>5.2</v>
      </c>
      <c r="BZ292" s="35"/>
      <c r="CA292" s="35">
        <f t="shared" si="102"/>
        <v>2.8</v>
      </c>
      <c r="CB292" s="35"/>
      <c r="CC292" s="35">
        <f t="shared" si="113"/>
        <v>2.8</v>
      </c>
      <c r="CD292" s="35">
        <f t="shared" si="114"/>
        <v>0</v>
      </c>
      <c r="CE292" s="90"/>
      <c r="CF292" s="90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10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10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10"/>
      <c r="FU292" s="9"/>
      <c r="FV292" s="9"/>
      <c r="FW292" s="9"/>
      <c r="FX292" s="9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10"/>
      <c r="GW292" s="9"/>
      <c r="GX292" s="9"/>
      <c r="GY292" s="9"/>
      <c r="GZ292" s="9"/>
      <c r="HA292" s="9"/>
      <c r="HB292" s="9"/>
      <c r="HC292" s="9"/>
      <c r="HD292" s="9"/>
      <c r="HE292" s="9"/>
      <c r="HF292" s="9"/>
      <c r="HG292" s="9"/>
      <c r="HH292" s="9"/>
      <c r="HI292" s="9"/>
      <c r="HJ292" s="9"/>
      <c r="HK292" s="9"/>
      <c r="HL292" s="9"/>
      <c r="HM292" s="9"/>
      <c r="HN292" s="9"/>
      <c r="HO292" s="9"/>
      <c r="HP292" s="9"/>
      <c r="HQ292" s="9"/>
      <c r="HR292" s="9"/>
      <c r="HS292" s="9"/>
      <c r="HT292" s="9"/>
      <c r="HU292" s="9"/>
      <c r="HV292" s="9"/>
      <c r="HW292" s="9"/>
      <c r="HX292" s="10"/>
      <c r="HY292" s="9"/>
      <c r="HZ292" s="9"/>
    </row>
    <row r="293" spans="1:234" s="2" customFormat="1" ht="17.149999999999999" customHeight="1">
      <c r="A293" s="46" t="s">
        <v>286</v>
      </c>
      <c r="B293" s="35">
        <v>5662</v>
      </c>
      <c r="C293" s="35">
        <v>6847.4</v>
      </c>
      <c r="D293" s="4">
        <f t="shared" si="105"/>
        <v>1.2009360649947014</v>
      </c>
      <c r="E293" s="11">
        <v>10</v>
      </c>
      <c r="F293" s="5" t="s">
        <v>362</v>
      </c>
      <c r="G293" s="5" t="s">
        <v>362</v>
      </c>
      <c r="H293" s="5" t="s">
        <v>362</v>
      </c>
      <c r="I293" s="5" t="s">
        <v>362</v>
      </c>
      <c r="J293" s="5" t="s">
        <v>362</v>
      </c>
      <c r="K293" s="5" t="s">
        <v>362</v>
      </c>
      <c r="L293" s="5" t="s">
        <v>362</v>
      </c>
      <c r="M293" s="5" t="s">
        <v>362</v>
      </c>
      <c r="N293" s="35">
        <v>2507.6999999999998</v>
      </c>
      <c r="O293" s="35">
        <v>1546</v>
      </c>
      <c r="P293" s="4">
        <f t="shared" si="96"/>
        <v>0.61650117637675961</v>
      </c>
      <c r="Q293" s="11">
        <v>20</v>
      </c>
      <c r="R293" s="35">
        <v>107</v>
      </c>
      <c r="S293" s="35">
        <v>296.3</v>
      </c>
      <c r="T293" s="4">
        <f t="shared" si="97"/>
        <v>1.3</v>
      </c>
      <c r="U293" s="11">
        <v>30</v>
      </c>
      <c r="V293" s="35">
        <v>0</v>
      </c>
      <c r="W293" s="35">
        <v>0</v>
      </c>
      <c r="X293" s="4">
        <f t="shared" si="98"/>
        <v>1</v>
      </c>
      <c r="Y293" s="11">
        <v>20</v>
      </c>
      <c r="Z293" s="82">
        <v>4028</v>
      </c>
      <c r="AA293" s="82">
        <v>7867</v>
      </c>
      <c r="AB293" s="4">
        <f t="shared" si="99"/>
        <v>1.2753078450844091</v>
      </c>
      <c r="AC293" s="11">
        <v>10</v>
      </c>
      <c r="AD293" s="11">
        <v>363</v>
      </c>
      <c r="AE293" s="11">
        <v>383</v>
      </c>
      <c r="AF293" s="4">
        <f t="shared" si="100"/>
        <v>1.0550964187327823</v>
      </c>
      <c r="AG293" s="11">
        <v>20</v>
      </c>
      <c r="AH293" s="5" t="s">
        <v>362</v>
      </c>
      <c r="AI293" s="5" t="s">
        <v>362</v>
      </c>
      <c r="AJ293" s="5" t="s">
        <v>362</v>
      </c>
      <c r="AK293" s="5" t="s">
        <v>362</v>
      </c>
      <c r="AL293" s="5" t="s">
        <v>362</v>
      </c>
      <c r="AM293" s="5" t="s">
        <v>362</v>
      </c>
      <c r="AN293" s="5" t="s">
        <v>362</v>
      </c>
      <c r="AO293" s="5" t="s">
        <v>362</v>
      </c>
      <c r="AP293" s="5" t="s">
        <v>362</v>
      </c>
      <c r="AQ293" s="5" t="s">
        <v>362</v>
      </c>
      <c r="AR293" s="5" t="s">
        <v>362</v>
      </c>
      <c r="AS293" s="5" t="s">
        <v>362</v>
      </c>
      <c r="AT293" s="5" t="s">
        <v>362</v>
      </c>
      <c r="AU293" s="5" t="s">
        <v>362</v>
      </c>
      <c r="AV293" s="5" t="s">
        <v>362</v>
      </c>
      <c r="AW293" s="5" t="s">
        <v>362</v>
      </c>
      <c r="AX293" s="58">
        <v>0</v>
      </c>
      <c r="AY293" s="58">
        <v>0</v>
      </c>
      <c r="AZ293" s="4">
        <f t="shared" si="101"/>
        <v>0</v>
      </c>
      <c r="BA293" s="5">
        <v>0</v>
      </c>
      <c r="BB293" s="5" t="s">
        <v>362</v>
      </c>
      <c r="BC293" s="5" t="s">
        <v>362</v>
      </c>
      <c r="BD293" s="5" t="s">
        <v>362</v>
      </c>
      <c r="BE293" s="5" t="s">
        <v>362</v>
      </c>
      <c r="BF293" s="5" t="s">
        <v>362</v>
      </c>
      <c r="BG293" s="5" t="s">
        <v>362</v>
      </c>
      <c r="BH293" s="5" t="s">
        <v>362</v>
      </c>
      <c r="BI293" s="5" t="s">
        <v>362</v>
      </c>
      <c r="BJ293" s="44">
        <f t="shared" si="106"/>
        <v>1.0654035545725631</v>
      </c>
      <c r="BK293" s="45">
        <v>621</v>
      </c>
      <c r="BL293" s="35">
        <f t="shared" si="107"/>
        <v>661.6</v>
      </c>
      <c r="BM293" s="35">
        <f t="shared" si="108"/>
        <v>40.600000000000023</v>
      </c>
      <c r="BN293" s="35">
        <v>34.200000000000003</v>
      </c>
      <c r="BO293" s="35">
        <v>28.6</v>
      </c>
      <c r="BP293" s="35">
        <v>55.2</v>
      </c>
      <c r="BQ293" s="35">
        <v>41.1</v>
      </c>
      <c r="BR293" s="35">
        <v>52.2</v>
      </c>
      <c r="BS293" s="35"/>
      <c r="BT293" s="35">
        <v>96.7</v>
      </c>
      <c r="BU293" s="35">
        <v>53.099999999999994</v>
      </c>
      <c r="BV293" s="35">
        <v>52.6</v>
      </c>
      <c r="BW293" s="35">
        <v>87.7</v>
      </c>
      <c r="BX293" s="35">
        <v>75.5</v>
      </c>
      <c r="BY293" s="35">
        <v>65.8</v>
      </c>
      <c r="BZ293" s="35"/>
      <c r="CA293" s="35">
        <f t="shared" si="102"/>
        <v>18.899999999999999</v>
      </c>
      <c r="CB293" s="35"/>
      <c r="CC293" s="35">
        <f t="shared" si="113"/>
        <v>18.899999999999999</v>
      </c>
      <c r="CD293" s="35">
        <f t="shared" si="114"/>
        <v>0</v>
      </c>
      <c r="CE293" s="90"/>
      <c r="CF293" s="90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10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10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10"/>
      <c r="FU293" s="9"/>
      <c r="FV293" s="9"/>
      <c r="FW293" s="9"/>
      <c r="FX293" s="9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10"/>
      <c r="GW293" s="9"/>
      <c r="GX293" s="9"/>
      <c r="GY293" s="9"/>
      <c r="GZ293" s="9"/>
      <c r="HA293" s="9"/>
      <c r="HB293" s="9"/>
      <c r="HC293" s="9"/>
      <c r="HD293" s="9"/>
      <c r="HE293" s="9"/>
      <c r="HF293" s="9"/>
      <c r="HG293" s="9"/>
      <c r="HH293" s="9"/>
      <c r="HI293" s="9"/>
      <c r="HJ293" s="9"/>
      <c r="HK293" s="9"/>
      <c r="HL293" s="9"/>
      <c r="HM293" s="9"/>
      <c r="HN293" s="9"/>
      <c r="HO293" s="9"/>
      <c r="HP293" s="9"/>
      <c r="HQ293" s="9"/>
      <c r="HR293" s="9"/>
      <c r="HS293" s="9"/>
      <c r="HT293" s="9"/>
      <c r="HU293" s="9"/>
      <c r="HV293" s="9"/>
      <c r="HW293" s="9"/>
      <c r="HX293" s="10"/>
      <c r="HY293" s="9"/>
      <c r="HZ293" s="9"/>
    </row>
    <row r="294" spans="1:234" s="2" customFormat="1" ht="17.149999999999999" customHeight="1">
      <c r="A294" s="46" t="s">
        <v>287</v>
      </c>
      <c r="B294" s="35">
        <v>0</v>
      </c>
      <c r="C294" s="35">
        <v>0</v>
      </c>
      <c r="D294" s="4">
        <f t="shared" si="105"/>
        <v>0</v>
      </c>
      <c r="E294" s="11">
        <v>0</v>
      </c>
      <c r="F294" s="5" t="s">
        <v>362</v>
      </c>
      <c r="G294" s="5" t="s">
        <v>362</v>
      </c>
      <c r="H294" s="5" t="s">
        <v>362</v>
      </c>
      <c r="I294" s="5" t="s">
        <v>362</v>
      </c>
      <c r="J294" s="5" t="s">
        <v>362</v>
      </c>
      <c r="K294" s="5" t="s">
        <v>362</v>
      </c>
      <c r="L294" s="5" t="s">
        <v>362</v>
      </c>
      <c r="M294" s="5" t="s">
        <v>362</v>
      </c>
      <c r="N294" s="35">
        <v>3653.6</v>
      </c>
      <c r="O294" s="35">
        <v>3995.6</v>
      </c>
      <c r="P294" s="4">
        <f t="shared" si="96"/>
        <v>1.0936063061090431</v>
      </c>
      <c r="Q294" s="11">
        <v>20</v>
      </c>
      <c r="R294" s="35">
        <v>0</v>
      </c>
      <c r="S294" s="35">
        <v>0</v>
      </c>
      <c r="T294" s="4">
        <f t="shared" si="97"/>
        <v>1</v>
      </c>
      <c r="U294" s="11">
        <v>20</v>
      </c>
      <c r="V294" s="35">
        <v>0</v>
      </c>
      <c r="W294" s="35">
        <v>0</v>
      </c>
      <c r="X294" s="4">
        <f t="shared" si="98"/>
        <v>1</v>
      </c>
      <c r="Y294" s="11">
        <v>30</v>
      </c>
      <c r="Z294" s="82">
        <v>1947</v>
      </c>
      <c r="AA294" s="82">
        <v>1577</v>
      </c>
      <c r="AB294" s="4">
        <f t="shared" si="99"/>
        <v>0.80996404725218285</v>
      </c>
      <c r="AC294" s="11">
        <v>10</v>
      </c>
      <c r="AD294" s="11">
        <v>35</v>
      </c>
      <c r="AE294" s="11">
        <v>38</v>
      </c>
      <c r="AF294" s="4">
        <f t="shared" si="100"/>
        <v>1.0857142857142856</v>
      </c>
      <c r="AG294" s="11">
        <v>20</v>
      </c>
      <c r="AH294" s="5" t="s">
        <v>362</v>
      </c>
      <c r="AI294" s="5" t="s">
        <v>362</v>
      </c>
      <c r="AJ294" s="5" t="s">
        <v>362</v>
      </c>
      <c r="AK294" s="5" t="s">
        <v>362</v>
      </c>
      <c r="AL294" s="5" t="s">
        <v>362</v>
      </c>
      <c r="AM294" s="5" t="s">
        <v>362</v>
      </c>
      <c r="AN294" s="5" t="s">
        <v>362</v>
      </c>
      <c r="AO294" s="5" t="s">
        <v>362</v>
      </c>
      <c r="AP294" s="5" t="s">
        <v>362</v>
      </c>
      <c r="AQ294" s="5" t="s">
        <v>362</v>
      </c>
      <c r="AR294" s="5" t="s">
        <v>362</v>
      </c>
      <c r="AS294" s="5" t="s">
        <v>362</v>
      </c>
      <c r="AT294" s="5" t="s">
        <v>362</v>
      </c>
      <c r="AU294" s="5" t="s">
        <v>362</v>
      </c>
      <c r="AV294" s="5" t="s">
        <v>362</v>
      </c>
      <c r="AW294" s="5" t="s">
        <v>362</v>
      </c>
      <c r="AX294" s="58">
        <v>0</v>
      </c>
      <c r="AY294" s="58">
        <v>0</v>
      </c>
      <c r="AZ294" s="4">
        <f t="shared" si="101"/>
        <v>0</v>
      </c>
      <c r="BA294" s="5">
        <v>0</v>
      </c>
      <c r="BB294" s="5" t="s">
        <v>362</v>
      </c>
      <c r="BC294" s="5" t="s">
        <v>362</v>
      </c>
      <c r="BD294" s="5" t="s">
        <v>362</v>
      </c>
      <c r="BE294" s="5" t="s">
        <v>362</v>
      </c>
      <c r="BF294" s="5" t="s">
        <v>362</v>
      </c>
      <c r="BG294" s="5" t="s">
        <v>362</v>
      </c>
      <c r="BH294" s="5" t="s">
        <v>362</v>
      </c>
      <c r="BI294" s="5" t="s">
        <v>362</v>
      </c>
      <c r="BJ294" s="44">
        <f t="shared" si="106"/>
        <v>1.0168605230898839</v>
      </c>
      <c r="BK294" s="45">
        <v>40</v>
      </c>
      <c r="BL294" s="35">
        <f t="shared" si="107"/>
        <v>40.700000000000003</v>
      </c>
      <c r="BM294" s="35">
        <f t="shared" si="108"/>
        <v>0.70000000000000284</v>
      </c>
      <c r="BN294" s="35">
        <v>3.1</v>
      </c>
      <c r="BO294" s="35">
        <v>3.9</v>
      </c>
      <c r="BP294" s="35">
        <v>2.4</v>
      </c>
      <c r="BQ294" s="35">
        <v>2.5</v>
      </c>
      <c r="BR294" s="35">
        <v>3.9</v>
      </c>
      <c r="BS294" s="35"/>
      <c r="BT294" s="35">
        <v>4</v>
      </c>
      <c r="BU294" s="35">
        <v>2.4</v>
      </c>
      <c r="BV294" s="35">
        <v>2.9</v>
      </c>
      <c r="BW294" s="35">
        <v>4.4000000000000004</v>
      </c>
      <c r="BX294" s="35">
        <v>2.9</v>
      </c>
      <c r="BY294" s="35">
        <v>3.9</v>
      </c>
      <c r="BZ294" s="35">
        <v>1.3</v>
      </c>
      <c r="CA294" s="35">
        <f t="shared" si="102"/>
        <v>3.1</v>
      </c>
      <c r="CB294" s="35"/>
      <c r="CC294" s="35">
        <f t="shared" si="113"/>
        <v>3.1</v>
      </c>
      <c r="CD294" s="35">
        <f t="shared" si="114"/>
        <v>0</v>
      </c>
      <c r="CE294" s="90"/>
      <c r="CF294" s="90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10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10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10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10"/>
      <c r="GW294" s="9"/>
      <c r="GX294" s="9"/>
      <c r="GY294" s="9"/>
      <c r="GZ294" s="9"/>
      <c r="HA294" s="9"/>
      <c r="HB294" s="9"/>
      <c r="HC294" s="9"/>
      <c r="HD294" s="9"/>
      <c r="HE294" s="9"/>
      <c r="HF294" s="9"/>
      <c r="HG294" s="9"/>
      <c r="HH294" s="9"/>
      <c r="HI294" s="9"/>
      <c r="HJ294" s="9"/>
      <c r="HK294" s="9"/>
      <c r="HL294" s="9"/>
      <c r="HM294" s="9"/>
      <c r="HN294" s="9"/>
      <c r="HO294" s="9"/>
      <c r="HP294" s="9"/>
      <c r="HQ294" s="9"/>
      <c r="HR294" s="9"/>
      <c r="HS294" s="9"/>
      <c r="HT294" s="9"/>
      <c r="HU294" s="9"/>
      <c r="HV294" s="9"/>
      <c r="HW294" s="9"/>
      <c r="HX294" s="10"/>
      <c r="HY294" s="9"/>
      <c r="HZ294" s="9"/>
    </row>
    <row r="295" spans="1:234" s="2" customFormat="1" ht="17.149999999999999" customHeight="1">
      <c r="A295" s="46" t="s">
        <v>288</v>
      </c>
      <c r="B295" s="35">
        <v>115183</v>
      </c>
      <c r="C295" s="35">
        <v>107745.3</v>
      </c>
      <c r="D295" s="4">
        <f t="shared" si="105"/>
        <v>0.93542710295790177</v>
      </c>
      <c r="E295" s="11">
        <v>10</v>
      </c>
      <c r="F295" s="5" t="s">
        <v>362</v>
      </c>
      <c r="G295" s="5" t="s">
        <v>362</v>
      </c>
      <c r="H295" s="5" t="s">
        <v>362</v>
      </c>
      <c r="I295" s="5" t="s">
        <v>362</v>
      </c>
      <c r="J295" s="5" t="s">
        <v>362</v>
      </c>
      <c r="K295" s="5" t="s">
        <v>362</v>
      </c>
      <c r="L295" s="5" t="s">
        <v>362</v>
      </c>
      <c r="M295" s="5" t="s">
        <v>362</v>
      </c>
      <c r="N295" s="35">
        <v>9461</v>
      </c>
      <c r="O295" s="35">
        <v>10577.8</v>
      </c>
      <c r="P295" s="4">
        <f t="shared" si="96"/>
        <v>1.1180424902230208</v>
      </c>
      <c r="Q295" s="11">
        <v>20</v>
      </c>
      <c r="R295" s="35">
        <v>0</v>
      </c>
      <c r="S295" s="35">
        <v>0</v>
      </c>
      <c r="T295" s="4">
        <f t="shared" si="97"/>
        <v>1</v>
      </c>
      <c r="U295" s="11">
        <v>20</v>
      </c>
      <c r="V295" s="35">
        <v>0</v>
      </c>
      <c r="W295" s="35">
        <v>0</v>
      </c>
      <c r="X295" s="4">
        <f t="shared" si="98"/>
        <v>1</v>
      </c>
      <c r="Y295" s="11">
        <v>30</v>
      </c>
      <c r="Z295" s="82">
        <v>8728</v>
      </c>
      <c r="AA295" s="82">
        <v>12279</v>
      </c>
      <c r="AB295" s="4">
        <f t="shared" si="99"/>
        <v>1.2206851512373968</v>
      </c>
      <c r="AC295" s="11">
        <v>10</v>
      </c>
      <c r="AD295" s="11">
        <v>207</v>
      </c>
      <c r="AE295" s="11">
        <v>231</v>
      </c>
      <c r="AF295" s="4">
        <f t="shared" si="100"/>
        <v>1.1159420289855073</v>
      </c>
      <c r="AG295" s="11">
        <v>20</v>
      </c>
      <c r="AH295" s="5" t="s">
        <v>362</v>
      </c>
      <c r="AI295" s="5" t="s">
        <v>362</v>
      </c>
      <c r="AJ295" s="5" t="s">
        <v>362</v>
      </c>
      <c r="AK295" s="5" t="s">
        <v>362</v>
      </c>
      <c r="AL295" s="5" t="s">
        <v>362</v>
      </c>
      <c r="AM295" s="5" t="s">
        <v>362</v>
      </c>
      <c r="AN295" s="5" t="s">
        <v>362</v>
      </c>
      <c r="AO295" s="5" t="s">
        <v>362</v>
      </c>
      <c r="AP295" s="5" t="s">
        <v>362</v>
      </c>
      <c r="AQ295" s="5" t="s">
        <v>362</v>
      </c>
      <c r="AR295" s="5" t="s">
        <v>362</v>
      </c>
      <c r="AS295" s="5" t="s">
        <v>362</v>
      </c>
      <c r="AT295" s="5" t="s">
        <v>362</v>
      </c>
      <c r="AU295" s="5" t="s">
        <v>362</v>
      </c>
      <c r="AV295" s="5" t="s">
        <v>362</v>
      </c>
      <c r="AW295" s="5" t="s">
        <v>362</v>
      </c>
      <c r="AX295" s="58">
        <v>68</v>
      </c>
      <c r="AY295" s="58">
        <v>66.7</v>
      </c>
      <c r="AZ295" s="4">
        <f t="shared" si="101"/>
        <v>0.98088235294117654</v>
      </c>
      <c r="BA295" s="5">
        <v>10</v>
      </c>
      <c r="BB295" s="5" t="s">
        <v>362</v>
      </c>
      <c r="BC295" s="5" t="s">
        <v>362</v>
      </c>
      <c r="BD295" s="5" t="s">
        <v>362</v>
      </c>
      <c r="BE295" s="5" t="s">
        <v>362</v>
      </c>
      <c r="BF295" s="5" t="s">
        <v>362</v>
      </c>
      <c r="BG295" s="5" t="s">
        <v>362</v>
      </c>
      <c r="BH295" s="5" t="s">
        <v>362</v>
      </c>
      <c r="BI295" s="5" t="s">
        <v>362</v>
      </c>
      <c r="BJ295" s="44">
        <f t="shared" si="106"/>
        <v>1.0504136371294608</v>
      </c>
      <c r="BK295" s="45">
        <v>138</v>
      </c>
      <c r="BL295" s="35">
        <f t="shared" si="107"/>
        <v>145</v>
      </c>
      <c r="BM295" s="35">
        <f t="shared" si="108"/>
        <v>7</v>
      </c>
      <c r="BN295" s="35">
        <v>13</v>
      </c>
      <c r="BO295" s="35">
        <v>13.7</v>
      </c>
      <c r="BP295" s="35">
        <v>9.1999999999999993</v>
      </c>
      <c r="BQ295" s="35">
        <v>12.200000000000001</v>
      </c>
      <c r="BR295" s="35">
        <v>12.1</v>
      </c>
      <c r="BS295" s="35"/>
      <c r="BT295" s="35">
        <v>16.5</v>
      </c>
      <c r="BU295" s="35">
        <v>11.4</v>
      </c>
      <c r="BV295" s="35">
        <v>11.2</v>
      </c>
      <c r="BW295" s="35">
        <v>11.9</v>
      </c>
      <c r="BX295" s="35">
        <v>15.4</v>
      </c>
      <c r="BY295" s="35">
        <v>13.6</v>
      </c>
      <c r="BZ295" s="35">
        <v>0.4</v>
      </c>
      <c r="CA295" s="35">
        <f t="shared" si="102"/>
        <v>4.4000000000000004</v>
      </c>
      <c r="CB295" s="35"/>
      <c r="CC295" s="35">
        <f t="shared" si="113"/>
        <v>4.4000000000000004</v>
      </c>
      <c r="CD295" s="35">
        <f t="shared" si="114"/>
        <v>0</v>
      </c>
      <c r="CE295" s="90"/>
      <c r="CF295" s="90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10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10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10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10"/>
      <c r="GW295" s="9"/>
      <c r="GX295" s="9"/>
      <c r="GY295" s="9"/>
      <c r="GZ295" s="9"/>
      <c r="HA295" s="9"/>
      <c r="HB295" s="9"/>
      <c r="HC295" s="9"/>
      <c r="HD295" s="9"/>
      <c r="HE295" s="9"/>
      <c r="HF295" s="9"/>
      <c r="HG295" s="9"/>
      <c r="HH295" s="9"/>
      <c r="HI295" s="9"/>
      <c r="HJ295" s="9"/>
      <c r="HK295" s="9"/>
      <c r="HL295" s="9"/>
      <c r="HM295" s="9"/>
      <c r="HN295" s="9"/>
      <c r="HO295" s="9"/>
      <c r="HP295" s="9"/>
      <c r="HQ295" s="9"/>
      <c r="HR295" s="9"/>
      <c r="HS295" s="9"/>
      <c r="HT295" s="9"/>
      <c r="HU295" s="9"/>
      <c r="HV295" s="9"/>
      <c r="HW295" s="9"/>
      <c r="HX295" s="10"/>
      <c r="HY295" s="9"/>
      <c r="HZ295" s="9"/>
    </row>
    <row r="296" spans="1:234" s="2" customFormat="1" ht="17.149999999999999" customHeight="1">
      <c r="A296" s="46" t="s">
        <v>289</v>
      </c>
      <c r="B296" s="35">
        <v>2099867</v>
      </c>
      <c r="C296" s="35">
        <v>2158046</v>
      </c>
      <c r="D296" s="4">
        <f t="shared" si="105"/>
        <v>1.0277060404301797</v>
      </c>
      <c r="E296" s="11">
        <v>10</v>
      </c>
      <c r="F296" s="5" t="s">
        <v>362</v>
      </c>
      <c r="G296" s="5" t="s">
        <v>362</v>
      </c>
      <c r="H296" s="5" t="s">
        <v>362</v>
      </c>
      <c r="I296" s="5" t="s">
        <v>362</v>
      </c>
      <c r="J296" s="5" t="s">
        <v>362</v>
      </c>
      <c r="K296" s="5" t="s">
        <v>362</v>
      </c>
      <c r="L296" s="5" t="s">
        <v>362</v>
      </c>
      <c r="M296" s="5" t="s">
        <v>362</v>
      </c>
      <c r="N296" s="35">
        <v>38136.5</v>
      </c>
      <c r="O296" s="35">
        <v>41483.5</v>
      </c>
      <c r="P296" s="4">
        <f t="shared" si="96"/>
        <v>1.0877636909522375</v>
      </c>
      <c r="Q296" s="11">
        <v>20</v>
      </c>
      <c r="R296" s="35">
        <v>0</v>
      </c>
      <c r="S296" s="35">
        <v>0</v>
      </c>
      <c r="T296" s="4">
        <f t="shared" si="97"/>
        <v>1</v>
      </c>
      <c r="U296" s="11">
        <v>40</v>
      </c>
      <c r="V296" s="35">
        <v>0</v>
      </c>
      <c r="W296" s="35">
        <v>0</v>
      </c>
      <c r="X296" s="4">
        <f t="shared" si="98"/>
        <v>1</v>
      </c>
      <c r="Y296" s="11">
        <v>10</v>
      </c>
      <c r="Z296" s="82">
        <v>778816</v>
      </c>
      <c r="AA296" s="82">
        <v>797925</v>
      </c>
      <c r="AB296" s="4">
        <f t="shared" si="99"/>
        <v>1.0245359622812062</v>
      </c>
      <c r="AC296" s="11">
        <v>10</v>
      </c>
      <c r="AD296" s="11">
        <v>22</v>
      </c>
      <c r="AE296" s="11">
        <v>32</v>
      </c>
      <c r="AF296" s="4">
        <f t="shared" si="100"/>
        <v>1.2254545454545454</v>
      </c>
      <c r="AG296" s="11">
        <v>20</v>
      </c>
      <c r="AH296" s="5" t="s">
        <v>362</v>
      </c>
      <c r="AI296" s="5" t="s">
        <v>362</v>
      </c>
      <c r="AJ296" s="5" t="s">
        <v>362</v>
      </c>
      <c r="AK296" s="5" t="s">
        <v>362</v>
      </c>
      <c r="AL296" s="5" t="s">
        <v>362</v>
      </c>
      <c r="AM296" s="5" t="s">
        <v>362</v>
      </c>
      <c r="AN296" s="5" t="s">
        <v>362</v>
      </c>
      <c r="AO296" s="5" t="s">
        <v>362</v>
      </c>
      <c r="AP296" s="5" t="s">
        <v>362</v>
      </c>
      <c r="AQ296" s="5" t="s">
        <v>362</v>
      </c>
      <c r="AR296" s="5" t="s">
        <v>362</v>
      </c>
      <c r="AS296" s="5" t="s">
        <v>362</v>
      </c>
      <c r="AT296" s="5" t="s">
        <v>362</v>
      </c>
      <c r="AU296" s="5" t="s">
        <v>362</v>
      </c>
      <c r="AV296" s="5" t="s">
        <v>362</v>
      </c>
      <c r="AW296" s="5" t="s">
        <v>362</v>
      </c>
      <c r="AX296" s="58">
        <v>75</v>
      </c>
      <c r="AY296" s="58">
        <v>66.7</v>
      </c>
      <c r="AZ296" s="4">
        <f t="shared" si="101"/>
        <v>0.88933333333333342</v>
      </c>
      <c r="BA296" s="5">
        <v>10</v>
      </c>
      <c r="BB296" s="5" t="s">
        <v>362</v>
      </c>
      <c r="BC296" s="5" t="s">
        <v>362</v>
      </c>
      <c r="BD296" s="5" t="s">
        <v>362</v>
      </c>
      <c r="BE296" s="5" t="s">
        <v>362</v>
      </c>
      <c r="BF296" s="5" t="s">
        <v>362</v>
      </c>
      <c r="BG296" s="5" t="s">
        <v>362</v>
      </c>
      <c r="BH296" s="5" t="s">
        <v>362</v>
      </c>
      <c r="BI296" s="5" t="s">
        <v>362</v>
      </c>
      <c r="BJ296" s="44">
        <f t="shared" si="106"/>
        <v>1.0473343174048568</v>
      </c>
      <c r="BK296" s="45">
        <v>27</v>
      </c>
      <c r="BL296" s="35">
        <f t="shared" si="107"/>
        <v>28.3</v>
      </c>
      <c r="BM296" s="35">
        <f t="shared" si="108"/>
        <v>1.3000000000000007</v>
      </c>
      <c r="BN296" s="35">
        <v>2.2999999999999998</v>
      </c>
      <c r="BO296" s="35">
        <v>2.4</v>
      </c>
      <c r="BP296" s="35">
        <v>2.7</v>
      </c>
      <c r="BQ296" s="35">
        <v>2.5</v>
      </c>
      <c r="BR296" s="35">
        <v>2.4</v>
      </c>
      <c r="BS296" s="35"/>
      <c r="BT296" s="35">
        <v>2.8</v>
      </c>
      <c r="BU296" s="35">
        <v>2.7</v>
      </c>
      <c r="BV296" s="35">
        <v>2.2000000000000002</v>
      </c>
      <c r="BW296" s="35">
        <v>2</v>
      </c>
      <c r="BX296" s="35">
        <v>3.1</v>
      </c>
      <c r="BY296" s="35">
        <v>2.6</v>
      </c>
      <c r="BZ296" s="35"/>
      <c r="CA296" s="35">
        <f t="shared" si="102"/>
        <v>0.6</v>
      </c>
      <c r="CB296" s="35"/>
      <c r="CC296" s="35">
        <f t="shared" si="113"/>
        <v>0.6</v>
      </c>
      <c r="CD296" s="35">
        <f t="shared" si="114"/>
        <v>0</v>
      </c>
      <c r="CE296" s="90"/>
      <c r="CF296" s="90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10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10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10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10"/>
      <c r="GW296" s="9"/>
      <c r="GX296" s="9"/>
      <c r="GY296" s="9"/>
      <c r="GZ296" s="9"/>
      <c r="HA296" s="9"/>
      <c r="HB296" s="9"/>
      <c r="HC296" s="9"/>
      <c r="HD296" s="9"/>
      <c r="HE296" s="9"/>
      <c r="HF296" s="9"/>
      <c r="HG296" s="9"/>
      <c r="HH296" s="9"/>
      <c r="HI296" s="9"/>
      <c r="HJ296" s="9"/>
      <c r="HK296" s="9"/>
      <c r="HL296" s="9"/>
      <c r="HM296" s="9"/>
      <c r="HN296" s="9"/>
      <c r="HO296" s="9"/>
      <c r="HP296" s="9"/>
      <c r="HQ296" s="9"/>
      <c r="HR296" s="9"/>
      <c r="HS296" s="9"/>
      <c r="HT296" s="9"/>
      <c r="HU296" s="9"/>
      <c r="HV296" s="9"/>
      <c r="HW296" s="9"/>
      <c r="HX296" s="10"/>
      <c r="HY296" s="9"/>
      <c r="HZ296" s="9"/>
    </row>
    <row r="297" spans="1:234" s="2" customFormat="1" ht="17.149999999999999" customHeight="1">
      <c r="A297" s="46" t="s">
        <v>290</v>
      </c>
      <c r="B297" s="35">
        <v>271380</v>
      </c>
      <c r="C297" s="35">
        <v>293900.90000000002</v>
      </c>
      <c r="D297" s="4">
        <f t="shared" si="105"/>
        <v>1.0829865870734763</v>
      </c>
      <c r="E297" s="11">
        <v>10</v>
      </c>
      <c r="F297" s="5" t="s">
        <v>362</v>
      </c>
      <c r="G297" s="5" t="s">
        <v>362</v>
      </c>
      <c r="H297" s="5" t="s">
        <v>362</v>
      </c>
      <c r="I297" s="5" t="s">
        <v>362</v>
      </c>
      <c r="J297" s="5" t="s">
        <v>362</v>
      </c>
      <c r="K297" s="5" t="s">
        <v>362</v>
      </c>
      <c r="L297" s="5" t="s">
        <v>362</v>
      </c>
      <c r="M297" s="5" t="s">
        <v>362</v>
      </c>
      <c r="N297" s="35">
        <v>31116.2</v>
      </c>
      <c r="O297" s="35">
        <v>21418.3</v>
      </c>
      <c r="P297" s="4">
        <f t="shared" si="96"/>
        <v>0.68833276556906042</v>
      </c>
      <c r="Q297" s="11">
        <v>20</v>
      </c>
      <c r="R297" s="35">
        <v>0</v>
      </c>
      <c r="S297" s="35">
        <v>0</v>
      </c>
      <c r="T297" s="4">
        <f t="shared" si="97"/>
        <v>1</v>
      </c>
      <c r="U297" s="11">
        <v>10</v>
      </c>
      <c r="V297" s="35">
        <v>0</v>
      </c>
      <c r="W297" s="35">
        <v>0</v>
      </c>
      <c r="X297" s="4">
        <f t="shared" si="98"/>
        <v>1</v>
      </c>
      <c r="Y297" s="11">
        <v>40</v>
      </c>
      <c r="Z297" s="82">
        <v>118165</v>
      </c>
      <c r="AA297" s="82">
        <v>44270</v>
      </c>
      <c r="AB297" s="4">
        <f t="shared" si="99"/>
        <v>0.37464562264629969</v>
      </c>
      <c r="AC297" s="11">
        <v>10</v>
      </c>
      <c r="AD297" s="11">
        <v>20</v>
      </c>
      <c r="AE297" s="11">
        <v>11</v>
      </c>
      <c r="AF297" s="4">
        <f t="shared" si="100"/>
        <v>0.55000000000000004</v>
      </c>
      <c r="AG297" s="11">
        <v>20</v>
      </c>
      <c r="AH297" s="5" t="s">
        <v>362</v>
      </c>
      <c r="AI297" s="5" t="s">
        <v>362</v>
      </c>
      <c r="AJ297" s="5" t="s">
        <v>362</v>
      </c>
      <c r="AK297" s="5" t="s">
        <v>362</v>
      </c>
      <c r="AL297" s="5" t="s">
        <v>362</v>
      </c>
      <c r="AM297" s="5" t="s">
        <v>362</v>
      </c>
      <c r="AN297" s="5" t="s">
        <v>362</v>
      </c>
      <c r="AO297" s="5" t="s">
        <v>362</v>
      </c>
      <c r="AP297" s="5" t="s">
        <v>362</v>
      </c>
      <c r="AQ297" s="5" t="s">
        <v>362</v>
      </c>
      <c r="AR297" s="5" t="s">
        <v>362</v>
      </c>
      <c r="AS297" s="5" t="s">
        <v>362</v>
      </c>
      <c r="AT297" s="5" t="s">
        <v>362</v>
      </c>
      <c r="AU297" s="5" t="s">
        <v>362</v>
      </c>
      <c r="AV297" s="5" t="s">
        <v>362</v>
      </c>
      <c r="AW297" s="5" t="s">
        <v>362</v>
      </c>
      <c r="AX297" s="58">
        <v>68</v>
      </c>
      <c r="AY297" s="58">
        <v>66.7</v>
      </c>
      <c r="AZ297" s="4">
        <f t="shared" si="101"/>
        <v>0.98088235294117654</v>
      </c>
      <c r="BA297" s="5">
        <v>10</v>
      </c>
      <c r="BB297" s="5" t="s">
        <v>362</v>
      </c>
      <c r="BC297" s="5" t="s">
        <v>362</v>
      </c>
      <c r="BD297" s="5" t="s">
        <v>362</v>
      </c>
      <c r="BE297" s="5" t="s">
        <v>362</v>
      </c>
      <c r="BF297" s="5" t="s">
        <v>362</v>
      </c>
      <c r="BG297" s="5" t="s">
        <v>362</v>
      </c>
      <c r="BH297" s="5" t="s">
        <v>362</v>
      </c>
      <c r="BI297" s="5" t="s">
        <v>362</v>
      </c>
      <c r="BJ297" s="44">
        <f t="shared" si="106"/>
        <v>0.8262650078165894</v>
      </c>
      <c r="BK297" s="45">
        <v>23</v>
      </c>
      <c r="BL297" s="35">
        <f t="shared" si="107"/>
        <v>19</v>
      </c>
      <c r="BM297" s="35">
        <f t="shared" si="108"/>
        <v>-4</v>
      </c>
      <c r="BN297" s="35">
        <v>2</v>
      </c>
      <c r="BO297" s="35">
        <v>2.2999999999999998</v>
      </c>
      <c r="BP297" s="35">
        <v>1.8</v>
      </c>
      <c r="BQ297" s="35">
        <v>1.9</v>
      </c>
      <c r="BR297" s="35">
        <v>2</v>
      </c>
      <c r="BS297" s="35"/>
      <c r="BT297" s="35">
        <v>1.8</v>
      </c>
      <c r="BU297" s="35">
        <v>1.2</v>
      </c>
      <c r="BV297" s="35">
        <v>2</v>
      </c>
      <c r="BW297" s="35">
        <v>0</v>
      </c>
      <c r="BX297" s="35">
        <v>2.2000000000000002</v>
      </c>
      <c r="BY297" s="35">
        <v>1.9</v>
      </c>
      <c r="BZ297" s="35">
        <v>0.5</v>
      </c>
      <c r="CA297" s="35">
        <f t="shared" si="102"/>
        <v>-0.6</v>
      </c>
      <c r="CB297" s="35"/>
      <c r="CC297" s="35">
        <f t="shared" si="113"/>
        <v>0</v>
      </c>
      <c r="CD297" s="35">
        <f t="shared" si="114"/>
        <v>-0.6</v>
      </c>
      <c r="CE297" s="90"/>
      <c r="CF297" s="90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10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10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10"/>
      <c r="FU297" s="9"/>
      <c r="FV297" s="9"/>
      <c r="FW297" s="9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10"/>
      <c r="GW297" s="9"/>
      <c r="GX297" s="9"/>
      <c r="GY297" s="9"/>
      <c r="GZ297" s="9"/>
      <c r="HA297" s="9"/>
      <c r="HB297" s="9"/>
      <c r="HC297" s="9"/>
      <c r="HD297" s="9"/>
      <c r="HE297" s="9"/>
      <c r="HF297" s="9"/>
      <c r="HG297" s="9"/>
      <c r="HH297" s="9"/>
      <c r="HI297" s="9"/>
      <c r="HJ297" s="9"/>
      <c r="HK297" s="9"/>
      <c r="HL297" s="9"/>
      <c r="HM297" s="9"/>
      <c r="HN297" s="9"/>
      <c r="HO297" s="9"/>
      <c r="HP297" s="9"/>
      <c r="HQ297" s="9"/>
      <c r="HR297" s="9"/>
      <c r="HS297" s="9"/>
      <c r="HT297" s="9"/>
      <c r="HU297" s="9"/>
      <c r="HV297" s="9"/>
      <c r="HW297" s="9"/>
      <c r="HX297" s="10"/>
      <c r="HY297" s="9"/>
      <c r="HZ297" s="9"/>
    </row>
    <row r="298" spans="1:234" s="2" customFormat="1" ht="17.149999999999999" customHeight="1">
      <c r="A298" s="46" t="s">
        <v>291</v>
      </c>
      <c r="B298" s="35">
        <v>0</v>
      </c>
      <c r="C298" s="35">
        <v>0</v>
      </c>
      <c r="D298" s="4">
        <f t="shared" si="105"/>
        <v>0</v>
      </c>
      <c r="E298" s="11">
        <v>0</v>
      </c>
      <c r="F298" s="5" t="s">
        <v>362</v>
      </c>
      <c r="G298" s="5" t="s">
        <v>362</v>
      </c>
      <c r="H298" s="5" t="s">
        <v>362</v>
      </c>
      <c r="I298" s="5" t="s">
        <v>362</v>
      </c>
      <c r="J298" s="5" t="s">
        <v>362</v>
      </c>
      <c r="K298" s="5" t="s">
        <v>362</v>
      </c>
      <c r="L298" s="5" t="s">
        <v>362</v>
      </c>
      <c r="M298" s="5" t="s">
        <v>362</v>
      </c>
      <c r="N298" s="35">
        <v>1767.9</v>
      </c>
      <c r="O298" s="35">
        <v>1837.8</v>
      </c>
      <c r="P298" s="4">
        <f t="shared" si="96"/>
        <v>1.0395384354318682</v>
      </c>
      <c r="Q298" s="11">
        <v>20</v>
      </c>
      <c r="R298" s="35">
        <v>0</v>
      </c>
      <c r="S298" s="35">
        <v>0</v>
      </c>
      <c r="T298" s="4">
        <f t="shared" si="97"/>
        <v>1</v>
      </c>
      <c r="U298" s="11">
        <v>30</v>
      </c>
      <c r="V298" s="35">
        <v>0</v>
      </c>
      <c r="W298" s="35">
        <v>0</v>
      </c>
      <c r="X298" s="4">
        <f t="shared" si="98"/>
        <v>1</v>
      </c>
      <c r="Y298" s="11">
        <v>20</v>
      </c>
      <c r="Z298" s="82">
        <v>6714</v>
      </c>
      <c r="AA298" s="82">
        <v>5457</v>
      </c>
      <c r="AB298" s="4">
        <f t="shared" si="99"/>
        <v>0.81277926720285965</v>
      </c>
      <c r="AC298" s="11">
        <v>10</v>
      </c>
      <c r="AD298" s="11">
        <v>122</v>
      </c>
      <c r="AE298" s="11">
        <v>123</v>
      </c>
      <c r="AF298" s="4">
        <f t="shared" si="100"/>
        <v>1.0081967213114753</v>
      </c>
      <c r="AG298" s="11">
        <v>20</v>
      </c>
      <c r="AH298" s="5" t="s">
        <v>362</v>
      </c>
      <c r="AI298" s="5" t="s">
        <v>362</v>
      </c>
      <c r="AJ298" s="5" t="s">
        <v>362</v>
      </c>
      <c r="AK298" s="5" t="s">
        <v>362</v>
      </c>
      <c r="AL298" s="5" t="s">
        <v>362</v>
      </c>
      <c r="AM298" s="5" t="s">
        <v>362</v>
      </c>
      <c r="AN298" s="5" t="s">
        <v>362</v>
      </c>
      <c r="AO298" s="5" t="s">
        <v>362</v>
      </c>
      <c r="AP298" s="5" t="s">
        <v>362</v>
      </c>
      <c r="AQ298" s="5" t="s">
        <v>362</v>
      </c>
      <c r="AR298" s="5" t="s">
        <v>362</v>
      </c>
      <c r="AS298" s="5" t="s">
        <v>362</v>
      </c>
      <c r="AT298" s="5" t="s">
        <v>362</v>
      </c>
      <c r="AU298" s="5" t="s">
        <v>362</v>
      </c>
      <c r="AV298" s="5" t="s">
        <v>362</v>
      </c>
      <c r="AW298" s="5" t="s">
        <v>362</v>
      </c>
      <c r="AX298" s="58">
        <v>0</v>
      </c>
      <c r="AY298" s="58">
        <v>0</v>
      </c>
      <c r="AZ298" s="4">
        <f t="shared" si="101"/>
        <v>0</v>
      </c>
      <c r="BA298" s="5">
        <v>0</v>
      </c>
      <c r="BB298" s="5" t="s">
        <v>362</v>
      </c>
      <c r="BC298" s="5" t="s">
        <v>362</v>
      </c>
      <c r="BD298" s="5" t="s">
        <v>362</v>
      </c>
      <c r="BE298" s="5" t="s">
        <v>362</v>
      </c>
      <c r="BF298" s="5" t="s">
        <v>362</v>
      </c>
      <c r="BG298" s="5" t="s">
        <v>362</v>
      </c>
      <c r="BH298" s="5" t="s">
        <v>362</v>
      </c>
      <c r="BI298" s="5" t="s">
        <v>362</v>
      </c>
      <c r="BJ298" s="44">
        <f t="shared" si="106"/>
        <v>0.99082495806895454</v>
      </c>
      <c r="BK298" s="45">
        <v>463</v>
      </c>
      <c r="BL298" s="35">
        <f t="shared" si="107"/>
        <v>458.8</v>
      </c>
      <c r="BM298" s="35">
        <f t="shared" si="108"/>
        <v>-4.1999999999999886</v>
      </c>
      <c r="BN298" s="35">
        <v>39.200000000000003</v>
      </c>
      <c r="BO298" s="35">
        <v>33.200000000000003</v>
      </c>
      <c r="BP298" s="35">
        <v>46.9</v>
      </c>
      <c r="BQ298" s="35">
        <v>42.1</v>
      </c>
      <c r="BR298" s="35">
        <v>36.299999999999997</v>
      </c>
      <c r="BS298" s="35"/>
      <c r="BT298" s="35">
        <v>48.2</v>
      </c>
      <c r="BU298" s="35">
        <v>34.699999999999996</v>
      </c>
      <c r="BV298" s="35">
        <v>31.7</v>
      </c>
      <c r="BW298" s="35">
        <v>25.7</v>
      </c>
      <c r="BX298" s="35">
        <v>45.900000000000006</v>
      </c>
      <c r="BY298" s="35">
        <v>45.7</v>
      </c>
      <c r="BZ298" s="35"/>
      <c r="CA298" s="35">
        <f t="shared" si="102"/>
        <v>29.2</v>
      </c>
      <c r="CB298" s="35"/>
      <c r="CC298" s="35">
        <f t="shared" si="113"/>
        <v>29.2</v>
      </c>
      <c r="CD298" s="35">
        <f t="shared" si="114"/>
        <v>0</v>
      </c>
      <c r="CE298" s="90"/>
      <c r="CF298" s="90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10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10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10"/>
      <c r="FU298" s="9"/>
      <c r="FV298" s="9"/>
      <c r="FW298" s="9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10"/>
      <c r="GW298" s="9"/>
      <c r="GX298" s="9"/>
      <c r="GY298" s="9"/>
      <c r="GZ298" s="9"/>
      <c r="HA298" s="9"/>
      <c r="HB298" s="9"/>
      <c r="HC298" s="9"/>
      <c r="HD298" s="9"/>
      <c r="HE298" s="9"/>
      <c r="HF298" s="9"/>
      <c r="HG298" s="9"/>
      <c r="HH298" s="9"/>
      <c r="HI298" s="9"/>
      <c r="HJ298" s="9"/>
      <c r="HK298" s="9"/>
      <c r="HL298" s="9"/>
      <c r="HM298" s="9"/>
      <c r="HN298" s="9"/>
      <c r="HO298" s="9"/>
      <c r="HP298" s="9"/>
      <c r="HQ298" s="9"/>
      <c r="HR298" s="9"/>
      <c r="HS298" s="9"/>
      <c r="HT298" s="9"/>
      <c r="HU298" s="9"/>
      <c r="HV298" s="9"/>
      <c r="HW298" s="9"/>
      <c r="HX298" s="10"/>
      <c r="HY298" s="9"/>
      <c r="HZ298" s="9"/>
    </row>
    <row r="299" spans="1:234" s="2" customFormat="1" ht="17.149999999999999" customHeight="1">
      <c r="A299" s="46" t="s">
        <v>292</v>
      </c>
      <c r="B299" s="35">
        <v>5976</v>
      </c>
      <c r="C299" s="35">
        <v>6349.6</v>
      </c>
      <c r="D299" s="4">
        <f t="shared" si="105"/>
        <v>1.062516733601071</v>
      </c>
      <c r="E299" s="11">
        <v>10</v>
      </c>
      <c r="F299" s="5" t="s">
        <v>362</v>
      </c>
      <c r="G299" s="5" t="s">
        <v>362</v>
      </c>
      <c r="H299" s="5" t="s">
        <v>362</v>
      </c>
      <c r="I299" s="5" t="s">
        <v>362</v>
      </c>
      <c r="J299" s="5" t="s">
        <v>362</v>
      </c>
      <c r="K299" s="5" t="s">
        <v>362</v>
      </c>
      <c r="L299" s="5" t="s">
        <v>362</v>
      </c>
      <c r="M299" s="5" t="s">
        <v>362</v>
      </c>
      <c r="N299" s="35">
        <v>5165.7</v>
      </c>
      <c r="O299" s="35">
        <v>2909.6</v>
      </c>
      <c r="P299" s="4">
        <f t="shared" si="96"/>
        <v>0.56325377006020483</v>
      </c>
      <c r="Q299" s="11">
        <v>20</v>
      </c>
      <c r="R299" s="35">
        <v>0</v>
      </c>
      <c r="S299" s="35">
        <v>41.5</v>
      </c>
      <c r="T299" s="4">
        <f t="shared" si="97"/>
        <v>1</v>
      </c>
      <c r="U299" s="11">
        <v>35</v>
      </c>
      <c r="V299" s="35">
        <v>0</v>
      </c>
      <c r="W299" s="35">
        <v>0</v>
      </c>
      <c r="X299" s="4">
        <f t="shared" si="98"/>
        <v>1</v>
      </c>
      <c r="Y299" s="11">
        <v>15</v>
      </c>
      <c r="Z299" s="82">
        <v>46997</v>
      </c>
      <c r="AA299" s="82">
        <v>50244</v>
      </c>
      <c r="AB299" s="4">
        <f t="shared" si="99"/>
        <v>1.0690895163521075</v>
      </c>
      <c r="AC299" s="11">
        <v>10</v>
      </c>
      <c r="AD299" s="11">
        <v>250</v>
      </c>
      <c r="AE299" s="11">
        <v>296</v>
      </c>
      <c r="AF299" s="4">
        <f t="shared" si="100"/>
        <v>1.1839999999999999</v>
      </c>
      <c r="AG299" s="11">
        <v>20</v>
      </c>
      <c r="AH299" s="5" t="s">
        <v>362</v>
      </c>
      <c r="AI299" s="5" t="s">
        <v>362</v>
      </c>
      <c r="AJ299" s="5" t="s">
        <v>362</v>
      </c>
      <c r="AK299" s="5" t="s">
        <v>362</v>
      </c>
      <c r="AL299" s="5" t="s">
        <v>362</v>
      </c>
      <c r="AM299" s="5" t="s">
        <v>362</v>
      </c>
      <c r="AN299" s="5" t="s">
        <v>362</v>
      </c>
      <c r="AO299" s="5" t="s">
        <v>362</v>
      </c>
      <c r="AP299" s="5" t="s">
        <v>362</v>
      </c>
      <c r="AQ299" s="5" t="s">
        <v>362</v>
      </c>
      <c r="AR299" s="5" t="s">
        <v>362</v>
      </c>
      <c r="AS299" s="5" t="s">
        <v>362</v>
      </c>
      <c r="AT299" s="5" t="s">
        <v>362</v>
      </c>
      <c r="AU299" s="5" t="s">
        <v>362</v>
      </c>
      <c r="AV299" s="5" t="s">
        <v>362</v>
      </c>
      <c r="AW299" s="5" t="s">
        <v>362</v>
      </c>
      <c r="AX299" s="58">
        <v>66.599999999999994</v>
      </c>
      <c r="AY299" s="58">
        <v>50</v>
      </c>
      <c r="AZ299" s="4">
        <f t="shared" si="101"/>
        <v>0.75075075075075082</v>
      </c>
      <c r="BA299" s="5">
        <v>10</v>
      </c>
      <c r="BB299" s="5" t="s">
        <v>362</v>
      </c>
      <c r="BC299" s="5" t="s">
        <v>362</v>
      </c>
      <c r="BD299" s="5" t="s">
        <v>362</v>
      </c>
      <c r="BE299" s="5" t="s">
        <v>362</v>
      </c>
      <c r="BF299" s="5" t="s">
        <v>362</v>
      </c>
      <c r="BG299" s="5" t="s">
        <v>362</v>
      </c>
      <c r="BH299" s="5" t="s">
        <v>362</v>
      </c>
      <c r="BI299" s="5" t="s">
        <v>362</v>
      </c>
      <c r="BJ299" s="44">
        <f t="shared" si="106"/>
        <v>0.94807204506869502</v>
      </c>
      <c r="BK299" s="45">
        <v>738</v>
      </c>
      <c r="BL299" s="35">
        <f t="shared" si="107"/>
        <v>699.7</v>
      </c>
      <c r="BM299" s="35">
        <f t="shared" si="108"/>
        <v>-38.299999999999955</v>
      </c>
      <c r="BN299" s="35">
        <v>52.8</v>
      </c>
      <c r="BO299" s="35">
        <v>53.9</v>
      </c>
      <c r="BP299" s="35">
        <v>69.3</v>
      </c>
      <c r="BQ299" s="35">
        <v>53</v>
      </c>
      <c r="BR299" s="35">
        <v>50</v>
      </c>
      <c r="BS299" s="35"/>
      <c r="BT299" s="35">
        <v>80.900000000000006</v>
      </c>
      <c r="BU299" s="35">
        <v>60.9</v>
      </c>
      <c r="BV299" s="35">
        <v>54.3</v>
      </c>
      <c r="BW299" s="35">
        <v>86.8</v>
      </c>
      <c r="BX299" s="35">
        <v>87.2</v>
      </c>
      <c r="BY299" s="35">
        <v>71.7</v>
      </c>
      <c r="BZ299" s="35"/>
      <c r="CA299" s="35">
        <f t="shared" si="102"/>
        <v>-21.1</v>
      </c>
      <c r="CB299" s="35"/>
      <c r="CC299" s="35">
        <f t="shared" si="113"/>
        <v>0</v>
      </c>
      <c r="CD299" s="35">
        <f t="shared" si="114"/>
        <v>-21.1</v>
      </c>
      <c r="CE299" s="90"/>
      <c r="CF299" s="90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10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10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10"/>
      <c r="FU299" s="9"/>
      <c r="FV299" s="9"/>
      <c r="FW299" s="9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10"/>
      <c r="GW299" s="9"/>
      <c r="GX299" s="9"/>
      <c r="GY299" s="9"/>
      <c r="GZ299" s="9"/>
      <c r="HA299" s="9"/>
      <c r="HB299" s="9"/>
      <c r="HC299" s="9"/>
      <c r="HD299" s="9"/>
      <c r="HE299" s="9"/>
      <c r="HF299" s="9"/>
      <c r="HG299" s="9"/>
      <c r="HH299" s="9"/>
      <c r="HI299" s="9"/>
      <c r="HJ299" s="9"/>
      <c r="HK299" s="9"/>
      <c r="HL299" s="9"/>
      <c r="HM299" s="9"/>
      <c r="HN299" s="9"/>
      <c r="HO299" s="9"/>
      <c r="HP299" s="9"/>
      <c r="HQ299" s="9"/>
      <c r="HR299" s="9"/>
      <c r="HS299" s="9"/>
      <c r="HT299" s="9"/>
      <c r="HU299" s="9"/>
      <c r="HV299" s="9"/>
      <c r="HW299" s="9"/>
      <c r="HX299" s="10"/>
      <c r="HY299" s="9"/>
      <c r="HZ299" s="9"/>
    </row>
    <row r="300" spans="1:234" s="2" customFormat="1" ht="17.149999999999999" customHeight="1">
      <c r="A300" s="46" t="s">
        <v>293</v>
      </c>
      <c r="B300" s="35">
        <v>54547</v>
      </c>
      <c r="C300" s="35">
        <v>124333.3</v>
      </c>
      <c r="D300" s="4">
        <f t="shared" si="105"/>
        <v>1.3</v>
      </c>
      <c r="E300" s="11">
        <v>10</v>
      </c>
      <c r="F300" s="5" t="s">
        <v>362</v>
      </c>
      <c r="G300" s="5" t="s">
        <v>362</v>
      </c>
      <c r="H300" s="5" t="s">
        <v>362</v>
      </c>
      <c r="I300" s="5" t="s">
        <v>362</v>
      </c>
      <c r="J300" s="5" t="s">
        <v>362</v>
      </c>
      <c r="K300" s="5" t="s">
        <v>362</v>
      </c>
      <c r="L300" s="5" t="s">
        <v>362</v>
      </c>
      <c r="M300" s="5" t="s">
        <v>362</v>
      </c>
      <c r="N300" s="35">
        <v>5544.7</v>
      </c>
      <c r="O300" s="35">
        <v>3979.8</v>
      </c>
      <c r="P300" s="4">
        <f t="shared" si="96"/>
        <v>0.71776651577181816</v>
      </c>
      <c r="Q300" s="11">
        <v>20</v>
      </c>
      <c r="R300" s="35">
        <v>500</v>
      </c>
      <c r="S300" s="35">
        <v>787.9</v>
      </c>
      <c r="T300" s="4">
        <f t="shared" si="97"/>
        <v>1.2375799999999999</v>
      </c>
      <c r="U300" s="11">
        <v>20</v>
      </c>
      <c r="V300" s="35">
        <v>0</v>
      </c>
      <c r="W300" s="35">
        <v>5.2</v>
      </c>
      <c r="X300" s="4">
        <f t="shared" si="98"/>
        <v>1</v>
      </c>
      <c r="Y300" s="11">
        <v>30</v>
      </c>
      <c r="Z300" s="82">
        <v>23498</v>
      </c>
      <c r="AA300" s="82">
        <v>21019</v>
      </c>
      <c r="AB300" s="4">
        <f t="shared" si="99"/>
        <v>0.89450165971572049</v>
      </c>
      <c r="AC300" s="11">
        <v>10</v>
      </c>
      <c r="AD300" s="11">
        <v>430</v>
      </c>
      <c r="AE300" s="11">
        <v>438</v>
      </c>
      <c r="AF300" s="4">
        <f t="shared" si="100"/>
        <v>1.0186046511627906</v>
      </c>
      <c r="AG300" s="11">
        <v>20</v>
      </c>
      <c r="AH300" s="5" t="s">
        <v>362</v>
      </c>
      <c r="AI300" s="5" t="s">
        <v>362</v>
      </c>
      <c r="AJ300" s="5" t="s">
        <v>362</v>
      </c>
      <c r="AK300" s="5" t="s">
        <v>362</v>
      </c>
      <c r="AL300" s="5" t="s">
        <v>362</v>
      </c>
      <c r="AM300" s="5" t="s">
        <v>362</v>
      </c>
      <c r="AN300" s="5" t="s">
        <v>362</v>
      </c>
      <c r="AO300" s="5" t="s">
        <v>362</v>
      </c>
      <c r="AP300" s="5" t="s">
        <v>362</v>
      </c>
      <c r="AQ300" s="5" t="s">
        <v>362</v>
      </c>
      <c r="AR300" s="5" t="s">
        <v>362</v>
      </c>
      <c r="AS300" s="5" t="s">
        <v>362</v>
      </c>
      <c r="AT300" s="5" t="s">
        <v>362</v>
      </c>
      <c r="AU300" s="5" t="s">
        <v>362</v>
      </c>
      <c r="AV300" s="5" t="s">
        <v>362</v>
      </c>
      <c r="AW300" s="5" t="s">
        <v>362</v>
      </c>
      <c r="AX300" s="58">
        <v>69.2</v>
      </c>
      <c r="AY300" s="58">
        <v>66.7</v>
      </c>
      <c r="AZ300" s="4">
        <f t="shared" si="101"/>
        <v>0.96387283236994215</v>
      </c>
      <c r="BA300" s="5">
        <v>10</v>
      </c>
      <c r="BB300" s="5" t="s">
        <v>362</v>
      </c>
      <c r="BC300" s="5" t="s">
        <v>362</v>
      </c>
      <c r="BD300" s="5" t="s">
        <v>362</v>
      </c>
      <c r="BE300" s="5" t="s">
        <v>362</v>
      </c>
      <c r="BF300" s="5" t="s">
        <v>362</v>
      </c>
      <c r="BG300" s="5" t="s">
        <v>362</v>
      </c>
      <c r="BH300" s="5" t="s">
        <v>362</v>
      </c>
      <c r="BI300" s="5" t="s">
        <v>362</v>
      </c>
      <c r="BJ300" s="44">
        <f t="shared" si="106"/>
        <v>1.0088564021629067</v>
      </c>
      <c r="BK300" s="45">
        <v>1197</v>
      </c>
      <c r="BL300" s="35">
        <f t="shared" si="107"/>
        <v>1207.5999999999999</v>
      </c>
      <c r="BM300" s="35">
        <f t="shared" si="108"/>
        <v>10.599999999999909</v>
      </c>
      <c r="BN300" s="35">
        <v>83.1</v>
      </c>
      <c r="BO300" s="35">
        <v>105.6</v>
      </c>
      <c r="BP300" s="35">
        <v>59.5</v>
      </c>
      <c r="BQ300" s="35">
        <v>48.20000000000001</v>
      </c>
      <c r="BR300" s="35">
        <v>98.5</v>
      </c>
      <c r="BS300" s="35"/>
      <c r="BT300" s="35">
        <v>110.2</v>
      </c>
      <c r="BU300" s="35">
        <v>83.899999999999991</v>
      </c>
      <c r="BV300" s="35">
        <v>97.5</v>
      </c>
      <c r="BW300" s="35">
        <v>108.7</v>
      </c>
      <c r="BX300" s="35">
        <v>125.89999999999999</v>
      </c>
      <c r="BY300" s="35">
        <v>126.5</v>
      </c>
      <c r="BZ300" s="35">
        <v>112.89999999999999</v>
      </c>
      <c r="CA300" s="35">
        <f t="shared" si="102"/>
        <v>47.1</v>
      </c>
      <c r="CB300" s="35"/>
      <c r="CC300" s="35">
        <f t="shared" si="113"/>
        <v>47.1</v>
      </c>
      <c r="CD300" s="35">
        <f t="shared" si="114"/>
        <v>0</v>
      </c>
      <c r="CE300" s="90"/>
      <c r="CF300" s="90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10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10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10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10"/>
      <c r="GW300" s="9"/>
      <c r="GX300" s="9"/>
      <c r="GY300" s="9"/>
      <c r="GZ300" s="9"/>
      <c r="HA300" s="9"/>
      <c r="HB300" s="9"/>
      <c r="HC300" s="9"/>
      <c r="HD300" s="9"/>
      <c r="HE300" s="9"/>
      <c r="HF300" s="9"/>
      <c r="HG300" s="9"/>
      <c r="HH300" s="9"/>
      <c r="HI300" s="9"/>
      <c r="HJ300" s="9"/>
      <c r="HK300" s="9"/>
      <c r="HL300" s="9"/>
      <c r="HM300" s="9"/>
      <c r="HN300" s="9"/>
      <c r="HO300" s="9"/>
      <c r="HP300" s="9"/>
      <c r="HQ300" s="9"/>
      <c r="HR300" s="9"/>
      <c r="HS300" s="9"/>
      <c r="HT300" s="9"/>
      <c r="HU300" s="9"/>
      <c r="HV300" s="9"/>
      <c r="HW300" s="9"/>
      <c r="HX300" s="10"/>
      <c r="HY300" s="9"/>
      <c r="HZ300" s="9"/>
    </row>
    <row r="301" spans="1:234" s="2" customFormat="1" ht="17.149999999999999" customHeight="1">
      <c r="A301" s="46" t="s">
        <v>294</v>
      </c>
      <c r="B301" s="35">
        <v>1287317</v>
      </c>
      <c r="C301" s="35">
        <v>1383335.9</v>
      </c>
      <c r="D301" s="4">
        <f t="shared" si="105"/>
        <v>1.0745883880971041</v>
      </c>
      <c r="E301" s="11">
        <v>10</v>
      </c>
      <c r="F301" s="5" t="s">
        <v>362</v>
      </c>
      <c r="G301" s="5" t="s">
        <v>362</v>
      </c>
      <c r="H301" s="5" t="s">
        <v>362</v>
      </c>
      <c r="I301" s="5" t="s">
        <v>362</v>
      </c>
      <c r="J301" s="5" t="s">
        <v>362</v>
      </c>
      <c r="K301" s="5" t="s">
        <v>362</v>
      </c>
      <c r="L301" s="5" t="s">
        <v>362</v>
      </c>
      <c r="M301" s="5" t="s">
        <v>362</v>
      </c>
      <c r="N301" s="35">
        <v>35366.400000000001</v>
      </c>
      <c r="O301" s="35">
        <v>31205.4</v>
      </c>
      <c r="P301" s="4">
        <f t="shared" si="96"/>
        <v>0.88234595548317052</v>
      </c>
      <c r="Q301" s="11">
        <v>20</v>
      </c>
      <c r="R301" s="35">
        <v>0</v>
      </c>
      <c r="S301" s="35">
        <v>0</v>
      </c>
      <c r="T301" s="4">
        <f t="shared" si="97"/>
        <v>1</v>
      </c>
      <c r="U301" s="11">
        <v>40</v>
      </c>
      <c r="V301" s="35">
        <v>0</v>
      </c>
      <c r="W301" s="35">
        <v>0</v>
      </c>
      <c r="X301" s="4">
        <f t="shared" si="98"/>
        <v>1</v>
      </c>
      <c r="Y301" s="11">
        <v>10</v>
      </c>
      <c r="Z301" s="82">
        <v>956469</v>
      </c>
      <c r="AA301" s="82">
        <v>1014602</v>
      </c>
      <c r="AB301" s="4">
        <f t="shared" si="99"/>
        <v>1.0607787602107335</v>
      </c>
      <c r="AC301" s="11">
        <v>10</v>
      </c>
      <c r="AD301" s="11">
        <v>53</v>
      </c>
      <c r="AE301" s="11">
        <v>56</v>
      </c>
      <c r="AF301" s="4">
        <f t="shared" si="100"/>
        <v>1.0566037735849056</v>
      </c>
      <c r="AG301" s="11">
        <v>20</v>
      </c>
      <c r="AH301" s="5" t="s">
        <v>362</v>
      </c>
      <c r="AI301" s="5" t="s">
        <v>362</v>
      </c>
      <c r="AJ301" s="5" t="s">
        <v>362</v>
      </c>
      <c r="AK301" s="5" t="s">
        <v>362</v>
      </c>
      <c r="AL301" s="5" t="s">
        <v>362</v>
      </c>
      <c r="AM301" s="5" t="s">
        <v>362</v>
      </c>
      <c r="AN301" s="5" t="s">
        <v>362</v>
      </c>
      <c r="AO301" s="5" t="s">
        <v>362</v>
      </c>
      <c r="AP301" s="5" t="s">
        <v>362</v>
      </c>
      <c r="AQ301" s="5" t="s">
        <v>362</v>
      </c>
      <c r="AR301" s="5" t="s">
        <v>362</v>
      </c>
      <c r="AS301" s="5" t="s">
        <v>362</v>
      </c>
      <c r="AT301" s="5" t="s">
        <v>362</v>
      </c>
      <c r="AU301" s="5" t="s">
        <v>362</v>
      </c>
      <c r="AV301" s="5" t="s">
        <v>362</v>
      </c>
      <c r="AW301" s="5" t="s">
        <v>362</v>
      </c>
      <c r="AX301" s="58">
        <v>68</v>
      </c>
      <c r="AY301" s="58">
        <v>66.7</v>
      </c>
      <c r="AZ301" s="4">
        <f t="shared" si="101"/>
        <v>0.98088235294117654</v>
      </c>
      <c r="BA301" s="5">
        <v>10</v>
      </c>
      <c r="BB301" s="5" t="s">
        <v>362</v>
      </c>
      <c r="BC301" s="5" t="s">
        <v>362</v>
      </c>
      <c r="BD301" s="5" t="s">
        <v>362</v>
      </c>
      <c r="BE301" s="5" t="s">
        <v>362</v>
      </c>
      <c r="BF301" s="5" t="s">
        <v>362</v>
      </c>
      <c r="BG301" s="5" t="s">
        <v>362</v>
      </c>
      <c r="BH301" s="5" t="s">
        <v>362</v>
      </c>
      <c r="BI301" s="5" t="s">
        <v>362</v>
      </c>
      <c r="BJ301" s="44">
        <f t="shared" si="106"/>
        <v>0.99951241328209728</v>
      </c>
      <c r="BK301" s="45">
        <v>60</v>
      </c>
      <c r="BL301" s="35">
        <f t="shared" si="107"/>
        <v>60</v>
      </c>
      <c r="BM301" s="35">
        <f t="shared" si="108"/>
        <v>0</v>
      </c>
      <c r="BN301" s="35">
        <v>5</v>
      </c>
      <c r="BO301" s="35">
        <v>4.8</v>
      </c>
      <c r="BP301" s="35">
        <v>3.4</v>
      </c>
      <c r="BQ301" s="35">
        <v>5.0999999999999996</v>
      </c>
      <c r="BR301" s="35">
        <v>5.6</v>
      </c>
      <c r="BS301" s="35"/>
      <c r="BT301" s="35">
        <v>6</v>
      </c>
      <c r="BU301" s="35">
        <v>4.8999999999999995</v>
      </c>
      <c r="BV301" s="35">
        <v>5</v>
      </c>
      <c r="BW301" s="35">
        <v>4.5</v>
      </c>
      <c r="BX301" s="35">
        <v>5.3999999999999995</v>
      </c>
      <c r="BY301" s="35">
        <v>5.9</v>
      </c>
      <c r="BZ301" s="35">
        <v>2.2999999999999998</v>
      </c>
      <c r="CA301" s="35">
        <f t="shared" si="102"/>
        <v>2.1</v>
      </c>
      <c r="CB301" s="35"/>
      <c r="CC301" s="35">
        <f t="shared" si="113"/>
        <v>2.1</v>
      </c>
      <c r="CD301" s="35">
        <f t="shared" si="114"/>
        <v>0</v>
      </c>
      <c r="CE301" s="90"/>
      <c r="CF301" s="90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10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10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10"/>
      <c r="FU301" s="9"/>
      <c r="FV301" s="9"/>
      <c r="FW301" s="9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10"/>
      <c r="GW301" s="9"/>
      <c r="GX301" s="9"/>
      <c r="GY301" s="9"/>
      <c r="GZ301" s="9"/>
      <c r="HA301" s="9"/>
      <c r="HB301" s="9"/>
      <c r="HC301" s="9"/>
      <c r="HD301" s="9"/>
      <c r="HE301" s="9"/>
      <c r="HF301" s="9"/>
      <c r="HG301" s="9"/>
      <c r="HH301" s="9"/>
      <c r="HI301" s="9"/>
      <c r="HJ301" s="9"/>
      <c r="HK301" s="9"/>
      <c r="HL301" s="9"/>
      <c r="HM301" s="9"/>
      <c r="HN301" s="9"/>
      <c r="HO301" s="9"/>
      <c r="HP301" s="9"/>
      <c r="HQ301" s="9"/>
      <c r="HR301" s="9"/>
      <c r="HS301" s="9"/>
      <c r="HT301" s="9"/>
      <c r="HU301" s="9"/>
      <c r="HV301" s="9"/>
      <c r="HW301" s="9"/>
      <c r="HX301" s="10"/>
      <c r="HY301" s="9"/>
      <c r="HZ301" s="9"/>
    </row>
    <row r="302" spans="1:234" s="2" customFormat="1" ht="17.149999999999999" customHeight="1">
      <c r="A302" s="46" t="s">
        <v>295</v>
      </c>
      <c r="B302" s="35">
        <v>236117</v>
      </c>
      <c r="C302" s="35">
        <v>289114</v>
      </c>
      <c r="D302" s="4">
        <f t="shared" si="105"/>
        <v>1.202445228424891</v>
      </c>
      <c r="E302" s="11">
        <v>10</v>
      </c>
      <c r="F302" s="5" t="s">
        <v>362</v>
      </c>
      <c r="G302" s="5" t="s">
        <v>362</v>
      </c>
      <c r="H302" s="5" t="s">
        <v>362</v>
      </c>
      <c r="I302" s="5" t="s">
        <v>362</v>
      </c>
      <c r="J302" s="5" t="s">
        <v>362</v>
      </c>
      <c r="K302" s="5" t="s">
        <v>362</v>
      </c>
      <c r="L302" s="5" t="s">
        <v>362</v>
      </c>
      <c r="M302" s="5" t="s">
        <v>362</v>
      </c>
      <c r="N302" s="35">
        <v>6693</v>
      </c>
      <c r="O302" s="35">
        <v>6770.1</v>
      </c>
      <c r="P302" s="4">
        <f t="shared" si="96"/>
        <v>1.0115194979829674</v>
      </c>
      <c r="Q302" s="11">
        <v>20</v>
      </c>
      <c r="R302" s="35">
        <v>1600</v>
      </c>
      <c r="S302" s="35">
        <v>1981.3</v>
      </c>
      <c r="T302" s="4">
        <f t="shared" si="97"/>
        <v>1.2038312499999999</v>
      </c>
      <c r="U302" s="11">
        <v>30</v>
      </c>
      <c r="V302" s="35">
        <v>0</v>
      </c>
      <c r="W302" s="35">
        <v>0</v>
      </c>
      <c r="X302" s="4">
        <f t="shared" si="98"/>
        <v>1</v>
      </c>
      <c r="Y302" s="11">
        <v>20</v>
      </c>
      <c r="Z302" s="82">
        <v>46997</v>
      </c>
      <c r="AA302" s="82">
        <v>28055</v>
      </c>
      <c r="AB302" s="4">
        <f t="shared" si="99"/>
        <v>0.59695299699980853</v>
      </c>
      <c r="AC302" s="11">
        <v>10</v>
      </c>
      <c r="AD302" s="11">
        <v>695</v>
      </c>
      <c r="AE302" s="11">
        <v>719</v>
      </c>
      <c r="AF302" s="4">
        <f t="shared" si="100"/>
        <v>1.0345323741007195</v>
      </c>
      <c r="AG302" s="11">
        <v>20</v>
      </c>
      <c r="AH302" s="5" t="s">
        <v>362</v>
      </c>
      <c r="AI302" s="5" t="s">
        <v>362</v>
      </c>
      <c r="AJ302" s="5" t="s">
        <v>362</v>
      </c>
      <c r="AK302" s="5" t="s">
        <v>362</v>
      </c>
      <c r="AL302" s="5" t="s">
        <v>362</v>
      </c>
      <c r="AM302" s="5" t="s">
        <v>362</v>
      </c>
      <c r="AN302" s="5" t="s">
        <v>362</v>
      </c>
      <c r="AO302" s="5" t="s">
        <v>362</v>
      </c>
      <c r="AP302" s="5" t="s">
        <v>362</v>
      </c>
      <c r="AQ302" s="5" t="s">
        <v>362</v>
      </c>
      <c r="AR302" s="5" t="s">
        <v>362</v>
      </c>
      <c r="AS302" s="5" t="s">
        <v>362</v>
      </c>
      <c r="AT302" s="5" t="s">
        <v>362</v>
      </c>
      <c r="AU302" s="5" t="s">
        <v>362</v>
      </c>
      <c r="AV302" s="5" t="s">
        <v>362</v>
      </c>
      <c r="AW302" s="5" t="s">
        <v>362</v>
      </c>
      <c r="AX302" s="58">
        <v>68</v>
      </c>
      <c r="AY302" s="58">
        <v>66.7</v>
      </c>
      <c r="AZ302" s="4">
        <f t="shared" si="101"/>
        <v>0.98088235294117654</v>
      </c>
      <c r="BA302" s="5">
        <v>10</v>
      </c>
      <c r="BB302" s="5" t="s">
        <v>362</v>
      </c>
      <c r="BC302" s="5" t="s">
        <v>362</v>
      </c>
      <c r="BD302" s="5" t="s">
        <v>362</v>
      </c>
      <c r="BE302" s="5" t="s">
        <v>362</v>
      </c>
      <c r="BF302" s="5" t="s">
        <v>362</v>
      </c>
      <c r="BG302" s="5" t="s">
        <v>362</v>
      </c>
      <c r="BH302" s="5" t="s">
        <v>362</v>
      </c>
      <c r="BI302" s="5" t="s">
        <v>362</v>
      </c>
      <c r="BJ302" s="44">
        <f t="shared" si="106"/>
        <v>1.0403231727111042</v>
      </c>
      <c r="BK302" s="45">
        <v>619</v>
      </c>
      <c r="BL302" s="35">
        <f t="shared" si="107"/>
        <v>644</v>
      </c>
      <c r="BM302" s="35">
        <f t="shared" si="108"/>
        <v>25</v>
      </c>
      <c r="BN302" s="35">
        <v>59.2</v>
      </c>
      <c r="BO302" s="35">
        <v>58.5</v>
      </c>
      <c r="BP302" s="35">
        <v>36.200000000000003</v>
      </c>
      <c r="BQ302" s="35">
        <v>48.7</v>
      </c>
      <c r="BR302" s="35">
        <v>57</v>
      </c>
      <c r="BS302" s="35"/>
      <c r="BT302" s="35">
        <v>64.400000000000006</v>
      </c>
      <c r="BU302" s="35">
        <v>41.3</v>
      </c>
      <c r="BV302" s="35">
        <v>50.7</v>
      </c>
      <c r="BW302" s="35">
        <v>67.8</v>
      </c>
      <c r="BX302" s="35">
        <v>48</v>
      </c>
      <c r="BY302" s="35">
        <v>63.2</v>
      </c>
      <c r="BZ302" s="35">
        <v>24.8</v>
      </c>
      <c r="CA302" s="35">
        <f t="shared" si="102"/>
        <v>24.2</v>
      </c>
      <c r="CB302" s="35"/>
      <c r="CC302" s="35">
        <f t="shared" si="113"/>
        <v>24.2</v>
      </c>
      <c r="CD302" s="35">
        <f t="shared" si="114"/>
        <v>0</v>
      </c>
      <c r="CE302" s="90"/>
      <c r="CF302" s="90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10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10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10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10"/>
      <c r="GW302" s="9"/>
      <c r="GX302" s="9"/>
      <c r="GY302" s="9"/>
      <c r="GZ302" s="9"/>
      <c r="HA302" s="9"/>
      <c r="HB302" s="9"/>
      <c r="HC302" s="9"/>
      <c r="HD302" s="9"/>
      <c r="HE302" s="9"/>
      <c r="HF302" s="9"/>
      <c r="HG302" s="9"/>
      <c r="HH302" s="9"/>
      <c r="HI302" s="9"/>
      <c r="HJ302" s="9"/>
      <c r="HK302" s="9"/>
      <c r="HL302" s="9"/>
      <c r="HM302" s="9"/>
      <c r="HN302" s="9"/>
      <c r="HO302" s="9"/>
      <c r="HP302" s="9"/>
      <c r="HQ302" s="9"/>
      <c r="HR302" s="9"/>
      <c r="HS302" s="9"/>
      <c r="HT302" s="9"/>
      <c r="HU302" s="9"/>
      <c r="HV302" s="9"/>
      <c r="HW302" s="9"/>
      <c r="HX302" s="10"/>
      <c r="HY302" s="9"/>
      <c r="HZ302" s="9"/>
    </row>
    <row r="303" spans="1:234" s="2" customFormat="1" ht="17.149999999999999" customHeight="1">
      <c r="A303" s="46" t="s">
        <v>296</v>
      </c>
      <c r="B303" s="35">
        <v>229322</v>
      </c>
      <c r="C303" s="35">
        <v>250914.4</v>
      </c>
      <c r="D303" s="4">
        <f t="shared" si="105"/>
        <v>1.0941575601119822</v>
      </c>
      <c r="E303" s="11">
        <v>10</v>
      </c>
      <c r="F303" s="5" t="s">
        <v>362</v>
      </c>
      <c r="G303" s="5" t="s">
        <v>362</v>
      </c>
      <c r="H303" s="5" t="s">
        <v>362</v>
      </c>
      <c r="I303" s="5" t="s">
        <v>362</v>
      </c>
      <c r="J303" s="5" t="s">
        <v>362</v>
      </c>
      <c r="K303" s="5" t="s">
        <v>362</v>
      </c>
      <c r="L303" s="5" t="s">
        <v>362</v>
      </c>
      <c r="M303" s="5" t="s">
        <v>362</v>
      </c>
      <c r="N303" s="35">
        <v>7479.7</v>
      </c>
      <c r="O303" s="35">
        <v>8579</v>
      </c>
      <c r="P303" s="4">
        <f t="shared" ref="P303:P366" si="115">IF(Q303=0,0,IF(N303=0,1,IF(O303&lt;0,0,IF(O303/N303&gt;1.2,IF((O303/N303-1.2)*0.1+1.2&gt;1.3,1.3,(O303/N303-1.2)*0.1+1.2),O303/N303))))</f>
        <v>1.1469711352059575</v>
      </c>
      <c r="Q303" s="11">
        <v>20</v>
      </c>
      <c r="R303" s="35">
        <v>1754</v>
      </c>
      <c r="S303" s="35">
        <v>1785.1</v>
      </c>
      <c r="T303" s="4">
        <f t="shared" ref="T303:T366" si="116">IF(U303=0,0,IF(R303=0,1,IF(S303&lt;0,0,IF(S303/R303&gt;1.2,IF((S303/R303-1.2)*0.1+1.2&gt;1.3,1.3,(S303/R303-1.2)*0.1+1.2),S303/R303))))</f>
        <v>1.0177309007981756</v>
      </c>
      <c r="U303" s="11">
        <v>30</v>
      </c>
      <c r="V303" s="35">
        <v>0</v>
      </c>
      <c r="W303" s="35">
        <v>0</v>
      </c>
      <c r="X303" s="4">
        <f t="shared" ref="X303:X366" si="117">IF(Y303=0,0,IF(V303=0,1,IF(W303&lt;0,0,IF(W303/V303&gt;1.2,IF((W303/V303-1.2)*0.1+1.2&gt;1.3,1.3,(W303/V303-1.2)*0.1+1.2),W303/V303))))</f>
        <v>1</v>
      </c>
      <c r="Y303" s="11">
        <v>20</v>
      </c>
      <c r="Z303" s="82">
        <v>302127</v>
      </c>
      <c r="AA303" s="82">
        <v>384310</v>
      </c>
      <c r="AB303" s="4">
        <f t="shared" ref="AB303:AB366" si="118">IF(AC303=0,0,IF(Z303=0,1,IF(AA303&lt;0,0,IF(AA303/Z303&gt;1.2,IF((AA303/Z303-1.2)*0.1+1.2&gt;1.3,1.3,(AA303/Z303-1.2)*0.1+1.2),AA303/Z303))))</f>
        <v>1.2072014748764592</v>
      </c>
      <c r="AC303" s="11">
        <v>10</v>
      </c>
      <c r="AD303" s="11">
        <v>396</v>
      </c>
      <c r="AE303" s="11">
        <v>396</v>
      </c>
      <c r="AF303" s="4">
        <f t="shared" ref="AF303:AF366" si="119">IF(AG303=0,0,IF(AD303=0,1,IF(AE303&lt;0,0,IF(AE303/AD303&gt;1.2,IF((AE303/AD303-1.2)*0.1+1.2&gt;1.3,1.3,(AE303/AD303-1.2)*0.1+1.2),AE303/AD303))))</f>
        <v>1</v>
      </c>
      <c r="AG303" s="11">
        <v>20</v>
      </c>
      <c r="AH303" s="5" t="s">
        <v>362</v>
      </c>
      <c r="AI303" s="5" t="s">
        <v>362</v>
      </c>
      <c r="AJ303" s="5" t="s">
        <v>362</v>
      </c>
      <c r="AK303" s="5" t="s">
        <v>362</v>
      </c>
      <c r="AL303" s="5" t="s">
        <v>362</v>
      </c>
      <c r="AM303" s="5" t="s">
        <v>362</v>
      </c>
      <c r="AN303" s="5" t="s">
        <v>362</v>
      </c>
      <c r="AO303" s="5" t="s">
        <v>362</v>
      </c>
      <c r="AP303" s="5" t="s">
        <v>362</v>
      </c>
      <c r="AQ303" s="5" t="s">
        <v>362</v>
      </c>
      <c r="AR303" s="5" t="s">
        <v>362</v>
      </c>
      <c r="AS303" s="5" t="s">
        <v>362</v>
      </c>
      <c r="AT303" s="5" t="s">
        <v>362</v>
      </c>
      <c r="AU303" s="5" t="s">
        <v>362</v>
      </c>
      <c r="AV303" s="5" t="s">
        <v>362</v>
      </c>
      <c r="AW303" s="5" t="s">
        <v>362</v>
      </c>
      <c r="AX303" s="58">
        <v>68</v>
      </c>
      <c r="AY303" s="58">
        <v>66.7</v>
      </c>
      <c r="AZ303" s="4">
        <f t="shared" ref="AZ303:AZ366" si="120">IF(BA303=0,0,IF(AX303=0,1,IF(AY303&lt;0,0,IF(AY303/AX303&gt;1.2,IF((AY303/AX303-1.2)*0.1+1.2&gt;1.3,1.3,(AY303/AX303-1.2)*0.1+1.2),AY303/AX303))))</f>
        <v>0.98088235294117654</v>
      </c>
      <c r="BA303" s="5">
        <v>10</v>
      </c>
      <c r="BB303" s="5" t="s">
        <v>362</v>
      </c>
      <c r="BC303" s="5" t="s">
        <v>362</v>
      </c>
      <c r="BD303" s="5" t="s">
        <v>362</v>
      </c>
      <c r="BE303" s="5" t="s">
        <v>362</v>
      </c>
      <c r="BF303" s="5" t="s">
        <v>362</v>
      </c>
      <c r="BG303" s="5" t="s">
        <v>362</v>
      </c>
      <c r="BH303" s="5" t="s">
        <v>362</v>
      </c>
      <c r="BI303" s="5" t="s">
        <v>362</v>
      </c>
      <c r="BJ303" s="44">
        <f t="shared" si="106"/>
        <v>1.0524480300613384</v>
      </c>
      <c r="BK303" s="45">
        <v>438</v>
      </c>
      <c r="BL303" s="35">
        <f t="shared" si="107"/>
        <v>461</v>
      </c>
      <c r="BM303" s="35">
        <f t="shared" si="108"/>
        <v>23</v>
      </c>
      <c r="BN303" s="35">
        <v>38.700000000000003</v>
      </c>
      <c r="BO303" s="35">
        <v>43.5</v>
      </c>
      <c r="BP303" s="35">
        <v>13.3</v>
      </c>
      <c r="BQ303" s="35">
        <v>17.400000000000006</v>
      </c>
      <c r="BR303" s="35">
        <v>18.5</v>
      </c>
      <c r="BS303" s="35"/>
      <c r="BT303" s="35">
        <v>10.5</v>
      </c>
      <c r="BU303" s="35">
        <v>37.199999999999996</v>
      </c>
      <c r="BV303" s="35">
        <v>33.700000000000003</v>
      </c>
      <c r="BW303" s="35">
        <v>34.1</v>
      </c>
      <c r="BX303" s="35">
        <v>54</v>
      </c>
      <c r="BY303" s="35">
        <v>46.6</v>
      </c>
      <c r="BZ303" s="35">
        <v>84.199999999999989</v>
      </c>
      <c r="CA303" s="35">
        <f t="shared" ref="CA303:CA366" si="121">ROUND(BL303-SUM(BN303:BZ303),1)</f>
        <v>29.3</v>
      </c>
      <c r="CB303" s="35"/>
      <c r="CC303" s="35">
        <f t="shared" si="113"/>
        <v>29.3</v>
      </c>
      <c r="CD303" s="35">
        <f t="shared" si="114"/>
        <v>0</v>
      </c>
      <c r="CE303" s="90"/>
      <c r="CF303" s="90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10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10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10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10"/>
      <c r="GW303" s="9"/>
      <c r="GX303" s="9"/>
      <c r="GY303" s="9"/>
      <c r="GZ303" s="9"/>
      <c r="HA303" s="9"/>
      <c r="HB303" s="9"/>
      <c r="HC303" s="9"/>
      <c r="HD303" s="9"/>
      <c r="HE303" s="9"/>
      <c r="HF303" s="9"/>
      <c r="HG303" s="9"/>
      <c r="HH303" s="9"/>
      <c r="HI303" s="9"/>
      <c r="HJ303" s="9"/>
      <c r="HK303" s="9"/>
      <c r="HL303" s="9"/>
      <c r="HM303" s="9"/>
      <c r="HN303" s="9"/>
      <c r="HO303" s="9"/>
      <c r="HP303" s="9"/>
      <c r="HQ303" s="9"/>
      <c r="HR303" s="9"/>
      <c r="HS303" s="9"/>
      <c r="HT303" s="9"/>
      <c r="HU303" s="9"/>
      <c r="HV303" s="9"/>
      <c r="HW303" s="9"/>
      <c r="HX303" s="10"/>
      <c r="HY303" s="9"/>
      <c r="HZ303" s="9"/>
    </row>
    <row r="304" spans="1:234" s="2" customFormat="1" ht="17.149999999999999" customHeight="1">
      <c r="A304" s="46" t="s">
        <v>297</v>
      </c>
      <c r="B304" s="35">
        <v>94881</v>
      </c>
      <c r="C304" s="35">
        <v>107945.1</v>
      </c>
      <c r="D304" s="4">
        <f t="shared" ref="D304:D367" si="122">IF(E304=0,0,IF(B304=0,1,IF(C304&lt;0,0,IF(C304/B304&gt;1.2,IF((C304/B304-1.2)*0.1+1.2&gt;1.3,1.3,(C304/B304-1.2)*0.1+1.2),C304/B304))))</f>
        <v>1.137689316090682</v>
      </c>
      <c r="E304" s="11">
        <v>10</v>
      </c>
      <c r="F304" s="5" t="s">
        <v>362</v>
      </c>
      <c r="G304" s="5" t="s">
        <v>362</v>
      </c>
      <c r="H304" s="5" t="s">
        <v>362</v>
      </c>
      <c r="I304" s="5" t="s">
        <v>362</v>
      </c>
      <c r="J304" s="5" t="s">
        <v>362</v>
      </c>
      <c r="K304" s="5" t="s">
        <v>362</v>
      </c>
      <c r="L304" s="5" t="s">
        <v>362</v>
      </c>
      <c r="M304" s="5" t="s">
        <v>362</v>
      </c>
      <c r="N304" s="35">
        <v>20595.400000000001</v>
      </c>
      <c r="O304" s="35">
        <v>18776.2</v>
      </c>
      <c r="P304" s="4">
        <f t="shared" si="115"/>
        <v>0.91166959612340615</v>
      </c>
      <c r="Q304" s="11">
        <v>20</v>
      </c>
      <c r="R304" s="35">
        <v>14</v>
      </c>
      <c r="S304" s="35">
        <v>0</v>
      </c>
      <c r="T304" s="4">
        <f t="shared" si="116"/>
        <v>0</v>
      </c>
      <c r="U304" s="11">
        <v>35</v>
      </c>
      <c r="V304" s="35">
        <v>0</v>
      </c>
      <c r="W304" s="35">
        <v>0</v>
      </c>
      <c r="X304" s="4">
        <f t="shared" si="117"/>
        <v>1</v>
      </c>
      <c r="Y304" s="11">
        <v>15</v>
      </c>
      <c r="Z304" s="82">
        <v>268557</v>
      </c>
      <c r="AA304" s="82">
        <v>297121</v>
      </c>
      <c r="AB304" s="4">
        <f t="shared" si="118"/>
        <v>1.1063610332257212</v>
      </c>
      <c r="AC304" s="11">
        <v>10</v>
      </c>
      <c r="AD304" s="11">
        <v>49</v>
      </c>
      <c r="AE304" s="11">
        <v>45</v>
      </c>
      <c r="AF304" s="4">
        <f t="shared" si="119"/>
        <v>0.91836734693877553</v>
      </c>
      <c r="AG304" s="11">
        <v>20</v>
      </c>
      <c r="AH304" s="5" t="s">
        <v>362</v>
      </c>
      <c r="AI304" s="5" t="s">
        <v>362</v>
      </c>
      <c r="AJ304" s="5" t="s">
        <v>362</v>
      </c>
      <c r="AK304" s="5" t="s">
        <v>362</v>
      </c>
      <c r="AL304" s="5" t="s">
        <v>362</v>
      </c>
      <c r="AM304" s="5" t="s">
        <v>362</v>
      </c>
      <c r="AN304" s="5" t="s">
        <v>362</v>
      </c>
      <c r="AO304" s="5" t="s">
        <v>362</v>
      </c>
      <c r="AP304" s="5" t="s">
        <v>362</v>
      </c>
      <c r="AQ304" s="5" t="s">
        <v>362</v>
      </c>
      <c r="AR304" s="5" t="s">
        <v>362</v>
      </c>
      <c r="AS304" s="5" t="s">
        <v>362</v>
      </c>
      <c r="AT304" s="5" t="s">
        <v>362</v>
      </c>
      <c r="AU304" s="5" t="s">
        <v>362</v>
      </c>
      <c r="AV304" s="5" t="s">
        <v>362</v>
      </c>
      <c r="AW304" s="5" t="s">
        <v>362</v>
      </c>
      <c r="AX304" s="58">
        <v>69.2</v>
      </c>
      <c r="AY304" s="58">
        <v>66.7</v>
      </c>
      <c r="AZ304" s="4">
        <f t="shared" si="120"/>
        <v>0.96387283236994215</v>
      </c>
      <c r="BA304" s="5">
        <v>10</v>
      </c>
      <c r="BB304" s="5" t="s">
        <v>362</v>
      </c>
      <c r="BC304" s="5" t="s">
        <v>362</v>
      </c>
      <c r="BD304" s="5" t="s">
        <v>362</v>
      </c>
      <c r="BE304" s="5" t="s">
        <v>362</v>
      </c>
      <c r="BF304" s="5" t="s">
        <v>362</v>
      </c>
      <c r="BG304" s="5" t="s">
        <v>362</v>
      </c>
      <c r="BH304" s="5" t="s">
        <v>362</v>
      </c>
      <c r="BI304" s="5" t="s">
        <v>362</v>
      </c>
      <c r="BJ304" s="44">
        <f t="shared" ref="BJ304:BJ367" si="123">(D304*E304+P304*Q304+T304*U304+X304*Y304+AB304*AC304+AF304*AG304+AZ304*BA304)/(E304+Q304+U304+Y304+AC304+AG304+BA304)</f>
        <v>0.69733308898422586</v>
      </c>
      <c r="BK304" s="45">
        <v>1363</v>
      </c>
      <c r="BL304" s="35">
        <f t="shared" ref="BL304:BL367" si="124">ROUND(BJ304*BK304,1)</f>
        <v>950.5</v>
      </c>
      <c r="BM304" s="35">
        <f t="shared" ref="BM304:BM367" si="125">BL304-BK304</f>
        <v>-412.5</v>
      </c>
      <c r="BN304" s="35">
        <v>48.2</v>
      </c>
      <c r="BO304" s="35">
        <v>55.9</v>
      </c>
      <c r="BP304" s="35">
        <v>5.9</v>
      </c>
      <c r="BQ304" s="35">
        <v>67.800000000000011</v>
      </c>
      <c r="BR304" s="35">
        <v>63.9</v>
      </c>
      <c r="BS304" s="35"/>
      <c r="BT304" s="35">
        <v>79.3</v>
      </c>
      <c r="BU304" s="35">
        <v>158.5</v>
      </c>
      <c r="BV304" s="35">
        <v>96.8</v>
      </c>
      <c r="BW304" s="35">
        <v>2.1</v>
      </c>
      <c r="BX304" s="35">
        <v>199</v>
      </c>
      <c r="BY304" s="35">
        <v>134.9</v>
      </c>
      <c r="BZ304" s="35">
        <v>15.8</v>
      </c>
      <c r="CA304" s="35">
        <f t="shared" si="121"/>
        <v>22.4</v>
      </c>
      <c r="CB304" s="35"/>
      <c r="CC304" s="35">
        <f t="shared" si="113"/>
        <v>22.4</v>
      </c>
      <c r="CD304" s="35">
        <f t="shared" si="114"/>
        <v>0</v>
      </c>
      <c r="CE304" s="90"/>
      <c r="CF304" s="90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10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10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10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10"/>
      <c r="GW304" s="9"/>
      <c r="GX304" s="9"/>
      <c r="GY304" s="9"/>
      <c r="GZ304" s="9"/>
      <c r="HA304" s="9"/>
      <c r="HB304" s="9"/>
      <c r="HC304" s="9"/>
      <c r="HD304" s="9"/>
      <c r="HE304" s="9"/>
      <c r="HF304" s="9"/>
      <c r="HG304" s="9"/>
      <c r="HH304" s="9"/>
      <c r="HI304" s="9"/>
      <c r="HJ304" s="9"/>
      <c r="HK304" s="9"/>
      <c r="HL304" s="9"/>
      <c r="HM304" s="9"/>
      <c r="HN304" s="9"/>
      <c r="HO304" s="9"/>
      <c r="HP304" s="9"/>
      <c r="HQ304" s="9"/>
      <c r="HR304" s="9"/>
      <c r="HS304" s="9"/>
      <c r="HT304" s="9"/>
      <c r="HU304" s="9"/>
      <c r="HV304" s="9"/>
      <c r="HW304" s="9"/>
      <c r="HX304" s="10"/>
      <c r="HY304" s="9"/>
      <c r="HZ304" s="9"/>
    </row>
    <row r="305" spans="1:234" s="2" customFormat="1" ht="17.149999999999999" customHeight="1">
      <c r="A305" s="18" t="s">
        <v>298</v>
      </c>
      <c r="B305" s="60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35"/>
      <c r="CD305" s="35"/>
      <c r="CE305" s="90"/>
      <c r="CF305" s="90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10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10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10"/>
      <c r="FU305" s="9"/>
      <c r="FV305" s="9"/>
      <c r="FW305" s="9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10"/>
      <c r="GW305" s="9"/>
      <c r="GX305" s="9"/>
      <c r="GY305" s="9"/>
      <c r="GZ305" s="9"/>
      <c r="HA305" s="9"/>
      <c r="HB305" s="9"/>
      <c r="HC305" s="9"/>
      <c r="HD305" s="9"/>
      <c r="HE305" s="9"/>
      <c r="HF305" s="9"/>
      <c r="HG305" s="9"/>
      <c r="HH305" s="9"/>
      <c r="HI305" s="9"/>
      <c r="HJ305" s="9"/>
      <c r="HK305" s="9"/>
      <c r="HL305" s="9"/>
      <c r="HM305" s="9"/>
      <c r="HN305" s="9"/>
      <c r="HO305" s="9"/>
      <c r="HP305" s="9"/>
      <c r="HQ305" s="9"/>
      <c r="HR305" s="9"/>
      <c r="HS305" s="9"/>
      <c r="HT305" s="9"/>
      <c r="HU305" s="9"/>
      <c r="HV305" s="9"/>
      <c r="HW305" s="9"/>
      <c r="HX305" s="10"/>
      <c r="HY305" s="9"/>
      <c r="HZ305" s="9"/>
    </row>
    <row r="306" spans="1:234" s="2" customFormat="1" ht="17.149999999999999" customHeight="1">
      <c r="A306" s="46" t="s">
        <v>299</v>
      </c>
      <c r="B306" s="35">
        <v>19754</v>
      </c>
      <c r="C306" s="35">
        <v>28696.1</v>
      </c>
      <c r="D306" s="4">
        <f t="shared" si="122"/>
        <v>1.2252672876379467</v>
      </c>
      <c r="E306" s="11">
        <v>10</v>
      </c>
      <c r="F306" s="5" t="s">
        <v>362</v>
      </c>
      <c r="G306" s="5" t="s">
        <v>362</v>
      </c>
      <c r="H306" s="5" t="s">
        <v>362</v>
      </c>
      <c r="I306" s="5" t="s">
        <v>362</v>
      </c>
      <c r="J306" s="5" t="s">
        <v>362</v>
      </c>
      <c r="K306" s="5" t="s">
        <v>362</v>
      </c>
      <c r="L306" s="5" t="s">
        <v>362</v>
      </c>
      <c r="M306" s="5" t="s">
        <v>362</v>
      </c>
      <c r="N306" s="35">
        <v>8630.2000000000007</v>
      </c>
      <c r="O306" s="35">
        <v>8515.2999999999993</v>
      </c>
      <c r="P306" s="4">
        <f t="shared" si="115"/>
        <v>0.98668628768742306</v>
      </c>
      <c r="Q306" s="11">
        <v>20</v>
      </c>
      <c r="R306" s="35">
        <v>0</v>
      </c>
      <c r="S306" s="35">
        <v>0</v>
      </c>
      <c r="T306" s="4">
        <f t="shared" si="116"/>
        <v>1</v>
      </c>
      <c r="U306" s="11">
        <v>20</v>
      </c>
      <c r="V306" s="35">
        <v>0</v>
      </c>
      <c r="W306" s="35">
        <v>0.6</v>
      </c>
      <c r="X306" s="4">
        <f t="shared" si="117"/>
        <v>1</v>
      </c>
      <c r="Y306" s="11">
        <v>30</v>
      </c>
      <c r="Z306" s="82">
        <v>43020</v>
      </c>
      <c r="AA306" s="82">
        <v>27559</v>
      </c>
      <c r="AB306" s="4">
        <f t="shared" si="118"/>
        <v>0.64060901906090195</v>
      </c>
      <c r="AC306" s="11">
        <v>5</v>
      </c>
      <c r="AD306" s="11">
        <v>26</v>
      </c>
      <c r="AE306" s="11">
        <v>28</v>
      </c>
      <c r="AF306" s="4">
        <f t="shared" si="119"/>
        <v>1.0769230769230769</v>
      </c>
      <c r="AG306" s="11">
        <v>20</v>
      </c>
      <c r="AH306" s="5" t="s">
        <v>362</v>
      </c>
      <c r="AI306" s="5" t="s">
        <v>362</v>
      </c>
      <c r="AJ306" s="5" t="s">
        <v>362</v>
      </c>
      <c r="AK306" s="5" t="s">
        <v>362</v>
      </c>
      <c r="AL306" s="5" t="s">
        <v>362</v>
      </c>
      <c r="AM306" s="5" t="s">
        <v>362</v>
      </c>
      <c r="AN306" s="5" t="s">
        <v>362</v>
      </c>
      <c r="AO306" s="5" t="s">
        <v>362</v>
      </c>
      <c r="AP306" s="5" t="s">
        <v>362</v>
      </c>
      <c r="AQ306" s="5" t="s">
        <v>362</v>
      </c>
      <c r="AR306" s="5" t="s">
        <v>362</v>
      </c>
      <c r="AS306" s="5" t="s">
        <v>362</v>
      </c>
      <c r="AT306" s="5" t="s">
        <v>362</v>
      </c>
      <c r="AU306" s="5" t="s">
        <v>362</v>
      </c>
      <c r="AV306" s="5" t="s">
        <v>362</v>
      </c>
      <c r="AW306" s="5" t="s">
        <v>362</v>
      </c>
      <c r="AX306" s="58">
        <v>44.4</v>
      </c>
      <c r="AY306" s="58">
        <v>42.6</v>
      </c>
      <c r="AZ306" s="4">
        <f t="shared" si="120"/>
        <v>0.95945945945945954</v>
      </c>
      <c r="BA306" s="5">
        <v>10</v>
      </c>
      <c r="BB306" s="5" t="s">
        <v>362</v>
      </c>
      <c r="BC306" s="5" t="s">
        <v>362</v>
      </c>
      <c r="BD306" s="5" t="s">
        <v>362</v>
      </c>
      <c r="BE306" s="5" t="s">
        <v>362</v>
      </c>
      <c r="BF306" s="5" t="s">
        <v>362</v>
      </c>
      <c r="BG306" s="5" t="s">
        <v>362</v>
      </c>
      <c r="BH306" s="5" t="s">
        <v>362</v>
      </c>
      <c r="BI306" s="5" t="s">
        <v>362</v>
      </c>
      <c r="BJ306" s="44">
        <f t="shared" si="123"/>
        <v>1.0114999987694657</v>
      </c>
      <c r="BK306" s="45">
        <v>28</v>
      </c>
      <c r="BL306" s="35">
        <f t="shared" si="124"/>
        <v>28.3</v>
      </c>
      <c r="BM306" s="35">
        <f t="shared" si="125"/>
        <v>0.30000000000000071</v>
      </c>
      <c r="BN306" s="35">
        <v>2.6</v>
      </c>
      <c r="BO306" s="35">
        <v>2.4</v>
      </c>
      <c r="BP306" s="35">
        <v>1.1000000000000001</v>
      </c>
      <c r="BQ306" s="35">
        <v>1.3</v>
      </c>
      <c r="BR306" s="35">
        <v>1.0999999999999999</v>
      </c>
      <c r="BS306" s="35"/>
      <c r="BT306" s="35">
        <v>1</v>
      </c>
      <c r="BU306" s="35">
        <v>0.7</v>
      </c>
      <c r="BV306" s="35">
        <v>1.4999999999999998</v>
      </c>
      <c r="BW306" s="35">
        <v>1.3</v>
      </c>
      <c r="BX306" s="35">
        <v>1.3999999999999997</v>
      </c>
      <c r="BY306" s="35">
        <v>1.4999999999999998</v>
      </c>
      <c r="BZ306" s="35">
        <v>11.700000000000001</v>
      </c>
      <c r="CA306" s="35">
        <f t="shared" si="121"/>
        <v>0.7</v>
      </c>
      <c r="CB306" s="35"/>
      <c r="CC306" s="35">
        <f t="shared" ref="CC306:CC320" si="126">IF((IF(AND((CA306)&gt;0,CB306="+"),0,CA306))&gt;0,CA306,0)</f>
        <v>0.7</v>
      </c>
      <c r="CD306" s="35">
        <f t="shared" ref="CD306:CD320" si="127">IF((IF(AND((CA306)&gt;0,CB306="+"),0,CA306))&lt;0,CA306,0)</f>
        <v>0</v>
      </c>
      <c r="CE306" s="90"/>
      <c r="CF306" s="90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10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10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10"/>
      <c r="FU306" s="9"/>
      <c r="FV306" s="9"/>
      <c r="FW306" s="9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10"/>
      <c r="GW306" s="9"/>
      <c r="GX306" s="9"/>
      <c r="GY306" s="9"/>
      <c r="GZ306" s="9"/>
      <c r="HA306" s="9"/>
      <c r="HB306" s="9"/>
      <c r="HC306" s="9"/>
      <c r="HD306" s="9"/>
      <c r="HE306" s="9"/>
      <c r="HF306" s="9"/>
      <c r="HG306" s="9"/>
      <c r="HH306" s="9"/>
      <c r="HI306" s="9"/>
      <c r="HJ306" s="9"/>
      <c r="HK306" s="9"/>
      <c r="HL306" s="9"/>
      <c r="HM306" s="9"/>
      <c r="HN306" s="9"/>
      <c r="HO306" s="9"/>
      <c r="HP306" s="9"/>
      <c r="HQ306" s="9"/>
      <c r="HR306" s="9"/>
      <c r="HS306" s="9"/>
      <c r="HT306" s="9"/>
      <c r="HU306" s="9"/>
      <c r="HV306" s="9"/>
      <c r="HW306" s="9"/>
      <c r="HX306" s="10"/>
      <c r="HY306" s="9"/>
      <c r="HZ306" s="9"/>
    </row>
    <row r="307" spans="1:234" s="2" customFormat="1" ht="17.149999999999999" customHeight="1">
      <c r="A307" s="46" t="s">
        <v>300</v>
      </c>
      <c r="B307" s="35">
        <v>187305</v>
      </c>
      <c r="C307" s="35">
        <v>152654.29999999999</v>
      </c>
      <c r="D307" s="4">
        <f t="shared" si="122"/>
        <v>0.81500387069218649</v>
      </c>
      <c r="E307" s="11">
        <v>10</v>
      </c>
      <c r="F307" s="5" t="s">
        <v>362</v>
      </c>
      <c r="G307" s="5" t="s">
        <v>362</v>
      </c>
      <c r="H307" s="5" t="s">
        <v>362</v>
      </c>
      <c r="I307" s="5" t="s">
        <v>362</v>
      </c>
      <c r="J307" s="5" t="s">
        <v>362</v>
      </c>
      <c r="K307" s="5" t="s">
        <v>362</v>
      </c>
      <c r="L307" s="5" t="s">
        <v>362</v>
      </c>
      <c r="M307" s="5" t="s">
        <v>362</v>
      </c>
      <c r="N307" s="35">
        <v>20089.2</v>
      </c>
      <c r="O307" s="35">
        <v>11772.5</v>
      </c>
      <c r="P307" s="4">
        <f t="shared" si="115"/>
        <v>0.58601138920414952</v>
      </c>
      <c r="Q307" s="11">
        <v>20</v>
      </c>
      <c r="R307" s="35">
        <v>484</v>
      </c>
      <c r="S307" s="35">
        <v>563.29999999999995</v>
      </c>
      <c r="T307" s="4">
        <f t="shared" si="116"/>
        <v>1.1638429752066115</v>
      </c>
      <c r="U307" s="11">
        <v>15</v>
      </c>
      <c r="V307" s="35">
        <v>52</v>
      </c>
      <c r="W307" s="35">
        <v>61.8</v>
      </c>
      <c r="X307" s="4">
        <f t="shared" si="117"/>
        <v>1.1884615384615385</v>
      </c>
      <c r="Y307" s="11">
        <v>35</v>
      </c>
      <c r="Z307" s="82">
        <v>174079</v>
      </c>
      <c r="AA307" s="82">
        <v>209676</v>
      </c>
      <c r="AB307" s="4">
        <f t="shared" si="118"/>
        <v>1.2004487617690818</v>
      </c>
      <c r="AC307" s="11">
        <v>5</v>
      </c>
      <c r="AD307" s="11">
        <v>130</v>
      </c>
      <c r="AE307" s="11">
        <v>125</v>
      </c>
      <c r="AF307" s="4">
        <f t="shared" si="119"/>
        <v>0.96153846153846156</v>
      </c>
      <c r="AG307" s="11">
        <v>20</v>
      </c>
      <c r="AH307" s="5" t="s">
        <v>362</v>
      </c>
      <c r="AI307" s="5" t="s">
        <v>362</v>
      </c>
      <c r="AJ307" s="5" t="s">
        <v>362</v>
      </c>
      <c r="AK307" s="5" t="s">
        <v>362</v>
      </c>
      <c r="AL307" s="5" t="s">
        <v>362</v>
      </c>
      <c r="AM307" s="5" t="s">
        <v>362</v>
      </c>
      <c r="AN307" s="5" t="s">
        <v>362</v>
      </c>
      <c r="AO307" s="5" t="s">
        <v>362</v>
      </c>
      <c r="AP307" s="5" t="s">
        <v>362</v>
      </c>
      <c r="AQ307" s="5" t="s">
        <v>362</v>
      </c>
      <c r="AR307" s="5" t="s">
        <v>362</v>
      </c>
      <c r="AS307" s="5" t="s">
        <v>362</v>
      </c>
      <c r="AT307" s="5" t="s">
        <v>362</v>
      </c>
      <c r="AU307" s="5" t="s">
        <v>362</v>
      </c>
      <c r="AV307" s="5" t="s">
        <v>362</v>
      </c>
      <c r="AW307" s="5" t="s">
        <v>362</v>
      </c>
      <c r="AX307" s="58">
        <v>56</v>
      </c>
      <c r="AY307" s="58">
        <v>53.8</v>
      </c>
      <c r="AZ307" s="4">
        <f t="shared" si="120"/>
        <v>0.96071428571428563</v>
      </c>
      <c r="BA307" s="5">
        <v>10</v>
      </c>
      <c r="BB307" s="5" t="s">
        <v>362</v>
      </c>
      <c r="BC307" s="5" t="s">
        <v>362</v>
      </c>
      <c r="BD307" s="5" t="s">
        <v>362</v>
      </c>
      <c r="BE307" s="5" t="s">
        <v>362</v>
      </c>
      <c r="BF307" s="5" t="s">
        <v>362</v>
      </c>
      <c r="BG307" s="5" t="s">
        <v>362</v>
      </c>
      <c r="BH307" s="5" t="s">
        <v>362</v>
      </c>
      <c r="BI307" s="5" t="s">
        <v>362</v>
      </c>
      <c r="BJ307" s="44">
        <f t="shared" si="123"/>
        <v>0.98925409445230761</v>
      </c>
      <c r="BK307" s="45">
        <v>86</v>
      </c>
      <c r="BL307" s="35">
        <f t="shared" si="124"/>
        <v>85.1</v>
      </c>
      <c r="BM307" s="35">
        <f t="shared" si="125"/>
        <v>-0.90000000000000568</v>
      </c>
      <c r="BN307" s="35">
        <v>8.5</v>
      </c>
      <c r="BO307" s="35">
        <v>7.9</v>
      </c>
      <c r="BP307" s="35">
        <v>3.1</v>
      </c>
      <c r="BQ307" s="35">
        <v>6.6</v>
      </c>
      <c r="BR307" s="35">
        <v>7.4</v>
      </c>
      <c r="BS307" s="35"/>
      <c r="BT307" s="35">
        <v>9.4</v>
      </c>
      <c r="BU307" s="35">
        <v>8.6</v>
      </c>
      <c r="BV307" s="35">
        <v>8.1</v>
      </c>
      <c r="BW307" s="35">
        <v>6.7</v>
      </c>
      <c r="BX307" s="35">
        <v>8.2999999999999989</v>
      </c>
      <c r="BY307" s="35">
        <v>8.6</v>
      </c>
      <c r="BZ307" s="35">
        <v>5</v>
      </c>
      <c r="CA307" s="35">
        <f t="shared" si="121"/>
        <v>-3.1</v>
      </c>
      <c r="CB307" s="35"/>
      <c r="CC307" s="35">
        <f t="shared" si="126"/>
        <v>0</v>
      </c>
      <c r="CD307" s="35">
        <f t="shared" si="127"/>
        <v>-3.1</v>
      </c>
      <c r="CE307" s="90"/>
      <c r="CF307" s="90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10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10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10"/>
      <c r="FU307" s="9"/>
      <c r="FV307" s="9"/>
      <c r="FW307" s="9"/>
      <c r="FX307" s="9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10"/>
      <c r="GW307" s="9"/>
      <c r="GX307" s="9"/>
      <c r="GY307" s="9"/>
      <c r="GZ307" s="9"/>
      <c r="HA307" s="9"/>
      <c r="HB307" s="9"/>
      <c r="HC307" s="9"/>
      <c r="HD307" s="9"/>
      <c r="HE307" s="9"/>
      <c r="HF307" s="9"/>
      <c r="HG307" s="9"/>
      <c r="HH307" s="9"/>
      <c r="HI307" s="9"/>
      <c r="HJ307" s="9"/>
      <c r="HK307" s="9"/>
      <c r="HL307" s="9"/>
      <c r="HM307" s="9"/>
      <c r="HN307" s="9"/>
      <c r="HO307" s="9"/>
      <c r="HP307" s="9"/>
      <c r="HQ307" s="9"/>
      <c r="HR307" s="9"/>
      <c r="HS307" s="9"/>
      <c r="HT307" s="9"/>
      <c r="HU307" s="9"/>
      <c r="HV307" s="9"/>
      <c r="HW307" s="9"/>
      <c r="HX307" s="10"/>
      <c r="HY307" s="9"/>
      <c r="HZ307" s="9"/>
    </row>
    <row r="308" spans="1:234" s="2" customFormat="1" ht="17.149999999999999" customHeight="1">
      <c r="A308" s="46" t="s">
        <v>301</v>
      </c>
      <c r="B308" s="35">
        <v>6254</v>
      </c>
      <c r="C308" s="35">
        <v>5981</v>
      </c>
      <c r="D308" s="4">
        <f t="shared" si="122"/>
        <v>0.95634793732011514</v>
      </c>
      <c r="E308" s="11">
        <v>10</v>
      </c>
      <c r="F308" s="5" t="s">
        <v>362</v>
      </c>
      <c r="G308" s="5" t="s">
        <v>362</v>
      </c>
      <c r="H308" s="5" t="s">
        <v>362</v>
      </c>
      <c r="I308" s="5" t="s">
        <v>362</v>
      </c>
      <c r="J308" s="5" t="s">
        <v>362</v>
      </c>
      <c r="K308" s="5" t="s">
        <v>362</v>
      </c>
      <c r="L308" s="5" t="s">
        <v>362</v>
      </c>
      <c r="M308" s="5" t="s">
        <v>362</v>
      </c>
      <c r="N308" s="35">
        <v>4126.8</v>
      </c>
      <c r="O308" s="35">
        <v>2890.2</v>
      </c>
      <c r="P308" s="4">
        <f t="shared" si="115"/>
        <v>0.70034893864495484</v>
      </c>
      <c r="Q308" s="11">
        <v>20</v>
      </c>
      <c r="R308" s="35">
        <v>0</v>
      </c>
      <c r="S308" s="35">
        <v>0</v>
      </c>
      <c r="T308" s="4">
        <f t="shared" si="116"/>
        <v>1</v>
      </c>
      <c r="U308" s="11">
        <v>10</v>
      </c>
      <c r="V308" s="35">
        <v>50</v>
      </c>
      <c r="W308" s="35">
        <v>59.7</v>
      </c>
      <c r="X308" s="4">
        <f t="shared" si="117"/>
        <v>1.194</v>
      </c>
      <c r="Y308" s="11">
        <v>40</v>
      </c>
      <c r="Z308" s="82">
        <v>11237</v>
      </c>
      <c r="AA308" s="82">
        <v>5676</v>
      </c>
      <c r="AB308" s="4">
        <f t="shared" si="118"/>
        <v>0.50511702411675719</v>
      </c>
      <c r="AC308" s="11">
        <v>5</v>
      </c>
      <c r="AD308" s="11">
        <v>38</v>
      </c>
      <c r="AE308" s="11">
        <v>33</v>
      </c>
      <c r="AF308" s="4">
        <f t="shared" si="119"/>
        <v>0.86842105263157898</v>
      </c>
      <c r="AG308" s="11">
        <v>20</v>
      </c>
      <c r="AH308" s="5" t="s">
        <v>362</v>
      </c>
      <c r="AI308" s="5" t="s">
        <v>362</v>
      </c>
      <c r="AJ308" s="5" t="s">
        <v>362</v>
      </c>
      <c r="AK308" s="5" t="s">
        <v>362</v>
      </c>
      <c r="AL308" s="5" t="s">
        <v>362</v>
      </c>
      <c r="AM308" s="5" t="s">
        <v>362</v>
      </c>
      <c r="AN308" s="5" t="s">
        <v>362</v>
      </c>
      <c r="AO308" s="5" t="s">
        <v>362</v>
      </c>
      <c r="AP308" s="5" t="s">
        <v>362</v>
      </c>
      <c r="AQ308" s="5" t="s">
        <v>362</v>
      </c>
      <c r="AR308" s="5" t="s">
        <v>362</v>
      </c>
      <c r="AS308" s="5" t="s">
        <v>362</v>
      </c>
      <c r="AT308" s="5" t="s">
        <v>362</v>
      </c>
      <c r="AU308" s="5" t="s">
        <v>362</v>
      </c>
      <c r="AV308" s="5" t="s">
        <v>362</v>
      </c>
      <c r="AW308" s="5" t="s">
        <v>362</v>
      </c>
      <c r="AX308" s="58">
        <v>66.7</v>
      </c>
      <c r="AY308" s="58">
        <v>66.7</v>
      </c>
      <c r="AZ308" s="4">
        <f t="shared" si="120"/>
        <v>1</v>
      </c>
      <c r="BA308" s="5">
        <v>10</v>
      </c>
      <c r="BB308" s="5" t="s">
        <v>362</v>
      </c>
      <c r="BC308" s="5" t="s">
        <v>362</v>
      </c>
      <c r="BD308" s="5" t="s">
        <v>362</v>
      </c>
      <c r="BE308" s="5" t="s">
        <v>362</v>
      </c>
      <c r="BF308" s="5" t="s">
        <v>362</v>
      </c>
      <c r="BG308" s="5" t="s">
        <v>362</v>
      </c>
      <c r="BH308" s="5" t="s">
        <v>362</v>
      </c>
      <c r="BI308" s="5" t="s">
        <v>362</v>
      </c>
      <c r="BJ308" s="44">
        <f t="shared" si="123"/>
        <v>0.9671692549505706</v>
      </c>
      <c r="BK308" s="45">
        <v>635</v>
      </c>
      <c r="BL308" s="35">
        <f t="shared" si="124"/>
        <v>614.20000000000005</v>
      </c>
      <c r="BM308" s="35">
        <f t="shared" si="125"/>
        <v>-20.799999999999955</v>
      </c>
      <c r="BN308" s="35">
        <v>62.3</v>
      </c>
      <c r="BO308" s="35">
        <v>57.3</v>
      </c>
      <c r="BP308" s="35">
        <v>44.5</v>
      </c>
      <c r="BQ308" s="35">
        <v>51.300000000000004</v>
      </c>
      <c r="BR308" s="35">
        <v>55.4</v>
      </c>
      <c r="BS308" s="35"/>
      <c r="BT308" s="35">
        <v>63.4</v>
      </c>
      <c r="BU308" s="35">
        <v>51.2</v>
      </c>
      <c r="BV308" s="35">
        <v>58.4</v>
      </c>
      <c r="BW308" s="35">
        <v>47.8</v>
      </c>
      <c r="BX308" s="35">
        <v>52.199999999999996</v>
      </c>
      <c r="BY308" s="35">
        <v>58.7</v>
      </c>
      <c r="BZ308" s="35">
        <v>3.1</v>
      </c>
      <c r="CA308" s="35">
        <f t="shared" si="121"/>
        <v>8.6</v>
      </c>
      <c r="CB308" s="35"/>
      <c r="CC308" s="35">
        <f t="shared" si="126"/>
        <v>8.6</v>
      </c>
      <c r="CD308" s="35">
        <f t="shared" si="127"/>
        <v>0</v>
      </c>
      <c r="CE308" s="90"/>
      <c r="CF308" s="90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10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10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10"/>
      <c r="FU308" s="9"/>
      <c r="FV308" s="9"/>
      <c r="FW308" s="9"/>
      <c r="FX308" s="9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10"/>
      <c r="GW308" s="9"/>
      <c r="GX308" s="9"/>
      <c r="GY308" s="9"/>
      <c r="GZ308" s="9"/>
      <c r="HA308" s="9"/>
      <c r="HB308" s="9"/>
      <c r="HC308" s="9"/>
      <c r="HD308" s="9"/>
      <c r="HE308" s="9"/>
      <c r="HF308" s="9"/>
      <c r="HG308" s="9"/>
      <c r="HH308" s="9"/>
      <c r="HI308" s="9"/>
      <c r="HJ308" s="9"/>
      <c r="HK308" s="9"/>
      <c r="HL308" s="9"/>
      <c r="HM308" s="9"/>
      <c r="HN308" s="9"/>
      <c r="HO308" s="9"/>
      <c r="HP308" s="9"/>
      <c r="HQ308" s="9"/>
      <c r="HR308" s="9"/>
      <c r="HS308" s="9"/>
      <c r="HT308" s="9"/>
      <c r="HU308" s="9"/>
      <c r="HV308" s="9"/>
      <c r="HW308" s="9"/>
      <c r="HX308" s="10"/>
      <c r="HY308" s="9"/>
      <c r="HZ308" s="9"/>
    </row>
    <row r="309" spans="1:234" s="2" customFormat="1" ht="17.149999999999999" customHeight="1">
      <c r="A309" s="46" t="s">
        <v>302</v>
      </c>
      <c r="B309" s="35">
        <v>8157</v>
      </c>
      <c r="C309" s="35">
        <v>6904.5</v>
      </c>
      <c r="D309" s="4">
        <f t="shared" si="122"/>
        <v>0.84645090106656862</v>
      </c>
      <c r="E309" s="11">
        <v>10</v>
      </c>
      <c r="F309" s="5" t="s">
        <v>362</v>
      </c>
      <c r="G309" s="5" t="s">
        <v>362</v>
      </c>
      <c r="H309" s="5" t="s">
        <v>362</v>
      </c>
      <c r="I309" s="5" t="s">
        <v>362</v>
      </c>
      <c r="J309" s="5" t="s">
        <v>362</v>
      </c>
      <c r="K309" s="5" t="s">
        <v>362</v>
      </c>
      <c r="L309" s="5" t="s">
        <v>362</v>
      </c>
      <c r="M309" s="5" t="s">
        <v>362</v>
      </c>
      <c r="N309" s="35">
        <v>1359.2</v>
      </c>
      <c r="O309" s="35">
        <v>866.4</v>
      </c>
      <c r="P309" s="4">
        <f t="shared" si="115"/>
        <v>0.63743378457916422</v>
      </c>
      <c r="Q309" s="11">
        <v>20</v>
      </c>
      <c r="R309" s="35">
        <v>315</v>
      </c>
      <c r="S309" s="35">
        <v>350.5</v>
      </c>
      <c r="T309" s="4">
        <f t="shared" si="116"/>
        <v>1.1126984126984127</v>
      </c>
      <c r="U309" s="11">
        <v>20</v>
      </c>
      <c r="V309" s="35">
        <v>21</v>
      </c>
      <c r="W309" s="35">
        <v>21.9</v>
      </c>
      <c r="X309" s="4">
        <f t="shared" si="117"/>
        <v>1.0428571428571427</v>
      </c>
      <c r="Y309" s="11">
        <v>30</v>
      </c>
      <c r="Z309" s="82">
        <v>12905</v>
      </c>
      <c r="AA309" s="82">
        <v>23843</v>
      </c>
      <c r="AB309" s="4">
        <f t="shared" si="118"/>
        <v>1.264757845796203</v>
      </c>
      <c r="AC309" s="11">
        <v>5</v>
      </c>
      <c r="AD309" s="11">
        <v>129</v>
      </c>
      <c r="AE309" s="11">
        <v>137</v>
      </c>
      <c r="AF309" s="4">
        <f t="shared" si="119"/>
        <v>1.0620155038759691</v>
      </c>
      <c r="AG309" s="11">
        <v>20</v>
      </c>
      <c r="AH309" s="5" t="s">
        <v>362</v>
      </c>
      <c r="AI309" s="5" t="s">
        <v>362</v>
      </c>
      <c r="AJ309" s="5" t="s">
        <v>362</v>
      </c>
      <c r="AK309" s="5" t="s">
        <v>362</v>
      </c>
      <c r="AL309" s="5" t="s">
        <v>362</v>
      </c>
      <c r="AM309" s="5" t="s">
        <v>362</v>
      </c>
      <c r="AN309" s="5" t="s">
        <v>362</v>
      </c>
      <c r="AO309" s="5" t="s">
        <v>362</v>
      </c>
      <c r="AP309" s="5" t="s">
        <v>362</v>
      </c>
      <c r="AQ309" s="5" t="s">
        <v>362</v>
      </c>
      <c r="AR309" s="5" t="s">
        <v>362</v>
      </c>
      <c r="AS309" s="5" t="s">
        <v>362</v>
      </c>
      <c r="AT309" s="5" t="s">
        <v>362</v>
      </c>
      <c r="AU309" s="5" t="s">
        <v>362</v>
      </c>
      <c r="AV309" s="5" t="s">
        <v>362</v>
      </c>
      <c r="AW309" s="5" t="s">
        <v>362</v>
      </c>
      <c r="AX309" s="58">
        <v>100</v>
      </c>
      <c r="AY309" s="58">
        <v>100</v>
      </c>
      <c r="AZ309" s="4">
        <f t="shared" si="120"/>
        <v>1</v>
      </c>
      <c r="BA309" s="5">
        <v>10</v>
      </c>
      <c r="BB309" s="5" t="s">
        <v>362</v>
      </c>
      <c r="BC309" s="5" t="s">
        <v>362</v>
      </c>
      <c r="BD309" s="5" t="s">
        <v>362</v>
      </c>
      <c r="BE309" s="5" t="s">
        <v>362</v>
      </c>
      <c r="BF309" s="5" t="s">
        <v>362</v>
      </c>
      <c r="BG309" s="5" t="s">
        <v>362</v>
      </c>
      <c r="BH309" s="5" t="s">
        <v>362</v>
      </c>
      <c r="BI309" s="5" t="s">
        <v>362</v>
      </c>
      <c r="BJ309" s="44">
        <f t="shared" si="123"/>
        <v>0.97666927433419037</v>
      </c>
      <c r="BK309" s="45">
        <v>892</v>
      </c>
      <c r="BL309" s="35">
        <f t="shared" si="124"/>
        <v>871.2</v>
      </c>
      <c r="BM309" s="35">
        <f t="shared" si="125"/>
        <v>-20.799999999999955</v>
      </c>
      <c r="BN309" s="35">
        <v>85.6</v>
      </c>
      <c r="BO309" s="35">
        <v>69.5</v>
      </c>
      <c r="BP309" s="35">
        <v>38.4</v>
      </c>
      <c r="BQ309" s="35">
        <v>39.5</v>
      </c>
      <c r="BR309" s="35">
        <v>57.699999999999996</v>
      </c>
      <c r="BS309" s="35"/>
      <c r="BT309" s="35">
        <v>79.599999999999994</v>
      </c>
      <c r="BU309" s="35">
        <v>85.5</v>
      </c>
      <c r="BV309" s="35">
        <v>73.400000000000006</v>
      </c>
      <c r="BW309" s="35">
        <v>76.7</v>
      </c>
      <c r="BX309" s="35">
        <v>87.600000000000009</v>
      </c>
      <c r="BY309" s="35">
        <v>80.900000000000006</v>
      </c>
      <c r="BZ309" s="35">
        <v>92.6</v>
      </c>
      <c r="CA309" s="35">
        <f t="shared" si="121"/>
        <v>4.2</v>
      </c>
      <c r="CB309" s="35"/>
      <c r="CC309" s="35">
        <f t="shared" si="126"/>
        <v>4.2</v>
      </c>
      <c r="CD309" s="35">
        <f t="shared" si="127"/>
        <v>0</v>
      </c>
      <c r="CE309" s="90"/>
      <c r="CF309" s="90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10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10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10"/>
      <c r="FU309" s="9"/>
      <c r="FV309" s="9"/>
      <c r="FW309" s="9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10"/>
      <c r="GW309" s="9"/>
      <c r="GX309" s="9"/>
      <c r="GY309" s="9"/>
      <c r="GZ309" s="9"/>
      <c r="HA309" s="9"/>
      <c r="HB309" s="9"/>
      <c r="HC309" s="9"/>
      <c r="HD309" s="9"/>
      <c r="HE309" s="9"/>
      <c r="HF309" s="9"/>
      <c r="HG309" s="9"/>
      <c r="HH309" s="9"/>
      <c r="HI309" s="9"/>
      <c r="HJ309" s="9"/>
      <c r="HK309" s="9"/>
      <c r="HL309" s="9"/>
      <c r="HM309" s="9"/>
      <c r="HN309" s="9"/>
      <c r="HO309" s="9"/>
      <c r="HP309" s="9"/>
      <c r="HQ309" s="9"/>
      <c r="HR309" s="9"/>
      <c r="HS309" s="9"/>
      <c r="HT309" s="9"/>
      <c r="HU309" s="9"/>
      <c r="HV309" s="9"/>
      <c r="HW309" s="9"/>
      <c r="HX309" s="10"/>
      <c r="HY309" s="9"/>
      <c r="HZ309" s="9"/>
    </row>
    <row r="310" spans="1:234" s="2" customFormat="1" ht="17.149999999999999" customHeight="1">
      <c r="A310" s="46" t="s">
        <v>303</v>
      </c>
      <c r="B310" s="35">
        <v>0</v>
      </c>
      <c r="C310" s="35">
        <v>0</v>
      </c>
      <c r="D310" s="4">
        <f t="shared" si="122"/>
        <v>0</v>
      </c>
      <c r="E310" s="11">
        <v>0</v>
      </c>
      <c r="F310" s="5" t="s">
        <v>362</v>
      </c>
      <c r="G310" s="5" t="s">
        <v>362</v>
      </c>
      <c r="H310" s="5" t="s">
        <v>362</v>
      </c>
      <c r="I310" s="5" t="s">
        <v>362</v>
      </c>
      <c r="J310" s="5" t="s">
        <v>362</v>
      </c>
      <c r="K310" s="5" t="s">
        <v>362</v>
      </c>
      <c r="L310" s="5" t="s">
        <v>362</v>
      </c>
      <c r="M310" s="5" t="s">
        <v>362</v>
      </c>
      <c r="N310" s="35">
        <v>1272.2</v>
      </c>
      <c r="O310" s="35">
        <v>1548.9</v>
      </c>
      <c r="P310" s="4">
        <f t="shared" si="115"/>
        <v>1.2017497248860241</v>
      </c>
      <c r="Q310" s="11">
        <v>20</v>
      </c>
      <c r="R310" s="35">
        <v>294</v>
      </c>
      <c r="S310" s="35">
        <v>195.6</v>
      </c>
      <c r="T310" s="4">
        <f t="shared" si="116"/>
        <v>0.66530612244897958</v>
      </c>
      <c r="U310" s="11">
        <v>20</v>
      </c>
      <c r="V310" s="35">
        <v>52</v>
      </c>
      <c r="W310" s="35">
        <v>55.1</v>
      </c>
      <c r="X310" s="4">
        <f t="shared" si="117"/>
        <v>1.0596153846153846</v>
      </c>
      <c r="Y310" s="11">
        <v>30</v>
      </c>
      <c r="Z310" s="82">
        <v>10627</v>
      </c>
      <c r="AA310" s="82">
        <v>6242</v>
      </c>
      <c r="AB310" s="4">
        <f t="shared" si="118"/>
        <v>0.58737178883974783</v>
      </c>
      <c r="AC310" s="11">
        <v>5</v>
      </c>
      <c r="AD310" s="11">
        <v>69</v>
      </c>
      <c r="AE310" s="11">
        <v>119</v>
      </c>
      <c r="AF310" s="4">
        <f t="shared" si="119"/>
        <v>1.2524637681159421</v>
      </c>
      <c r="AG310" s="11">
        <v>20</v>
      </c>
      <c r="AH310" s="5" t="s">
        <v>362</v>
      </c>
      <c r="AI310" s="5" t="s">
        <v>362</v>
      </c>
      <c r="AJ310" s="5" t="s">
        <v>362</v>
      </c>
      <c r="AK310" s="5" t="s">
        <v>362</v>
      </c>
      <c r="AL310" s="5" t="s">
        <v>362</v>
      </c>
      <c r="AM310" s="5" t="s">
        <v>362</v>
      </c>
      <c r="AN310" s="5" t="s">
        <v>362</v>
      </c>
      <c r="AO310" s="5" t="s">
        <v>362</v>
      </c>
      <c r="AP310" s="5" t="s">
        <v>362</v>
      </c>
      <c r="AQ310" s="5" t="s">
        <v>362</v>
      </c>
      <c r="AR310" s="5" t="s">
        <v>362</v>
      </c>
      <c r="AS310" s="5" t="s">
        <v>362</v>
      </c>
      <c r="AT310" s="5" t="s">
        <v>362</v>
      </c>
      <c r="AU310" s="5" t="s">
        <v>362</v>
      </c>
      <c r="AV310" s="5" t="s">
        <v>362</v>
      </c>
      <c r="AW310" s="5" t="s">
        <v>362</v>
      </c>
      <c r="AX310" s="58">
        <v>100</v>
      </c>
      <c r="AY310" s="58">
        <v>100</v>
      </c>
      <c r="AZ310" s="4">
        <f t="shared" si="120"/>
        <v>1</v>
      </c>
      <c r="BA310" s="5">
        <v>10</v>
      </c>
      <c r="BB310" s="5" t="s">
        <v>362</v>
      </c>
      <c r="BC310" s="5" t="s">
        <v>362</v>
      </c>
      <c r="BD310" s="5" t="s">
        <v>362</v>
      </c>
      <c r="BE310" s="5" t="s">
        <v>362</v>
      </c>
      <c r="BF310" s="5" t="s">
        <v>362</v>
      </c>
      <c r="BG310" s="5" t="s">
        <v>362</v>
      </c>
      <c r="BH310" s="5" t="s">
        <v>362</v>
      </c>
      <c r="BI310" s="5" t="s">
        <v>362</v>
      </c>
      <c r="BJ310" s="44">
        <f t="shared" si="123"/>
        <v>1.0201496456350398</v>
      </c>
      <c r="BK310" s="45">
        <v>610</v>
      </c>
      <c r="BL310" s="35">
        <f t="shared" si="124"/>
        <v>622.29999999999995</v>
      </c>
      <c r="BM310" s="35">
        <f t="shared" si="125"/>
        <v>12.299999999999955</v>
      </c>
      <c r="BN310" s="35">
        <v>67.8</v>
      </c>
      <c r="BO310" s="35">
        <v>59.4</v>
      </c>
      <c r="BP310" s="35">
        <v>23.8</v>
      </c>
      <c r="BQ310" s="35">
        <v>43.2</v>
      </c>
      <c r="BR310" s="35">
        <v>47.3</v>
      </c>
      <c r="BS310" s="35"/>
      <c r="BT310" s="35">
        <v>14.1</v>
      </c>
      <c r="BU310" s="35">
        <v>40.9</v>
      </c>
      <c r="BV310" s="35">
        <v>43.1</v>
      </c>
      <c r="BW310" s="35">
        <v>104.7</v>
      </c>
      <c r="BX310" s="35">
        <v>44.6</v>
      </c>
      <c r="BY310" s="35">
        <v>53.2</v>
      </c>
      <c r="BZ310" s="35">
        <v>30.099999999999998</v>
      </c>
      <c r="CA310" s="35">
        <f t="shared" si="121"/>
        <v>50.1</v>
      </c>
      <c r="CB310" s="35"/>
      <c r="CC310" s="35">
        <f t="shared" si="126"/>
        <v>50.1</v>
      </c>
      <c r="CD310" s="35">
        <f t="shared" si="127"/>
        <v>0</v>
      </c>
      <c r="CE310" s="90"/>
      <c r="CF310" s="90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10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10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10"/>
      <c r="FU310" s="9"/>
      <c r="FV310" s="9"/>
      <c r="FW310" s="9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10"/>
      <c r="GW310" s="9"/>
      <c r="GX310" s="9"/>
      <c r="GY310" s="9"/>
      <c r="GZ310" s="9"/>
      <c r="HA310" s="9"/>
      <c r="HB310" s="9"/>
      <c r="HC310" s="9"/>
      <c r="HD310" s="9"/>
      <c r="HE310" s="9"/>
      <c r="HF310" s="9"/>
      <c r="HG310" s="9"/>
      <c r="HH310" s="9"/>
      <c r="HI310" s="9"/>
      <c r="HJ310" s="9"/>
      <c r="HK310" s="9"/>
      <c r="HL310" s="9"/>
      <c r="HM310" s="9"/>
      <c r="HN310" s="9"/>
      <c r="HO310" s="9"/>
      <c r="HP310" s="9"/>
      <c r="HQ310" s="9"/>
      <c r="HR310" s="9"/>
      <c r="HS310" s="9"/>
      <c r="HT310" s="9"/>
      <c r="HU310" s="9"/>
      <c r="HV310" s="9"/>
      <c r="HW310" s="9"/>
      <c r="HX310" s="10"/>
      <c r="HY310" s="9"/>
      <c r="HZ310" s="9"/>
    </row>
    <row r="311" spans="1:234" s="2" customFormat="1" ht="17.149999999999999" customHeight="1">
      <c r="A311" s="46" t="s">
        <v>304</v>
      </c>
      <c r="B311" s="35">
        <v>165826</v>
      </c>
      <c r="C311" s="35">
        <v>154437.79999999999</v>
      </c>
      <c r="D311" s="4">
        <f t="shared" si="122"/>
        <v>0.93132440027498697</v>
      </c>
      <c r="E311" s="11">
        <v>10</v>
      </c>
      <c r="F311" s="5" t="s">
        <v>362</v>
      </c>
      <c r="G311" s="5" t="s">
        <v>362</v>
      </c>
      <c r="H311" s="5" t="s">
        <v>362</v>
      </c>
      <c r="I311" s="5" t="s">
        <v>362</v>
      </c>
      <c r="J311" s="5" t="s">
        <v>362</v>
      </c>
      <c r="K311" s="5" t="s">
        <v>362</v>
      </c>
      <c r="L311" s="5" t="s">
        <v>362</v>
      </c>
      <c r="M311" s="5" t="s">
        <v>362</v>
      </c>
      <c r="N311" s="35">
        <v>3906.2</v>
      </c>
      <c r="O311" s="35">
        <v>2617.9</v>
      </c>
      <c r="P311" s="4">
        <f t="shared" si="115"/>
        <v>0.67019097844452413</v>
      </c>
      <c r="Q311" s="11">
        <v>20</v>
      </c>
      <c r="R311" s="35">
        <v>249</v>
      </c>
      <c r="S311" s="35">
        <v>264.2</v>
      </c>
      <c r="T311" s="4">
        <f t="shared" si="116"/>
        <v>1.0610441767068273</v>
      </c>
      <c r="U311" s="11">
        <v>20</v>
      </c>
      <c r="V311" s="35">
        <v>60</v>
      </c>
      <c r="W311" s="35">
        <v>66.400000000000006</v>
      </c>
      <c r="X311" s="4">
        <f t="shared" si="117"/>
        <v>1.1066666666666667</v>
      </c>
      <c r="Y311" s="11">
        <v>30</v>
      </c>
      <c r="Z311" s="82">
        <v>141107</v>
      </c>
      <c r="AA311" s="82">
        <v>146687</v>
      </c>
      <c r="AB311" s="4">
        <f t="shared" si="118"/>
        <v>1.0395444591692828</v>
      </c>
      <c r="AC311" s="11">
        <v>5</v>
      </c>
      <c r="AD311" s="11">
        <v>112</v>
      </c>
      <c r="AE311" s="11">
        <v>102</v>
      </c>
      <c r="AF311" s="4">
        <f t="shared" si="119"/>
        <v>0.9107142857142857</v>
      </c>
      <c r="AG311" s="11">
        <v>20</v>
      </c>
      <c r="AH311" s="5" t="s">
        <v>362</v>
      </c>
      <c r="AI311" s="5" t="s">
        <v>362</v>
      </c>
      <c r="AJ311" s="5" t="s">
        <v>362</v>
      </c>
      <c r="AK311" s="5" t="s">
        <v>362</v>
      </c>
      <c r="AL311" s="5" t="s">
        <v>362</v>
      </c>
      <c r="AM311" s="5" t="s">
        <v>362</v>
      </c>
      <c r="AN311" s="5" t="s">
        <v>362</v>
      </c>
      <c r="AO311" s="5" t="s">
        <v>362</v>
      </c>
      <c r="AP311" s="5" t="s">
        <v>362</v>
      </c>
      <c r="AQ311" s="5" t="s">
        <v>362</v>
      </c>
      <c r="AR311" s="5" t="s">
        <v>362</v>
      </c>
      <c r="AS311" s="5" t="s">
        <v>362</v>
      </c>
      <c r="AT311" s="5" t="s">
        <v>362</v>
      </c>
      <c r="AU311" s="5" t="s">
        <v>362</v>
      </c>
      <c r="AV311" s="5" t="s">
        <v>362</v>
      </c>
      <c r="AW311" s="5" t="s">
        <v>362</v>
      </c>
      <c r="AX311" s="58">
        <v>66.7</v>
      </c>
      <c r="AY311" s="58">
        <v>66.7</v>
      </c>
      <c r="AZ311" s="4">
        <f t="shared" si="120"/>
        <v>1</v>
      </c>
      <c r="BA311" s="5">
        <v>10</v>
      </c>
      <c r="BB311" s="5" t="s">
        <v>362</v>
      </c>
      <c r="BC311" s="5" t="s">
        <v>362</v>
      </c>
      <c r="BD311" s="5" t="s">
        <v>362</v>
      </c>
      <c r="BE311" s="5" t="s">
        <v>362</v>
      </c>
      <c r="BF311" s="5" t="s">
        <v>362</v>
      </c>
      <c r="BG311" s="5" t="s">
        <v>362</v>
      </c>
      <c r="BH311" s="5" t="s">
        <v>362</v>
      </c>
      <c r="BI311" s="5" t="s">
        <v>362</v>
      </c>
      <c r="BJ311" s="44">
        <f t="shared" si="123"/>
        <v>0.9613039575296437</v>
      </c>
      <c r="BK311" s="45">
        <v>430</v>
      </c>
      <c r="BL311" s="35">
        <f t="shared" si="124"/>
        <v>413.4</v>
      </c>
      <c r="BM311" s="35">
        <f t="shared" si="125"/>
        <v>-16.600000000000023</v>
      </c>
      <c r="BN311" s="35">
        <v>36.700000000000003</v>
      </c>
      <c r="BO311" s="35">
        <v>45</v>
      </c>
      <c r="BP311" s="35">
        <v>22</v>
      </c>
      <c r="BQ311" s="35">
        <v>20.6</v>
      </c>
      <c r="BR311" s="35">
        <v>19.700000000000003</v>
      </c>
      <c r="BS311" s="35"/>
      <c r="BT311" s="35">
        <v>24.2</v>
      </c>
      <c r="BU311" s="35">
        <v>32.700000000000003</v>
      </c>
      <c r="BV311" s="35">
        <v>33.799999999999997</v>
      </c>
      <c r="BW311" s="35">
        <v>33.9</v>
      </c>
      <c r="BX311" s="35">
        <v>43.9</v>
      </c>
      <c r="BY311" s="35">
        <v>39.4</v>
      </c>
      <c r="BZ311" s="35">
        <v>70.3</v>
      </c>
      <c r="CA311" s="35">
        <f t="shared" si="121"/>
        <v>-8.8000000000000007</v>
      </c>
      <c r="CB311" s="35"/>
      <c r="CC311" s="35">
        <f t="shared" si="126"/>
        <v>0</v>
      </c>
      <c r="CD311" s="35">
        <f t="shared" si="127"/>
        <v>-8.8000000000000007</v>
      </c>
      <c r="CE311" s="90"/>
      <c r="CF311" s="90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10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10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10"/>
      <c r="FU311" s="9"/>
      <c r="FV311" s="9"/>
      <c r="FW311" s="9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10"/>
      <c r="GW311" s="9"/>
      <c r="GX311" s="9"/>
      <c r="GY311" s="9"/>
      <c r="GZ311" s="9"/>
      <c r="HA311" s="9"/>
      <c r="HB311" s="9"/>
      <c r="HC311" s="9"/>
      <c r="HD311" s="9"/>
      <c r="HE311" s="9"/>
      <c r="HF311" s="9"/>
      <c r="HG311" s="9"/>
      <c r="HH311" s="9"/>
      <c r="HI311" s="9"/>
      <c r="HJ311" s="9"/>
      <c r="HK311" s="9"/>
      <c r="HL311" s="9"/>
      <c r="HM311" s="9"/>
      <c r="HN311" s="9"/>
      <c r="HO311" s="9"/>
      <c r="HP311" s="9"/>
      <c r="HQ311" s="9"/>
      <c r="HR311" s="9"/>
      <c r="HS311" s="9"/>
      <c r="HT311" s="9"/>
      <c r="HU311" s="9"/>
      <c r="HV311" s="9"/>
      <c r="HW311" s="9"/>
      <c r="HX311" s="10"/>
      <c r="HY311" s="9"/>
      <c r="HZ311" s="9"/>
    </row>
    <row r="312" spans="1:234" s="2" customFormat="1" ht="17.149999999999999" customHeight="1">
      <c r="A312" s="46" t="s">
        <v>305</v>
      </c>
      <c r="B312" s="35">
        <v>79564</v>
      </c>
      <c r="C312" s="35">
        <v>80954.100000000006</v>
      </c>
      <c r="D312" s="4">
        <f t="shared" si="122"/>
        <v>1.0174714695088232</v>
      </c>
      <c r="E312" s="11">
        <v>10</v>
      </c>
      <c r="F312" s="5" t="s">
        <v>362</v>
      </c>
      <c r="G312" s="5" t="s">
        <v>362</v>
      </c>
      <c r="H312" s="5" t="s">
        <v>362</v>
      </c>
      <c r="I312" s="5" t="s">
        <v>362</v>
      </c>
      <c r="J312" s="5" t="s">
        <v>362</v>
      </c>
      <c r="K312" s="5" t="s">
        <v>362</v>
      </c>
      <c r="L312" s="5" t="s">
        <v>362</v>
      </c>
      <c r="M312" s="5" t="s">
        <v>362</v>
      </c>
      <c r="N312" s="35">
        <v>7833.1</v>
      </c>
      <c r="O312" s="35">
        <v>5828.8</v>
      </c>
      <c r="P312" s="4">
        <f t="shared" si="115"/>
        <v>0.7441242930640487</v>
      </c>
      <c r="Q312" s="11">
        <v>20</v>
      </c>
      <c r="R312" s="35">
        <v>0</v>
      </c>
      <c r="S312" s="35">
        <v>0</v>
      </c>
      <c r="T312" s="4">
        <f t="shared" si="116"/>
        <v>1</v>
      </c>
      <c r="U312" s="11">
        <v>20</v>
      </c>
      <c r="V312" s="35">
        <v>0</v>
      </c>
      <c r="W312" s="35">
        <v>0</v>
      </c>
      <c r="X312" s="4">
        <f t="shared" si="117"/>
        <v>1</v>
      </c>
      <c r="Y312" s="11">
        <v>30</v>
      </c>
      <c r="Z312" s="82">
        <v>138514</v>
      </c>
      <c r="AA312" s="82">
        <v>101393</v>
      </c>
      <c r="AB312" s="4">
        <f t="shared" si="118"/>
        <v>0.73200542905410282</v>
      </c>
      <c r="AC312" s="11">
        <v>5</v>
      </c>
      <c r="AD312" s="11">
        <v>12</v>
      </c>
      <c r="AE312" s="11">
        <v>12</v>
      </c>
      <c r="AF312" s="4">
        <f t="shared" si="119"/>
        <v>1</v>
      </c>
      <c r="AG312" s="11">
        <v>20</v>
      </c>
      <c r="AH312" s="5" t="s">
        <v>362</v>
      </c>
      <c r="AI312" s="5" t="s">
        <v>362</v>
      </c>
      <c r="AJ312" s="5" t="s">
        <v>362</v>
      </c>
      <c r="AK312" s="5" t="s">
        <v>362</v>
      </c>
      <c r="AL312" s="5" t="s">
        <v>362</v>
      </c>
      <c r="AM312" s="5" t="s">
        <v>362</v>
      </c>
      <c r="AN312" s="5" t="s">
        <v>362</v>
      </c>
      <c r="AO312" s="5" t="s">
        <v>362</v>
      </c>
      <c r="AP312" s="5" t="s">
        <v>362</v>
      </c>
      <c r="AQ312" s="5" t="s">
        <v>362</v>
      </c>
      <c r="AR312" s="5" t="s">
        <v>362</v>
      </c>
      <c r="AS312" s="5" t="s">
        <v>362</v>
      </c>
      <c r="AT312" s="5" t="s">
        <v>362</v>
      </c>
      <c r="AU312" s="5" t="s">
        <v>362</v>
      </c>
      <c r="AV312" s="5" t="s">
        <v>362</v>
      </c>
      <c r="AW312" s="5" t="s">
        <v>362</v>
      </c>
      <c r="AX312" s="58">
        <v>27.8</v>
      </c>
      <c r="AY312" s="58">
        <v>31.6</v>
      </c>
      <c r="AZ312" s="4">
        <f t="shared" si="120"/>
        <v>1.1366906474820144</v>
      </c>
      <c r="BA312" s="5">
        <v>10</v>
      </c>
      <c r="BB312" s="5" t="s">
        <v>362</v>
      </c>
      <c r="BC312" s="5" t="s">
        <v>362</v>
      </c>
      <c r="BD312" s="5" t="s">
        <v>362</v>
      </c>
      <c r="BE312" s="5" t="s">
        <v>362</v>
      </c>
      <c r="BF312" s="5" t="s">
        <v>362</v>
      </c>
      <c r="BG312" s="5" t="s">
        <v>362</v>
      </c>
      <c r="BH312" s="5" t="s">
        <v>362</v>
      </c>
      <c r="BI312" s="5" t="s">
        <v>362</v>
      </c>
      <c r="BJ312" s="44">
        <f t="shared" si="123"/>
        <v>0.95725334066486845</v>
      </c>
      <c r="BK312" s="45">
        <v>696</v>
      </c>
      <c r="BL312" s="35">
        <f t="shared" si="124"/>
        <v>666.2</v>
      </c>
      <c r="BM312" s="35">
        <f t="shared" si="125"/>
        <v>-29.799999999999955</v>
      </c>
      <c r="BN312" s="35">
        <v>69.599999999999994</v>
      </c>
      <c r="BO312" s="35">
        <v>46.3</v>
      </c>
      <c r="BP312" s="35">
        <v>31.5</v>
      </c>
      <c r="BQ312" s="35">
        <v>24.1</v>
      </c>
      <c r="BR312" s="35">
        <v>50.099999999999994</v>
      </c>
      <c r="BS312" s="35"/>
      <c r="BT312" s="35">
        <v>60.7</v>
      </c>
      <c r="BU312" s="35">
        <v>57.8</v>
      </c>
      <c r="BV312" s="35">
        <v>67.400000000000006</v>
      </c>
      <c r="BW312" s="35">
        <v>62.9</v>
      </c>
      <c r="BX312" s="35">
        <v>64.8</v>
      </c>
      <c r="BY312" s="35">
        <v>65.599999999999994</v>
      </c>
      <c r="BZ312" s="35">
        <v>66.900000000000006</v>
      </c>
      <c r="CA312" s="35">
        <f t="shared" si="121"/>
        <v>-1.5</v>
      </c>
      <c r="CB312" s="35"/>
      <c r="CC312" s="35">
        <f t="shared" si="126"/>
        <v>0</v>
      </c>
      <c r="CD312" s="35">
        <f t="shared" si="127"/>
        <v>-1.5</v>
      </c>
      <c r="CE312" s="90"/>
      <c r="CF312" s="90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10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10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10"/>
      <c r="FU312" s="9"/>
      <c r="FV312" s="9"/>
      <c r="FW312" s="9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10"/>
      <c r="GW312" s="9"/>
      <c r="GX312" s="9"/>
      <c r="GY312" s="9"/>
      <c r="GZ312" s="9"/>
      <c r="HA312" s="9"/>
      <c r="HB312" s="9"/>
      <c r="HC312" s="9"/>
      <c r="HD312" s="9"/>
      <c r="HE312" s="9"/>
      <c r="HF312" s="9"/>
      <c r="HG312" s="9"/>
      <c r="HH312" s="9"/>
      <c r="HI312" s="9"/>
      <c r="HJ312" s="9"/>
      <c r="HK312" s="9"/>
      <c r="HL312" s="9"/>
      <c r="HM312" s="9"/>
      <c r="HN312" s="9"/>
      <c r="HO312" s="9"/>
      <c r="HP312" s="9"/>
      <c r="HQ312" s="9"/>
      <c r="HR312" s="9"/>
      <c r="HS312" s="9"/>
      <c r="HT312" s="9"/>
      <c r="HU312" s="9"/>
      <c r="HV312" s="9"/>
      <c r="HW312" s="9"/>
      <c r="HX312" s="10"/>
      <c r="HY312" s="9"/>
      <c r="HZ312" s="9"/>
    </row>
    <row r="313" spans="1:234" s="2" customFormat="1" ht="17.149999999999999" customHeight="1">
      <c r="A313" s="46" t="s">
        <v>306</v>
      </c>
      <c r="B313" s="35">
        <v>23500</v>
      </c>
      <c r="C313" s="35">
        <v>32945</v>
      </c>
      <c r="D313" s="4">
        <f t="shared" si="122"/>
        <v>1.2201914893617021</v>
      </c>
      <c r="E313" s="11">
        <v>10</v>
      </c>
      <c r="F313" s="5" t="s">
        <v>362</v>
      </c>
      <c r="G313" s="5" t="s">
        <v>362</v>
      </c>
      <c r="H313" s="5" t="s">
        <v>362</v>
      </c>
      <c r="I313" s="5" t="s">
        <v>362</v>
      </c>
      <c r="J313" s="5" t="s">
        <v>362</v>
      </c>
      <c r="K313" s="5" t="s">
        <v>362</v>
      </c>
      <c r="L313" s="5" t="s">
        <v>362</v>
      </c>
      <c r="M313" s="5" t="s">
        <v>362</v>
      </c>
      <c r="N313" s="35">
        <v>3557.3</v>
      </c>
      <c r="O313" s="35">
        <v>3524.3</v>
      </c>
      <c r="P313" s="4">
        <f t="shared" si="115"/>
        <v>0.99072330138026032</v>
      </c>
      <c r="Q313" s="11">
        <v>20</v>
      </c>
      <c r="R313" s="35">
        <v>306</v>
      </c>
      <c r="S313" s="35">
        <v>360.8</v>
      </c>
      <c r="T313" s="4">
        <f t="shared" si="116"/>
        <v>1.1790849673202615</v>
      </c>
      <c r="U313" s="11">
        <v>30</v>
      </c>
      <c r="V313" s="35">
        <v>0</v>
      </c>
      <c r="W313" s="35">
        <v>0</v>
      </c>
      <c r="X313" s="4">
        <f t="shared" si="117"/>
        <v>1</v>
      </c>
      <c r="Y313" s="11">
        <v>20</v>
      </c>
      <c r="Z313" s="82">
        <v>17751</v>
      </c>
      <c r="AA313" s="82">
        <v>25582</v>
      </c>
      <c r="AB313" s="4">
        <f t="shared" si="118"/>
        <v>1.2241158244605936</v>
      </c>
      <c r="AC313" s="11">
        <v>5</v>
      </c>
      <c r="AD313" s="11">
        <v>130</v>
      </c>
      <c r="AE313" s="11">
        <v>108</v>
      </c>
      <c r="AF313" s="4">
        <f t="shared" si="119"/>
        <v>0.83076923076923082</v>
      </c>
      <c r="AG313" s="11">
        <v>20</v>
      </c>
      <c r="AH313" s="5" t="s">
        <v>362</v>
      </c>
      <c r="AI313" s="5" t="s">
        <v>362</v>
      </c>
      <c r="AJ313" s="5" t="s">
        <v>362</v>
      </c>
      <c r="AK313" s="5" t="s">
        <v>362</v>
      </c>
      <c r="AL313" s="5" t="s">
        <v>362</v>
      </c>
      <c r="AM313" s="5" t="s">
        <v>362</v>
      </c>
      <c r="AN313" s="5" t="s">
        <v>362</v>
      </c>
      <c r="AO313" s="5" t="s">
        <v>362</v>
      </c>
      <c r="AP313" s="5" t="s">
        <v>362</v>
      </c>
      <c r="AQ313" s="5" t="s">
        <v>362</v>
      </c>
      <c r="AR313" s="5" t="s">
        <v>362</v>
      </c>
      <c r="AS313" s="5" t="s">
        <v>362</v>
      </c>
      <c r="AT313" s="5" t="s">
        <v>362</v>
      </c>
      <c r="AU313" s="5" t="s">
        <v>362</v>
      </c>
      <c r="AV313" s="5" t="s">
        <v>362</v>
      </c>
      <c r="AW313" s="5" t="s">
        <v>362</v>
      </c>
      <c r="AX313" s="58">
        <v>77.8</v>
      </c>
      <c r="AY313" s="58">
        <v>55.5</v>
      </c>
      <c r="AZ313" s="4">
        <f t="shared" si="120"/>
        <v>0.71336760925449871</v>
      </c>
      <c r="BA313" s="5">
        <v>10</v>
      </c>
      <c r="BB313" s="5" t="s">
        <v>362</v>
      </c>
      <c r="BC313" s="5" t="s">
        <v>362</v>
      </c>
      <c r="BD313" s="5" t="s">
        <v>362</v>
      </c>
      <c r="BE313" s="5" t="s">
        <v>362</v>
      </c>
      <c r="BF313" s="5" t="s">
        <v>362</v>
      </c>
      <c r="BG313" s="5" t="s">
        <v>362</v>
      </c>
      <c r="BH313" s="5" t="s">
        <v>362</v>
      </c>
      <c r="BI313" s="5" t="s">
        <v>362</v>
      </c>
      <c r="BJ313" s="44">
        <f t="shared" si="123"/>
        <v>1.0196397371396753</v>
      </c>
      <c r="BK313" s="45">
        <v>595</v>
      </c>
      <c r="BL313" s="35">
        <f t="shared" si="124"/>
        <v>606.70000000000005</v>
      </c>
      <c r="BM313" s="35">
        <f t="shared" si="125"/>
        <v>11.700000000000045</v>
      </c>
      <c r="BN313" s="35">
        <v>49.3</v>
      </c>
      <c r="BO313" s="35">
        <v>55.5</v>
      </c>
      <c r="BP313" s="35">
        <v>44.2</v>
      </c>
      <c r="BQ313" s="35">
        <v>61.8</v>
      </c>
      <c r="BR313" s="35">
        <v>49.9</v>
      </c>
      <c r="BS313" s="35"/>
      <c r="BT313" s="35">
        <v>75.599999999999994</v>
      </c>
      <c r="BU313" s="35">
        <v>55.8</v>
      </c>
      <c r="BV313" s="35">
        <v>63</v>
      </c>
      <c r="BW313" s="35">
        <v>44.6</v>
      </c>
      <c r="BX313" s="35">
        <v>65.5</v>
      </c>
      <c r="BY313" s="35">
        <v>63.4</v>
      </c>
      <c r="BZ313" s="35">
        <v>19.5</v>
      </c>
      <c r="CA313" s="35">
        <f t="shared" si="121"/>
        <v>-41.4</v>
      </c>
      <c r="CB313" s="35"/>
      <c r="CC313" s="35">
        <f t="shared" si="126"/>
        <v>0</v>
      </c>
      <c r="CD313" s="35">
        <f t="shared" si="127"/>
        <v>-41.4</v>
      </c>
      <c r="CE313" s="90"/>
      <c r="CF313" s="90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10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10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10"/>
      <c r="FU313" s="9"/>
      <c r="FV313" s="9"/>
      <c r="FW313" s="9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10"/>
      <c r="GW313" s="9"/>
      <c r="GX313" s="9"/>
      <c r="GY313" s="9"/>
      <c r="GZ313" s="9"/>
      <c r="HA313" s="9"/>
      <c r="HB313" s="9"/>
      <c r="HC313" s="9"/>
      <c r="HD313" s="9"/>
      <c r="HE313" s="9"/>
      <c r="HF313" s="9"/>
      <c r="HG313" s="9"/>
      <c r="HH313" s="9"/>
      <c r="HI313" s="9"/>
      <c r="HJ313" s="9"/>
      <c r="HK313" s="9"/>
      <c r="HL313" s="9"/>
      <c r="HM313" s="9"/>
      <c r="HN313" s="9"/>
      <c r="HO313" s="9"/>
      <c r="HP313" s="9"/>
      <c r="HQ313" s="9"/>
      <c r="HR313" s="9"/>
      <c r="HS313" s="9"/>
      <c r="HT313" s="9"/>
      <c r="HU313" s="9"/>
      <c r="HV313" s="9"/>
      <c r="HW313" s="9"/>
      <c r="HX313" s="10"/>
      <c r="HY313" s="9"/>
      <c r="HZ313" s="9"/>
    </row>
    <row r="314" spans="1:234" s="2" customFormat="1" ht="17.149999999999999" customHeight="1">
      <c r="A314" s="46" t="s">
        <v>307</v>
      </c>
      <c r="B314" s="35">
        <v>0</v>
      </c>
      <c r="C314" s="35">
        <v>0</v>
      </c>
      <c r="D314" s="4">
        <f t="shared" si="122"/>
        <v>0</v>
      </c>
      <c r="E314" s="11">
        <v>0</v>
      </c>
      <c r="F314" s="5" t="s">
        <v>362</v>
      </c>
      <c r="G314" s="5" t="s">
        <v>362</v>
      </c>
      <c r="H314" s="5" t="s">
        <v>362</v>
      </c>
      <c r="I314" s="5" t="s">
        <v>362</v>
      </c>
      <c r="J314" s="5" t="s">
        <v>362</v>
      </c>
      <c r="K314" s="5" t="s">
        <v>362</v>
      </c>
      <c r="L314" s="5" t="s">
        <v>362</v>
      </c>
      <c r="M314" s="5" t="s">
        <v>362</v>
      </c>
      <c r="N314" s="35">
        <v>2157.6999999999998</v>
      </c>
      <c r="O314" s="35">
        <v>1636.9</v>
      </c>
      <c r="P314" s="4">
        <f t="shared" si="115"/>
        <v>0.75863187653519959</v>
      </c>
      <c r="Q314" s="11">
        <v>20</v>
      </c>
      <c r="R314" s="35">
        <v>315</v>
      </c>
      <c r="S314" s="35">
        <v>354</v>
      </c>
      <c r="T314" s="4">
        <f t="shared" si="116"/>
        <v>1.1238095238095238</v>
      </c>
      <c r="U314" s="11">
        <v>10</v>
      </c>
      <c r="V314" s="35">
        <v>0</v>
      </c>
      <c r="W314" s="35">
        <v>0</v>
      </c>
      <c r="X314" s="4">
        <f t="shared" si="117"/>
        <v>1</v>
      </c>
      <c r="Y314" s="11">
        <v>40</v>
      </c>
      <c r="Z314" s="82">
        <v>419072</v>
      </c>
      <c r="AA314" s="82">
        <v>301758</v>
      </c>
      <c r="AB314" s="4">
        <f t="shared" si="118"/>
        <v>0.7200624236408063</v>
      </c>
      <c r="AC314" s="11">
        <v>5</v>
      </c>
      <c r="AD314" s="11">
        <v>240</v>
      </c>
      <c r="AE314" s="11">
        <v>278</v>
      </c>
      <c r="AF314" s="4">
        <f t="shared" si="119"/>
        <v>1.1583333333333334</v>
      </c>
      <c r="AG314" s="11">
        <v>20</v>
      </c>
      <c r="AH314" s="5" t="s">
        <v>362</v>
      </c>
      <c r="AI314" s="5" t="s">
        <v>362</v>
      </c>
      <c r="AJ314" s="5" t="s">
        <v>362</v>
      </c>
      <c r="AK314" s="5" t="s">
        <v>362</v>
      </c>
      <c r="AL314" s="5" t="s">
        <v>362</v>
      </c>
      <c r="AM314" s="5" t="s">
        <v>362</v>
      </c>
      <c r="AN314" s="5" t="s">
        <v>362</v>
      </c>
      <c r="AO314" s="5" t="s">
        <v>362</v>
      </c>
      <c r="AP314" s="5" t="s">
        <v>362</v>
      </c>
      <c r="AQ314" s="5" t="s">
        <v>362</v>
      </c>
      <c r="AR314" s="5" t="s">
        <v>362</v>
      </c>
      <c r="AS314" s="5" t="s">
        <v>362</v>
      </c>
      <c r="AT314" s="5" t="s">
        <v>362</v>
      </c>
      <c r="AU314" s="5" t="s">
        <v>362</v>
      </c>
      <c r="AV314" s="5" t="s">
        <v>362</v>
      </c>
      <c r="AW314" s="5" t="s">
        <v>362</v>
      </c>
      <c r="AX314" s="58">
        <v>68.2</v>
      </c>
      <c r="AY314" s="58">
        <v>9.1</v>
      </c>
      <c r="AZ314" s="4">
        <f t="shared" si="120"/>
        <v>0.13343108504398826</v>
      </c>
      <c r="BA314" s="5">
        <v>10</v>
      </c>
      <c r="BB314" s="5" t="s">
        <v>362</v>
      </c>
      <c r="BC314" s="5" t="s">
        <v>362</v>
      </c>
      <c r="BD314" s="5" t="s">
        <v>362</v>
      </c>
      <c r="BE314" s="5" t="s">
        <v>362</v>
      </c>
      <c r="BF314" s="5" t="s">
        <v>362</v>
      </c>
      <c r="BG314" s="5" t="s">
        <v>362</v>
      </c>
      <c r="BH314" s="5" t="s">
        <v>362</v>
      </c>
      <c r="BI314" s="5" t="s">
        <v>362</v>
      </c>
      <c r="BJ314" s="44">
        <f t="shared" si="123"/>
        <v>0.90011449908676</v>
      </c>
      <c r="BK314" s="45">
        <v>918</v>
      </c>
      <c r="BL314" s="35">
        <f t="shared" si="124"/>
        <v>826.3</v>
      </c>
      <c r="BM314" s="35">
        <f t="shared" si="125"/>
        <v>-91.700000000000045</v>
      </c>
      <c r="BN314" s="35">
        <v>73.900000000000006</v>
      </c>
      <c r="BO314" s="35">
        <v>81.8</v>
      </c>
      <c r="BP314" s="35">
        <v>52.5</v>
      </c>
      <c r="BQ314" s="35">
        <v>76.899999999999991</v>
      </c>
      <c r="BR314" s="35">
        <v>89.7</v>
      </c>
      <c r="BS314" s="35"/>
      <c r="BT314" s="35">
        <v>105.7</v>
      </c>
      <c r="BU314" s="35">
        <v>65.3</v>
      </c>
      <c r="BV314" s="35">
        <v>76.3</v>
      </c>
      <c r="BW314" s="35">
        <v>65.599999999999994</v>
      </c>
      <c r="BX314" s="35">
        <v>83.7</v>
      </c>
      <c r="BY314" s="35">
        <v>81.7</v>
      </c>
      <c r="BZ314" s="35">
        <v>33.799999999999997</v>
      </c>
      <c r="CA314" s="35">
        <f t="shared" si="121"/>
        <v>-60.6</v>
      </c>
      <c r="CB314" s="35"/>
      <c r="CC314" s="35">
        <f t="shared" si="126"/>
        <v>0</v>
      </c>
      <c r="CD314" s="35">
        <f t="shared" si="127"/>
        <v>-60.6</v>
      </c>
      <c r="CE314" s="90"/>
      <c r="CF314" s="90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10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10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10"/>
      <c r="FU314" s="9"/>
      <c r="FV314" s="9"/>
      <c r="FW314" s="9"/>
      <c r="FX314" s="9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10"/>
      <c r="GW314" s="9"/>
      <c r="GX314" s="9"/>
      <c r="GY314" s="9"/>
      <c r="GZ314" s="9"/>
      <c r="HA314" s="9"/>
      <c r="HB314" s="9"/>
      <c r="HC314" s="9"/>
      <c r="HD314" s="9"/>
      <c r="HE314" s="9"/>
      <c r="HF314" s="9"/>
      <c r="HG314" s="9"/>
      <c r="HH314" s="9"/>
      <c r="HI314" s="9"/>
      <c r="HJ314" s="9"/>
      <c r="HK314" s="9"/>
      <c r="HL314" s="9"/>
      <c r="HM314" s="9"/>
      <c r="HN314" s="9"/>
      <c r="HO314" s="9"/>
      <c r="HP314" s="9"/>
      <c r="HQ314" s="9"/>
      <c r="HR314" s="9"/>
      <c r="HS314" s="9"/>
      <c r="HT314" s="9"/>
      <c r="HU314" s="9"/>
      <c r="HV314" s="9"/>
      <c r="HW314" s="9"/>
      <c r="HX314" s="10"/>
      <c r="HY314" s="9"/>
      <c r="HZ314" s="9"/>
    </row>
    <row r="315" spans="1:234" s="2" customFormat="1" ht="17.149999999999999" customHeight="1">
      <c r="A315" s="46" t="s">
        <v>308</v>
      </c>
      <c r="B315" s="35">
        <v>0</v>
      </c>
      <c r="C315" s="35">
        <v>0</v>
      </c>
      <c r="D315" s="4">
        <f t="shared" si="122"/>
        <v>0</v>
      </c>
      <c r="E315" s="11">
        <v>0</v>
      </c>
      <c r="F315" s="5" t="s">
        <v>362</v>
      </c>
      <c r="G315" s="5" t="s">
        <v>362</v>
      </c>
      <c r="H315" s="5" t="s">
        <v>362</v>
      </c>
      <c r="I315" s="5" t="s">
        <v>362</v>
      </c>
      <c r="J315" s="5" t="s">
        <v>362</v>
      </c>
      <c r="K315" s="5" t="s">
        <v>362</v>
      </c>
      <c r="L315" s="5" t="s">
        <v>362</v>
      </c>
      <c r="M315" s="5" t="s">
        <v>362</v>
      </c>
      <c r="N315" s="35">
        <v>4677.7</v>
      </c>
      <c r="O315" s="35">
        <v>3596</v>
      </c>
      <c r="P315" s="4">
        <f t="shared" si="115"/>
        <v>0.768753874767514</v>
      </c>
      <c r="Q315" s="11">
        <v>20</v>
      </c>
      <c r="R315" s="35">
        <v>1267</v>
      </c>
      <c r="S315" s="35">
        <v>1505.1</v>
      </c>
      <c r="T315" s="4">
        <f t="shared" si="116"/>
        <v>1.1879242304656668</v>
      </c>
      <c r="U315" s="11">
        <v>40</v>
      </c>
      <c r="V315" s="35">
        <v>0</v>
      </c>
      <c r="W315" s="35">
        <v>0</v>
      </c>
      <c r="X315" s="4">
        <f t="shared" si="117"/>
        <v>1</v>
      </c>
      <c r="Y315" s="11">
        <v>10</v>
      </c>
      <c r="Z315" s="82">
        <v>17656</v>
      </c>
      <c r="AA315" s="82">
        <v>6461</v>
      </c>
      <c r="AB315" s="4">
        <f t="shared" si="118"/>
        <v>0.36593792478477571</v>
      </c>
      <c r="AC315" s="11">
        <v>5</v>
      </c>
      <c r="AD315" s="11">
        <v>237</v>
      </c>
      <c r="AE315" s="11">
        <v>221</v>
      </c>
      <c r="AF315" s="4">
        <f t="shared" si="119"/>
        <v>0.9324894514767933</v>
      </c>
      <c r="AG315" s="11">
        <v>20</v>
      </c>
      <c r="AH315" s="5" t="s">
        <v>362</v>
      </c>
      <c r="AI315" s="5" t="s">
        <v>362</v>
      </c>
      <c r="AJ315" s="5" t="s">
        <v>362</v>
      </c>
      <c r="AK315" s="5" t="s">
        <v>362</v>
      </c>
      <c r="AL315" s="5" t="s">
        <v>362</v>
      </c>
      <c r="AM315" s="5" t="s">
        <v>362</v>
      </c>
      <c r="AN315" s="5" t="s">
        <v>362</v>
      </c>
      <c r="AO315" s="5" t="s">
        <v>362</v>
      </c>
      <c r="AP315" s="5" t="s">
        <v>362</v>
      </c>
      <c r="AQ315" s="5" t="s">
        <v>362</v>
      </c>
      <c r="AR315" s="5" t="s">
        <v>362</v>
      </c>
      <c r="AS315" s="5" t="s">
        <v>362</v>
      </c>
      <c r="AT315" s="5" t="s">
        <v>362</v>
      </c>
      <c r="AU315" s="5" t="s">
        <v>362</v>
      </c>
      <c r="AV315" s="5" t="s">
        <v>362</v>
      </c>
      <c r="AW315" s="5" t="s">
        <v>362</v>
      </c>
      <c r="AX315" s="58">
        <v>0</v>
      </c>
      <c r="AY315" s="58">
        <v>0</v>
      </c>
      <c r="AZ315" s="4">
        <f t="shared" si="120"/>
        <v>0</v>
      </c>
      <c r="BA315" s="5">
        <v>0</v>
      </c>
      <c r="BB315" s="5" t="s">
        <v>362</v>
      </c>
      <c r="BC315" s="5" t="s">
        <v>362</v>
      </c>
      <c r="BD315" s="5" t="s">
        <v>362</v>
      </c>
      <c r="BE315" s="5" t="s">
        <v>362</v>
      </c>
      <c r="BF315" s="5" t="s">
        <v>362</v>
      </c>
      <c r="BG315" s="5" t="s">
        <v>362</v>
      </c>
      <c r="BH315" s="5" t="s">
        <v>362</v>
      </c>
      <c r="BI315" s="5" t="s">
        <v>362</v>
      </c>
      <c r="BJ315" s="44">
        <f t="shared" si="123"/>
        <v>0.98285816176249163</v>
      </c>
      <c r="BK315" s="45">
        <v>5</v>
      </c>
      <c r="BL315" s="35">
        <f t="shared" si="124"/>
        <v>4.9000000000000004</v>
      </c>
      <c r="BM315" s="35">
        <f t="shared" si="125"/>
        <v>-9.9999999999999645E-2</v>
      </c>
      <c r="BN315" s="35">
        <v>0.5</v>
      </c>
      <c r="BO315" s="35">
        <v>0.4</v>
      </c>
      <c r="BP315" s="35">
        <v>0.2</v>
      </c>
      <c r="BQ315" s="35">
        <v>0.3</v>
      </c>
      <c r="BR315" s="35">
        <v>0.2</v>
      </c>
      <c r="BS315" s="35"/>
      <c r="BT315" s="35">
        <v>0.4</v>
      </c>
      <c r="BU315" s="35">
        <v>0.10000000000000003</v>
      </c>
      <c r="BV315" s="35">
        <v>0.2</v>
      </c>
      <c r="BW315" s="35">
        <v>0.4</v>
      </c>
      <c r="BX315" s="35">
        <v>0.2</v>
      </c>
      <c r="BY315" s="35">
        <v>0.3</v>
      </c>
      <c r="BZ315" s="35">
        <v>1.7999999999999998</v>
      </c>
      <c r="CA315" s="35">
        <f t="shared" si="121"/>
        <v>-0.1</v>
      </c>
      <c r="CB315" s="35"/>
      <c r="CC315" s="35">
        <f t="shared" si="126"/>
        <v>0</v>
      </c>
      <c r="CD315" s="35">
        <f t="shared" si="127"/>
        <v>-0.1</v>
      </c>
      <c r="CE315" s="90"/>
      <c r="CF315" s="90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10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10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10"/>
      <c r="FU315" s="9"/>
      <c r="FV315" s="9"/>
      <c r="FW315" s="9"/>
      <c r="FX315" s="9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10"/>
      <c r="GW315" s="9"/>
      <c r="GX315" s="9"/>
      <c r="GY315" s="9"/>
      <c r="GZ315" s="9"/>
      <c r="HA315" s="9"/>
      <c r="HB315" s="9"/>
      <c r="HC315" s="9"/>
      <c r="HD315" s="9"/>
      <c r="HE315" s="9"/>
      <c r="HF315" s="9"/>
      <c r="HG315" s="9"/>
      <c r="HH315" s="9"/>
      <c r="HI315" s="9"/>
      <c r="HJ315" s="9"/>
      <c r="HK315" s="9"/>
      <c r="HL315" s="9"/>
      <c r="HM315" s="9"/>
      <c r="HN315" s="9"/>
      <c r="HO315" s="9"/>
      <c r="HP315" s="9"/>
      <c r="HQ315" s="9"/>
      <c r="HR315" s="9"/>
      <c r="HS315" s="9"/>
      <c r="HT315" s="9"/>
      <c r="HU315" s="9"/>
      <c r="HV315" s="9"/>
      <c r="HW315" s="9"/>
      <c r="HX315" s="10"/>
      <c r="HY315" s="9"/>
      <c r="HZ315" s="9"/>
    </row>
    <row r="316" spans="1:234" s="2" customFormat="1" ht="17.149999999999999" customHeight="1">
      <c r="A316" s="46" t="s">
        <v>309</v>
      </c>
      <c r="B316" s="35">
        <v>1530</v>
      </c>
      <c r="C316" s="35">
        <v>67268</v>
      </c>
      <c r="D316" s="4">
        <f t="shared" si="122"/>
        <v>1.3</v>
      </c>
      <c r="E316" s="11">
        <v>10</v>
      </c>
      <c r="F316" s="5" t="s">
        <v>362</v>
      </c>
      <c r="G316" s="5" t="s">
        <v>362</v>
      </c>
      <c r="H316" s="5" t="s">
        <v>362</v>
      </c>
      <c r="I316" s="5" t="s">
        <v>362</v>
      </c>
      <c r="J316" s="5" t="s">
        <v>362</v>
      </c>
      <c r="K316" s="5" t="s">
        <v>362</v>
      </c>
      <c r="L316" s="5" t="s">
        <v>362</v>
      </c>
      <c r="M316" s="5" t="s">
        <v>362</v>
      </c>
      <c r="N316" s="35">
        <v>1955.8</v>
      </c>
      <c r="O316" s="35">
        <v>967.9</v>
      </c>
      <c r="P316" s="4">
        <f t="shared" si="115"/>
        <v>0.49488700276101849</v>
      </c>
      <c r="Q316" s="11">
        <v>20</v>
      </c>
      <c r="R316" s="35">
        <v>0</v>
      </c>
      <c r="S316" s="35">
        <v>9.5</v>
      </c>
      <c r="T316" s="4">
        <f t="shared" si="116"/>
        <v>1</v>
      </c>
      <c r="U316" s="11">
        <v>15</v>
      </c>
      <c r="V316" s="35">
        <v>5</v>
      </c>
      <c r="W316" s="35">
        <v>5.7</v>
      </c>
      <c r="X316" s="4">
        <f t="shared" si="117"/>
        <v>1.1400000000000001</v>
      </c>
      <c r="Y316" s="11">
        <v>35</v>
      </c>
      <c r="Z316" s="82">
        <v>14469</v>
      </c>
      <c r="AA316" s="82">
        <v>16082</v>
      </c>
      <c r="AB316" s="4">
        <f t="shared" si="118"/>
        <v>1.1114797152533002</v>
      </c>
      <c r="AC316" s="11">
        <v>5</v>
      </c>
      <c r="AD316" s="11">
        <v>17</v>
      </c>
      <c r="AE316" s="11">
        <v>16</v>
      </c>
      <c r="AF316" s="4">
        <f t="shared" si="119"/>
        <v>0.94117647058823528</v>
      </c>
      <c r="AG316" s="11">
        <v>20</v>
      </c>
      <c r="AH316" s="5" t="s">
        <v>362</v>
      </c>
      <c r="AI316" s="5" t="s">
        <v>362</v>
      </c>
      <c r="AJ316" s="5" t="s">
        <v>362</v>
      </c>
      <c r="AK316" s="5" t="s">
        <v>362</v>
      </c>
      <c r="AL316" s="5" t="s">
        <v>362</v>
      </c>
      <c r="AM316" s="5" t="s">
        <v>362</v>
      </c>
      <c r="AN316" s="5" t="s">
        <v>362</v>
      </c>
      <c r="AO316" s="5" t="s">
        <v>362</v>
      </c>
      <c r="AP316" s="5" t="s">
        <v>362</v>
      </c>
      <c r="AQ316" s="5" t="s">
        <v>362</v>
      </c>
      <c r="AR316" s="5" t="s">
        <v>362</v>
      </c>
      <c r="AS316" s="5" t="s">
        <v>362</v>
      </c>
      <c r="AT316" s="5" t="s">
        <v>362</v>
      </c>
      <c r="AU316" s="5" t="s">
        <v>362</v>
      </c>
      <c r="AV316" s="5" t="s">
        <v>362</v>
      </c>
      <c r="AW316" s="5" t="s">
        <v>362</v>
      </c>
      <c r="AX316" s="58">
        <v>100</v>
      </c>
      <c r="AY316" s="58">
        <v>100</v>
      </c>
      <c r="AZ316" s="4">
        <f t="shared" si="120"/>
        <v>1</v>
      </c>
      <c r="BA316" s="5">
        <v>10</v>
      </c>
      <c r="BB316" s="5" t="s">
        <v>362</v>
      </c>
      <c r="BC316" s="5" t="s">
        <v>362</v>
      </c>
      <c r="BD316" s="5" t="s">
        <v>362</v>
      </c>
      <c r="BE316" s="5" t="s">
        <v>362</v>
      </c>
      <c r="BF316" s="5" t="s">
        <v>362</v>
      </c>
      <c r="BG316" s="5" t="s">
        <v>362</v>
      </c>
      <c r="BH316" s="5" t="s">
        <v>362</v>
      </c>
      <c r="BI316" s="5" t="s">
        <v>362</v>
      </c>
      <c r="BJ316" s="44">
        <f t="shared" si="123"/>
        <v>0.97546667863697034</v>
      </c>
      <c r="BK316" s="45">
        <v>629</v>
      </c>
      <c r="BL316" s="35">
        <f t="shared" si="124"/>
        <v>613.6</v>
      </c>
      <c r="BM316" s="35">
        <f t="shared" si="125"/>
        <v>-15.399999999999977</v>
      </c>
      <c r="BN316" s="35">
        <v>61.2</v>
      </c>
      <c r="BO316" s="35">
        <v>51.3</v>
      </c>
      <c r="BP316" s="35">
        <v>30.3</v>
      </c>
      <c r="BQ316" s="35">
        <v>27.300000000000004</v>
      </c>
      <c r="BR316" s="35">
        <v>19.199999999999996</v>
      </c>
      <c r="BS316" s="35"/>
      <c r="BT316" s="35">
        <v>44</v>
      </c>
      <c r="BU316" s="35">
        <v>52.2</v>
      </c>
      <c r="BV316" s="35">
        <v>51.8</v>
      </c>
      <c r="BW316" s="35">
        <v>49.4</v>
      </c>
      <c r="BX316" s="35">
        <v>65.2</v>
      </c>
      <c r="BY316" s="35">
        <v>67.8</v>
      </c>
      <c r="BZ316" s="35">
        <v>89.300000000000011</v>
      </c>
      <c r="CA316" s="35">
        <f t="shared" si="121"/>
        <v>4.5999999999999996</v>
      </c>
      <c r="CB316" s="35"/>
      <c r="CC316" s="35">
        <f t="shared" si="126"/>
        <v>4.5999999999999996</v>
      </c>
      <c r="CD316" s="35">
        <f t="shared" si="127"/>
        <v>0</v>
      </c>
      <c r="CE316" s="90"/>
      <c r="CF316" s="90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10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10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10"/>
      <c r="FU316" s="9"/>
      <c r="FV316" s="9"/>
      <c r="FW316" s="9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10"/>
      <c r="GW316" s="9"/>
      <c r="GX316" s="9"/>
      <c r="GY316" s="9"/>
      <c r="GZ316" s="9"/>
      <c r="HA316" s="9"/>
      <c r="HB316" s="9"/>
      <c r="HC316" s="9"/>
      <c r="HD316" s="9"/>
      <c r="HE316" s="9"/>
      <c r="HF316" s="9"/>
      <c r="HG316" s="9"/>
      <c r="HH316" s="9"/>
      <c r="HI316" s="9"/>
      <c r="HJ316" s="9"/>
      <c r="HK316" s="9"/>
      <c r="HL316" s="9"/>
      <c r="HM316" s="9"/>
      <c r="HN316" s="9"/>
      <c r="HO316" s="9"/>
      <c r="HP316" s="9"/>
      <c r="HQ316" s="9"/>
      <c r="HR316" s="9"/>
      <c r="HS316" s="9"/>
      <c r="HT316" s="9"/>
      <c r="HU316" s="9"/>
      <c r="HV316" s="9"/>
      <c r="HW316" s="9"/>
      <c r="HX316" s="10"/>
      <c r="HY316" s="9"/>
      <c r="HZ316" s="9"/>
    </row>
    <row r="317" spans="1:234" s="2" customFormat="1" ht="17.149999999999999" customHeight="1">
      <c r="A317" s="46" t="s">
        <v>310</v>
      </c>
      <c r="B317" s="35">
        <v>15796</v>
      </c>
      <c r="C317" s="35">
        <v>12363.6</v>
      </c>
      <c r="D317" s="4">
        <f t="shared" si="122"/>
        <v>0.78270448214737909</v>
      </c>
      <c r="E317" s="11">
        <v>10</v>
      </c>
      <c r="F317" s="5" t="s">
        <v>362</v>
      </c>
      <c r="G317" s="5" t="s">
        <v>362</v>
      </c>
      <c r="H317" s="5" t="s">
        <v>362</v>
      </c>
      <c r="I317" s="5" t="s">
        <v>362</v>
      </c>
      <c r="J317" s="5" t="s">
        <v>362</v>
      </c>
      <c r="K317" s="5" t="s">
        <v>362</v>
      </c>
      <c r="L317" s="5" t="s">
        <v>362</v>
      </c>
      <c r="M317" s="5" t="s">
        <v>362</v>
      </c>
      <c r="N317" s="35">
        <v>2885.5</v>
      </c>
      <c r="O317" s="35">
        <v>2310.1999999999998</v>
      </c>
      <c r="P317" s="4">
        <f t="shared" si="115"/>
        <v>0.80062380869866567</v>
      </c>
      <c r="Q317" s="11">
        <v>20</v>
      </c>
      <c r="R317" s="35">
        <v>209</v>
      </c>
      <c r="S317" s="35">
        <v>242.7</v>
      </c>
      <c r="T317" s="4">
        <f t="shared" si="116"/>
        <v>1.1612440191387559</v>
      </c>
      <c r="U317" s="11">
        <v>20</v>
      </c>
      <c r="V317" s="35">
        <v>0</v>
      </c>
      <c r="W317" s="35">
        <v>0</v>
      </c>
      <c r="X317" s="4">
        <f t="shared" si="117"/>
        <v>1</v>
      </c>
      <c r="Y317" s="11">
        <v>30</v>
      </c>
      <c r="Z317" s="82">
        <v>21405</v>
      </c>
      <c r="AA317" s="82">
        <v>25357</v>
      </c>
      <c r="AB317" s="4">
        <f t="shared" si="118"/>
        <v>1.184629759402009</v>
      </c>
      <c r="AC317" s="11">
        <v>5</v>
      </c>
      <c r="AD317" s="11">
        <v>122</v>
      </c>
      <c r="AE317" s="11">
        <v>121</v>
      </c>
      <c r="AF317" s="4">
        <f t="shared" si="119"/>
        <v>0.99180327868852458</v>
      </c>
      <c r="AG317" s="11">
        <v>20</v>
      </c>
      <c r="AH317" s="5" t="s">
        <v>362</v>
      </c>
      <c r="AI317" s="5" t="s">
        <v>362</v>
      </c>
      <c r="AJ317" s="5" t="s">
        <v>362</v>
      </c>
      <c r="AK317" s="5" t="s">
        <v>362</v>
      </c>
      <c r="AL317" s="5" t="s">
        <v>362</v>
      </c>
      <c r="AM317" s="5" t="s">
        <v>362</v>
      </c>
      <c r="AN317" s="5" t="s">
        <v>362</v>
      </c>
      <c r="AO317" s="5" t="s">
        <v>362</v>
      </c>
      <c r="AP317" s="5" t="s">
        <v>362</v>
      </c>
      <c r="AQ317" s="5" t="s">
        <v>362</v>
      </c>
      <c r="AR317" s="5" t="s">
        <v>362</v>
      </c>
      <c r="AS317" s="5" t="s">
        <v>362</v>
      </c>
      <c r="AT317" s="5" t="s">
        <v>362</v>
      </c>
      <c r="AU317" s="5" t="s">
        <v>362</v>
      </c>
      <c r="AV317" s="5" t="s">
        <v>362</v>
      </c>
      <c r="AW317" s="5" t="s">
        <v>362</v>
      </c>
      <c r="AX317" s="58">
        <v>100</v>
      </c>
      <c r="AY317" s="58">
        <v>75</v>
      </c>
      <c r="AZ317" s="4">
        <f t="shared" si="120"/>
        <v>0.75</v>
      </c>
      <c r="BA317" s="5">
        <v>10</v>
      </c>
      <c r="BB317" s="5" t="s">
        <v>362</v>
      </c>
      <c r="BC317" s="5" t="s">
        <v>362</v>
      </c>
      <c r="BD317" s="5" t="s">
        <v>362</v>
      </c>
      <c r="BE317" s="5" t="s">
        <v>362</v>
      </c>
      <c r="BF317" s="5" t="s">
        <v>362</v>
      </c>
      <c r="BG317" s="5" t="s">
        <v>362</v>
      </c>
      <c r="BH317" s="5" t="s">
        <v>362</v>
      </c>
      <c r="BI317" s="5" t="s">
        <v>362</v>
      </c>
      <c r="BJ317" s="44">
        <f t="shared" si="123"/>
        <v>0.95933578912176309</v>
      </c>
      <c r="BK317" s="45">
        <v>1119</v>
      </c>
      <c r="BL317" s="35">
        <f t="shared" si="124"/>
        <v>1073.5</v>
      </c>
      <c r="BM317" s="35">
        <f t="shared" si="125"/>
        <v>-45.5</v>
      </c>
      <c r="BN317" s="35">
        <v>91.5</v>
      </c>
      <c r="BO317" s="35">
        <v>93.1</v>
      </c>
      <c r="BP317" s="35">
        <v>44.6</v>
      </c>
      <c r="BQ317" s="35">
        <v>57.800000000000004</v>
      </c>
      <c r="BR317" s="35">
        <v>39.6</v>
      </c>
      <c r="BS317" s="35"/>
      <c r="BT317" s="35">
        <v>118.3</v>
      </c>
      <c r="BU317" s="35">
        <v>105.8</v>
      </c>
      <c r="BV317" s="35">
        <v>88.9</v>
      </c>
      <c r="BW317" s="35">
        <v>52.3</v>
      </c>
      <c r="BX317" s="35">
        <v>122.3</v>
      </c>
      <c r="BY317" s="35">
        <v>100.9</v>
      </c>
      <c r="BZ317" s="35">
        <v>167.39999999999998</v>
      </c>
      <c r="CA317" s="35">
        <f t="shared" si="121"/>
        <v>-9</v>
      </c>
      <c r="CB317" s="35"/>
      <c r="CC317" s="35">
        <f t="shared" si="126"/>
        <v>0</v>
      </c>
      <c r="CD317" s="35">
        <f t="shared" si="127"/>
        <v>-9</v>
      </c>
      <c r="CE317" s="90"/>
      <c r="CF317" s="90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10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10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10"/>
      <c r="FU317" s="9"/>
      <c r="FV317" s="9"/>
      <c r="FW317" s="9"/>
      <c r="FX317" s="9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10"/>
      <c r="GW317" s="9"/>
      <c r="GX317" s="9"/>
      <c r="GY317" s="9"/>
      <c r="GZ317" s="9"/>
      <c r="HA317" s="9"/>
      <c r="HB317" s="9"/>
      <c r="HC317" s="9"/>
      <c r="HD317" s="9"/>
      <c r="HE317" s="9"/>
      <c r="HF317" s="9"/>
      <c r="HG317" s="9"/>
      <c r="HH317" s="9"/>
      <c r="HI317" s="9"/>
      <c r="HJ317" s="9"/>
      <c r="HK317" s="9"/>
      <c r="HL317" s="9"/>
      <c r="HM317" s="9"/>
      <c r="HN317" s="9"/>
      <c r="HO317" s="9"/>
      <c r="HP317" s="9"/>
      <c r="HQ317" s="9"/>
      <c r="HR317" s="9"/>
      <c r="HS317" s="9"/>
      <c r="HT317" s="9"/>
      <c r="HU317" s="9"/>
      <c r="HV317" s="9"/>
      <c r="HW317" s="9"/>
      <c r="HX317" s="10"/>
      <c r="HY317" s="9"/>
      <c r="HZ317" s="9"/>
    </row>
    <row r="318" spans="1:234" s="2" customFormat="1" ht="17.149999999999999" customHeight="1">
      <c r="A318" s="46" t="s">
        <v>311</v>
      </c>
      <c r="B318" s="35">
        <v>0</v>
      </c>
      <c r="C318" s="35">
        <v>0</v>
      </c>
      <c r="D318" s="4">
        <f t="shared" si="122"/>
        <v>0</v>
      </c>
      <c r="E318" s="11">
        <v>0</v>
      </c>
      <c r="F318" s="5" t="s">
        <v>362</v>
      </c>
      <c r="G318" s="5" t="s">
        <v>362</v>
      </c>
      <c r="H318" s="5" t="s">
        <v>362</v>
      </c>
      <c r="I318" s="5" t="s">
        <v>362</v>
      </c>
      <c r="J318" s="5" t="s">
        <v>362</v>
      </c>
      <c r="K318" s="5" t="s">
        <v>362</v>
      </c>
      <c r="L318" s="5" t="s">
        <v>362</v>
      </c>
      <c r="M318" s="5" t="s">
        <v>362</v>
      </c>
      <c r="N318" s="35">
        <v>1513.1</v>
      </c>
      <c r="O318" s="35">
        <v>700.6</v>
      </c>
      <c r="P318" s="4">
        <f t="shared" si="115"/>
        <v>0.46302293305135156</v>
      </c>
      <c r="Q318" s="11">
        <v>20</v>
      </c>
      <c r="R318" s="35">
        <v>0</v>
      </c>
      <c r="S318" s="35">
        <v>0</v>
      </c>
      <c r="T318" s="4">
        <f t="shared" si="116"/>
        <v>1</v>
      </c>
      <c r="U318" s="11">
        <v>20</v>
      </c>
      <c r="V318" s="35">
        <v>0</v>
      </c>
      <c r="W318" s="35">
        <v>0</v>
      </c>
      <c r="X318" s="4">
        <f t="shared" si="117"/>
        <v>1</v>
      </c>
      <c r="Y318" s="11">
        <v>30</v>
      </c>
      <c r="Z318" s="82">
        <v>8275</v>
      </c>
      <c r="AA318" s="82">
        <v>5410</v>
      </c>
      <c r="AB318" s="4">
        <f t="shared" si="118"/>
        <v>0.65377643504531724</v>
      </c>
      <c r="AC318" s="11">
        <v>5</v>
      </c>
      <c r="AD318" s="11">
        <v>77</v>
      </c>
      <c r="AE318" s="11">
        <v>70</v>
      </c>
      <c r="AF318" s="4">
        <f t="shared" si="119"/>
        <v>0.90909090909090906</v>
      </c>
      <c r="AG318" s="11">
        <v>20</v>
      </c>
      <c r="AH318" s="5" t="s">
        <v>362</v>
      </c>
      <c r="AI318" s="5" t="s">
        <v>362</v>
      </c>
      <c r="AJ318" s="5" t="s">
        <v>362</v>
      </c>
      <c r="AK318" s="5" t="s">
        <v>362</v>
      </c>
      <c r="AL318" s="5" t="s">
        <v>362</v>
      </c>
      <c r="AM318" s="5" t="s">
        <v>362</v>
      </c>
      <c r="AN318" s="5" t="s">
        <v>362</v>
      </c>
      <c r="AO318" s="5" t="s">
        <v>362</v>
      </c>
      <c r="AP318" s="5" t="s">
        <v>362</v>
      </c>
      <c r="AQ318" s="5" t="s">
        <v>362</v>
      </c>
      <c r="AR318" s="5" t="s">
        <v>362</v>
      </c>
      <c r="AS318" s="5" t="s">
        <v>362</v>
      </c>
      <c r="AT318" s="5" t="s">
        <v>362</v>
      </c>
      <c r="AU318" s="5" t="s">
        <v>362</v>
      </c>
      <c r="AV318" s="5" t="s">
        <v>362</v>
      </c>
      <c r="AW318" s="5" t="s">
        <v>362</v>
      </c>
      <c r="AX318" s="58">
        <v>55.6</v>
      </c>
      <c r="AY318" s="58">
        <v>44.4</v>
      </c>
      <c r="AZ318" s="4">
        <f t="shared" si="120"/>
        <v>0.79856115107913661</v>
      </c>
      <c r="BA318" s="5">
        <v>10</v>
      </c>
      <c r="BB318" s="5" t="s">
        <v>362</v>
      </c>
      <c r="BC318" s="5" t="s">
        <v>362</v>
      </c>
      <c r="BD318" s="5" t="s">
        <v>362</v>
      </c>
      <c r="BE318" s="5" t="s">
        <v>362</v>
      </c>
      <c r="BF318" s="5" t="s">
        <v>362</v>
      </c>
      <c r="BG318" s="5" t="s">
        <v>362</v>
      </c>
      <c r="BH318" s="5" t="s">
        <v>362</v>
      </c>
      <c r="BI318" s="5" t="s">
        <v>362</v>
      </c>
      <c r="BJ318" s="44">
        <f t="shared" si="123"/>
        <v>0.844731147893935</v>
      </c>
      <c r="BK318" s="45">
        <v>838</v>
      </c>
      <c r="BL318" s="35">
        <f t="shared" si="124"/>
        <v>707.9</v>
      </c>
      <c r="BM318" s="35">
        <f t="shared" si="125"/>
        <v>-130.10000000000002</v>
      </c>
      <c r="BN318" s="35">
        <v>56.1</v>
      </c>
      <c r="BO318" s="35">
        <v>57.2</v>
      </c>
      <c r="BP318" s="35">
        <v>35.799999999999997</v>
      </c>
      <c r="BQ318" s="35">
        <v>33.799999999999997</v>
      </c>
      <c r="BR318" s="35">
        <v>62.6</v>
      </c>
      <c r="BS318" s="35"/>
      <c r="BT318" s="35">
        <v>66.900000000000006</v>
      </c>
      <c r="BU318" s="35">
        <v>77.900000000000006</v>
      </c>
      <c r="BV318" s="35">
        <v>59.4</v>
      </c>
      <c r="BW318" s="35">
        <v>52.4</v>
      </c>
      <c r="BX318" s="35">
        <v>75</v>
      </c>
      <c r="BY318" s="35">
        <v>70.599999999999994</v>
      </c>
      <c r="BZ318" s="35">
        <v>69.3</v>
      </c>
      <c r="CA318" s="35">
        <f t="shared" si="121"/>
        <v>-9.1</v>
      </c>
      <c r="CB318" s="35"/>
      <c r="CC318" s="35">
        <f t="shared" si="126"/>
        <v>0</v>
      </c>
      <c r="CD318" s="35">
        <f t="shared" si="127"/>
        <v>-9.1</v>
      </c>
      <c r="CE318" s="90"/>
      <c r="CF318" s="90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10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10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10"/>
      <c r="FU318" s="9"/>
      <c r="FV318" s="9"/>
      <c r="FW318" s="9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10"/>
      <c r="GW318" s="9"/>
      <c r="GX318" s="9"/>
      <c r="GY318" s="9"/>
      <c r="GZ318" s="9"/>
      <c r="HA318" s="9"/>
      <c r="HB318" s="9"/>
      <c r="HC318" s="9"/>
      <c r="HD318" s="9"/>
      <c r="HE318" s="9"/>
      <c r="HF318" s="9"/>
      <c r="HG318" s="9"/>
      <c r="HH318" s="9"/>
      <c r="HI318" s="9"/>
      <c r="HJ318" s="9"/>
      <c r="HK318" s="9"/>
      <c r="HL318" s="9"/>
      <c r="HM318" s="9"/>
      <c r="HN318" s="9"/>
      <c r="HO318" s="9"/>
      <c r="HP318" s="9"/>
      <c r="HQ318" s="9"/>
      <c r="HR318" s="9"/>
      <c r="HS318" s="9"/>
      <c r="HT318" s="9"/>
      <c r="HU318" s="9"/>
      <c r="HV318" s="9"/>
      <c r="HW318" s="9"/>
      <c r="HX318" s="10"/>
      <c r="HY318" s="9"/>
      <c r="HZ318" s="9"/>
    </row>
    <row r="319" spans="1:234" s="2" customFormat="1" ht="17.149999999999999" customHeight="1">
      <c r="A319" s="46" t="s">
        <v>312</v>
      </c>
      <c r="B319" s="35">
        <v>39801</v>
      </c>
      <c r="C319" s="35">
        <v>21960</v>
      </c>
      <c r="D319" s="4">
        <f t="shared" si="122"/>
        <v>0.5517449310318836</v>
      </c>
      <c r="E319" s="11">
        <v>10</v>
      </c>
      <c r="F319" s="5" t="s">
        <v>362</v>
      </c>
      <c r="G319" s="5" t="s">
        <v>362</v>
      </c>
      <c r="H319" s="5" t="s">
        <v>362</v>
      </c>
      <c r="I319" s="5" t="s">
        <v>362</v>
      </c>
      <c r="J319" s="5" t="s">
        <v>362</v>
      </c>
      <c r="K319" s="5" t="s">
        <v>362</v>
      </c>
      <c r="L319" s="5" t="s">
        <v>362</v>
      </c>
      <c r="M319" s="5" t="s">
        <v>362</v>
      </c>
      <c r="N319" s="35">
        <v>3104.7</v>
      </c>
      <c r="O319" s="35">
        <v>2878.9</v>
      </c>
      <c r="P319" s="4">
        <f t="shared" si="115"/>
        <v>0.92727155602795774</v>
      </c>
      <c r="Q319" s="11">
        <v>20</v>
      </c>
      <c r="R319" s="35">
        <v>3551</v>
      </c>
      <c r="S319" s="35">
        <v>3830.2</v>
      </c>
      <c r="T319" s="4">
        <f t="shared" si="116"/>
        <v>1.0786257392283862</v>
      </c>
      <c r="U319" s="11">
        <v>40</v>
      </c>
      <c r="V319" s="35">
        <v>10</v>
      </c>
      <c r="W319" s="35">
        <v>13.5</v>
      </c>
      <c r="X319" s="4">
        <f t="shared" si="117"/>
        <v>1.2149999999999999</v>
      </c>
      <c r="Y319" s="11">
        <v>10</v>
      </c>
      <c r="Z319" s="82">
        <v>115748</v>
      </c>
      <c r="AA319" s="82">
        <v>15265</v>
      </c>
      <c r="AB319" s="4">
        <f t="shared" si="118"/>
        <v>0.13188132840308256</v>
      </c>
      <c r="AC319" s="11">
        <v>5</v>
      </c>
      <c r="AD319" s="11">
        <v>995</v>
      </c>
      <c r="AE319" s="11">
        <v>997</v>
      </c>
      <c r="AF319" s="4">
        <f t="shared" si="119"/>
        <v>1.0020100502512563</v>
      </c>
      <c r="AG319" s="11">
        <v>20</v>
      </c>
      <c r="AH319" s="5" t="s">
        <v>362</v>
      </c>
      <c r="AI319" s="5" t="s">
        <v>362</v>
      </c>
      <c r="AJ319" s="5" t="s">
        <v>362</v>
      </c>
      <c r="AK319" s="5" t="s">
        <v>362</v>
      </c>
      <c r="AL319" s="5" t="s">
        <v>362</v>
      </c>
      <c r="AM319" s="5" t="s">
        <v>362</v>
      </c>
      <c r="AN319" s="5" t="s">
        <v>362</v>
      </c>
      <c r="AO319" s="5" t="s">
        <v>362</v>
      </c>
      <c r="AP319" s="5" t="s">
        <v>362</v>
      </c>
      <c r="AQ319" s="5" t="s">
        <v>362</v>
      </c>
      <c r="AR319" s="5" t="s">
        <v>362</v>
      </c>
      <c r="AS319" s="5" t="s">
        <v>362</v>
      </c>
      <c r="AT319" s="5" t="s">
        <v>362</v>
      </c>
      <c r="AU319" s="5" t="s">
        <v>362</v>
      </c>
      <c r="AV319" s="5" t="s">
        <v>362</v>
      </c>
      <c r="AW319" s="5" t="s">
        <v>362</v>
      </c>
      <c r="AX319" s="58">
        <v>33.299999999999997</v>
      </c>
      <c r="AY319" s="58">
        <v>33.299999999999997</v>
      </c>
      <c r="AZ319" s="4">
        <f t="shared" si="120"/>
        <v>1</v>
      </c>
      <c r="BA319" s="5">
        <v>10</v>
      </c>
      <c r="BB319" s="5" t="s">
        <v>362</v>
      </c>
      <c r="BC319" s="5" t="s">
        <v>362</v>
      </c>
      <c r="BD319" s="5" t="s">
        <v>362</v>
      </c>
      <c r="BE319" s="5" t="s">
        <v>362</v>
      </c>
      <c r="BF319" s="5" t="s">
        <v>362</v>
      </c>
      <c r="BG319" s="5" t="s">
        <v>362</v>
      </c>
      <c r="BH319" s="5" t="s">
        <v>362</v>
      </c>
      <c r="BI319" s="5" t="s">
        <v>362</v>
      </c>
      <c r="BJ319" s="44">
        <f t="shared" si="123"/>
        <v>0.95702189258307813</v>
      </c>
      <c r="BK319" s="45">
        <v>949</v>
      </c>
      <c r="BL319" s="35">
        <f t="shared" si="124"/>
        <v>908.2</v>
      </c>
      <c r="BM319" s="35">
        <f t="shared" si="125"/>
        <v>-40.799999999999955</v>
      </c>
      <c r="BN319" s="35">
        <v>101</v>
      </c>
      <c r="BO319" s="35">
        <v>85.4</v>
      </c>
      <c r="BP319" s="35">
        <v>21.8</v>
      </c>
      <c r="BQ319" s="35">
        <v>34.6</v>
      </c>
      <c r="BR319" s="35">
        <v>31.199999999999996</v>
      </c>
      <c r="BS319" s="35"/>
      <c r="BT319" s="35">
        <v>35</v>
      </c>
      <c r="BU319" s="35">
        <v>28.6</v>
      </c>
      <c r="BV319" s="35">
        <v>46.4</v>
      </c>
      <c r="BW319" s="35">
        <v>95.1</v>
      </c>
      <c r="BX319" s="35">
        <v>65.5</v>
      </c>
      <c r="BY319" s="35">
        <v>83.2</v>
      </c>
      <c r="BZ319" s="35">
        <v>248.1</v>
      </c>
      <c r="CA319" s="35">
        <f t="shared" si="121"/>
        <v>32.299999999999997</v>
      </c>
      <c r="CB319" s="35"/>
      <c r="CC319" s="35">
        <f t="shared" si="126"/>
        <v>32.299999999999997</v>
      </c>
      <c r="CD319" s="35">
        <f t="shared" si="127"/>
        <v>0</v>
      </c>
      <c r="CE319" s="90"/>
      <c r="CF319" s="90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10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10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10"/>
      <c r="FU319" s="9"/>
      <c r="FV319" s="9"/>
      <c r="FW319" s="9"/>
      <c r="FX319" s="9"/>
      <c r="FY319" s="9"/>
      <c r="FZ319" s="9"/>
      <c r="GA319" s="9"/>
      <c r="GB319" s="9"/>
      <c r="GC319" s="9"/>
      <c r="GD319" s="9"/>
      <c r="GE319" s="9"/>
      <c r="GF319" s="9"/>
      <c r="GG319" s="9"/>
      <c r="GH319" s="9"/>
      <c r="GI319" s="9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10"/>
      <c r="GW319" s="9"/>
      <c r="GX319" s="9"/>
      <c r="GY319" s="9"/>
      <c r="GZ319" s="9"/>
      <c r="HA319" s="9"/>
      <c r="HB319" s="9"/>
      <c r="HC319" s="9"/>
      <c r="HD319" s="9"/>
      <c r="HE319" s="9"/>
      <c r="HF319" s="9"/>
      <c r="HG319" s="9"/>
      <c r="HH319" s="9"/>
      <c r="HI319" s="9"/>
      <c r="HJ319" s="9"/>
      <c r="HK319" s="9"/>
      <c r="HL319" s="9"/>
      <c r="HM319" s="9"/>
      <c r="HN319" s="9"/>
      <c r="HO319" s="9"/>
      <c r="HP319" s="9"/>
      <c r="HQ319" s="9"/>
      <c r="HR319" s="9"/>
      <c r="HS319" s="9"/>
      <c r="HT319" s="9"/>
      <c r="HU319" s="9"/>
      <c r="HV319" s="9"/>
      <c r="HW319" s="9"/>
      <c r="HX319" s="10"/>
      <c r="HY319" s="9"/>
      <c r="HZ319" s="9"/>
    </row>
    <row r="320" spans="1:234" s="2" customFormat="1" ht="17.149999999999999" customHeight="1">
      <c r="A320" s="46" t="s">
        <v>313</v>
      </c>
      <c r="B320" s="35">
        <v>0</v>
      </c>
      <c r="C320" s="35">
        <v>0</v>
      </c>
      <c r="D320" s="4">
        <f t="shared" si="122"/>
        <v>0</v>
      </c>
      <c r="E320" s="11">
        <v>0</v>
      </c>
      <c r="F320" s="5" t="s">
        <v>362</v>
      </c>
      <c r="G320" s="5" t="s">
        <v>362</v>
      </c>
      <c r="H320" s="5" t="s">
        <v>362</v>
      </c>
      <c r="I320" s="5" t="s">
        <v>362</v>
      </c>
      <c r="J320" s="5" t="s">
        <v>362</v>
      </c>
      <c r="K320" s="5" t="s">
        <v>362</v>
      </c>
      <c r="L320" s="5" t="s">
        <v>362</v>
      </c>
      <c r="M320" s="5" t="s">
        <v>362</v>
      </c>
      <c r="N320" s="35">
        <v>1364</v>
      </c>
      <c r="O320" s="35">
        <v>835.2</v>
      </c>
      <c r="P320" s="4">
        <f t="shared" si="115"/>
        <v>0.61231671554252198</v>
      </c>
      <c r="Q320" s="11">
        <v>20</v>
      </c>
      <c r="R320" s="35">
        <v>0</v>
      </c>
      <c r="S320" s="35">
        <v>0</v>
      </c>
      <c r="T320" s="4">
        <f t="shared" si="116"/>
        <v>1</v>
      </c>
      <c r="U320" s="11">
        <v>25</v>
      </c>
      <c r="V320" s="35">
        <v>0</v>
      </c>
      <c r="W320" s="35">
        <v>0</v>
      </c>
      <c r="X320" s="4">
        <f t="shared" si="117"/>
        <v>1</v>
      </c>
      <c r="Y320" s="11">
        <v>25</v>
      </c>
      <c r="Z320" s="82">
        <v>7447</v>
      </c>
      <c r="AA320" s="82">
        <v>3548</v>
      </c>
      <c r="AB320" s="4">
        <f t="shared" si="118"/>
        <v>0.47643346313951929</v>
      </c>
      <c r="AC320" s="11">
        <v>5</v>
      </c>
      <c r="AD320" s="11">
        <v>25</v>
      </c>
      <c r="AE320" s="11">
        <v>20</v>
      </c>
      <c r="AF320" s="4">
        <f t="shared" si="119"/>
        <v>0.8</v>
      </c>
      <c r="AG320" s="11">
        <v>20</v>
      </c>
      <c r="AH320" s="5" t="s">
        <v>362</v>
      </c>
      <c r="AI320" s="5" t="s">
        <v>362</v>
      </c>
      <c r="AJ320" s="5" t="s">
        <v>362</v>
      </c>
      <c r="AK320" s="5" t="s">
        <v>362</v>
      </c>
      <c r="AL320" s="5" t="s">
        <v>362</v>
      </c>
      <c r="AM320" s="5" t="s">
        <v>362</v>
      </c>
      <c r="AN320" s="5" t="s">
        <v>362</v>
      </c>
      <c r="AO320" s="5" t="s">
        <v>362</v>
      </c>
      <c r="AP320" s="5" t="s">
        <v>362</v>
      </c>
      <c r="AQ320" s="5" t="s">
        <v>362</v>
      </c>
      <c r="AR320" s="5" t="s">
        <v>362</v>
      </c>
      <c r="AS320" s="5" t="s">
        <v>362</v>
      </c>
      <c r="AT320" s="5" t="s">
        <v>362</v>
      </c>
      <c r="AU320" s="5" t="s">
        <v>362</v>
      </c>
      <c r="AV320" s="5" t="s">
        <v>362</v>
      </c>
      <c r="AW320" s="5" t="s">
        <v>362</v>
      </c>
      <c r="AX320" s="58">
        <v>0</v>
      </c>
      <c r="AY320" s="58">
        <v>0</v>
      </c>
      <c r="AZ320" s="4">
        <f t="shared" si="120"/>
        <v>0</v>
      </c>
      <c r="BA320" s="5">
        <v>0</v>
      </c>
      <c r="BB320" s="5" t="s">
        <v>362</v>
      </c>
      <c r="BC320" s="5" t="s">
        <v>362</v>
      </c>
      <c r="BD320" s="5" t="s">
        <v>362</v>
      </c>
      <c r="BE320" s="5" t="s">
        <v>362</v>
      </c>
      <c r="BF320" s="5" t="s">
        <v>362</v>
      </c>
      <c r="BG320" s="5" t="s">
        <v>362</v>
      </c>
      <c r="BH320" s="5" t="s">
        <v>362</v>
      </c>
      <c r="BI320" s="5" t="s">
        <v>362</v>
      </c>
      <c r="BJ320" s="44">
        <f t="shared" si="123"/>
        <v>0.84872106975313732</v>
      </c>
      <c r="BK320" s="45">
        <v>377</v>
      </c>
      <c r="BL320" s="35">
        <f t="shared" si="124"/>
        <v>320</v>
      </c>
      <c r="BM320" s="35">
        <f t="shared" si="125"/>
        <v>-57</v>
      </c>
      <c r="BN320" s="35">
        <v>31.5</v>
      </c>
      <c r="BO320" s="35">
        <v>33.700000000000003</v>
      </c>
      <c r="BP320" s="35">
        <v>20.8</v>
      </c>
      <c r="BQ320" s="35">
        <v>28</v>
      </c>
      <c r="BR320" s="35">
        <v>27.9</v>
      </c>
      <c r="BS320" s="35"/>
      <c r="BT320" s="35">
        <v>26.8</v>
      </c>
      <c r="BU320" s="35">
        <v>25.2</v>
      </c>
      <c r="BV320" s="35">
        <v>28.6</v>
      </c>
      <c r="BW320" s="35">
        <v>30.5</v>
      </c>
      <c r="BX320" s="35">
        <v>30.1</v>
      </c>
      <c r="BY320" s="35">
        <v>37.200000000000003</v>
      </c>
      <c r="BZ320" s="35">
        <v>5.0999999999999996</v>
      </c>
      <c r="CA320" s="35">
        <f t="shared" si="121"/>
        <v>-5.4</v>
      </c>
      <c r="CB320" s="35"/>
      <c r="CC320" s="35">
        <f t="shared" si="126"/>
        <v>0</v>
      </c>
      <c r="CD320" s="35">
        <f t="shared" si="127"/>
        <v>-5.4</v>
      </c>
      <c r="CE320" s="90"/>
      <c r="CF320" s="90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10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10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10"/>
      <c r="FU320" s="9"/>
      <c r="FV320" s="9"/>
      <c r="FW320" s="9"/>
      <c r="FX320" s="9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10"/>
      <c r="GW320" s="9"/>
      <c r="GX320" s="9"/>
      <c r="GY320" s="9"/>
      <c r="GZ320" s="9"/>
      <c r="HA320" s="9"/>
      <c r="HB320" s="9"/>
      <c r="HC320" s="9"/>
      <c r="HD320" s="9"/>
      <c r="HE320" s="9"/>
      <c r="HF320" s="9"/>
      <c r="HG320" s="9"/>
      <c r="HH320" s="9"/>
      <c r="HI320" s="9"/>
      <c r="HJ320" s="9"/>
      <c r="HK320" s="9"/>
      <c r="HL320" s="9"/>
      <c r="HM320" s="9"/>
      <c r="HN320" s="9"/>
      <c r="HO320" s="9"/>
      <c r="HP320" s="9"/>
      <c r="HQ320" s="9"/>
      <c r="HR320" s="9"/>
      <c r="HS320" s="9"/>
      <c r="HT320" s="9"/>
      <c r="HU320" s="9"/>
      <c r="HV320" s="9"/>
      <c r="HW320" s="9"/>
      <c r="HX320" s="10"/>
      <c r="HY320" s="9"/>
      <c r="HZ320" s="9"/>
    </row>
    <row r="321" spans="1:234" s="2" customFormat="1" ht="17.149999999999999" customHeight="1">
      <c r="A321" s="18" t="s">
        <v>314</v>
      </c>
      <c r="B321" s="60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35"/>
      <c r="CD321" s="35"/>
      <c r="CE321" s="90"/>
      <c r="CF321" s="90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10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10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10"/>
      <c r="FU321" s="9"/>
      <c r="FV321" s="9"/>
      <c r="FW321" s="9"/>
      <c r="FX321" s="9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10"/>
      <c r="GW321" s="9"/>
      <c r="GX321" s="9"/>
      <c r="GY321" s="9"/>
      <c r="GZ321" s="9"/>
      <c r="HA321" s="9"/>
      <c r="HB321" s="9"/>
      <c r="HC321" s="9"/>
      <c r="HD321" s="9"/>
      <c r="HE321" s="9"/>
      <c r="HF321" s="9"/>
      <c r="HG321" s="9"/>
      <c r="HH321" s="9"/>
      <c r="HI321" s="9"/>
      <c r="HJ321" s="9"/>
      <c r="HK321" s="9"/>
      <c r="HL321" s="9"/>
      <c r="HM321" s="9"/>
      <c r="HN321" s="9"/>
      <c r="HO321" s="9"/>
      <c r="HP321" s="9"/>
      <c r="HQ321" s="9"/>
      <c r="HR321" s="9"/>
      <c r="HS321" s="9"/>
      <c r="HT321" s="9"/>
      <c r="HU321" s="9"/>
      <c r="HV321" s="9"/>
      <c r="HW321" s="9"/>
      <c r="HX321" s="10"/>
      <c r="HY321" s="9"/>
      <c r="HZ321" s="9"/>
    </row>
    <row r="322" spans="1:234" s="2" customFormat="1" ht="17.149999999999999" customHeight="1">
      <c r="A322" s="14" t="s">
        <v>315</v>
      </c>
      <c r="B322" s="35">
        <v>1252</v>
      </c>
      <c r="C322" s="35">
        <v>1625.1</v>
      </c>
      <c r="D322" s="4">
        <f t="shared" si="122"/>
        <v>1.2098003194888178</v>
      </c>
      <c r="E322" s="11">
        <v>10</v>
      </c>
      <c r="F322" s="5" t="s">
        <v>362</v>
      </c>
      <c r="G322" s="5" t="s">
        <v>362</v>
      </c>
      <c r="H322" s="5" t="s">
        <v>362</v>
      </c>
      <c r="I322" s="5" t="s">
        <v>362</v>
      </c>
      <c r="J322" s="5" t="s">
        <v>362</v>
      </c>
      <c r="K322" s="5" t="s">
        <v>362</v>
      </c>
      <c r="L322" s="5" t="s">
        <v>362</v>
      </c>
      <c r="M322" s="5" t="s">
        <v>362</v>
      </c>
      <c r="N322" s="35">
        <v>674.4</v>
      </c>
      <c r="O322" s="35">
        <v>432.3</v>
      </c>
      <c r="P322" s="4">
        <f t="shared" si="115"/>
        <v>0.64101423487544484</v>
      </c>
      <c r="Q322" s="11">
        <v>20</v>
      </c>
      <c r="R322" s="35">
        <v>12</v>
      </c>
      <c r="S322" s="35">
        <v>13</v>
      </c>
      <c r="T322" s="4">
        <f t="shared" si="116"/>
        <v>1.0833333333333333</v>
      </c>
      <c r="U322" s="11">
        <v>30</v>
      </c>
      <c r="V322" s="35">
        <v>20</v>
      </c>
      <c r="W322" s="35">
        <v>20.8</v>
      </c>
      <c r="X322" s="4">
        <f t="shared" si="117"/>
        <v>1.04</v>
      </c>
      <c r="Y322" s="11">
        <v>20</v>
      </c>
      <c r="Z322" s="82">
        <v>4658</v>
      </c>
      <c r="AA322" s="82">
        <v>4559</v>
      </c>
      <c r="AB322" s="4">
        <f t="shared" si="118"/>
        <v>0.97874624302275659</v>
      </c>
      <c r="AC322" s="11">
        <v>5</v>
      </c>
      <c r="AD322" s="11">
        <v>235</v>
      </c>
      <c r="AE322" s="11">
        <v>292</v>
      </c>
      <c r="AF322" s="4">
        <f t="shared" si="119"/>
        <v>1.204255319148936</v>
      </c>
      <c r="AG322" s="11">
        <v>20</v>
      </c>
      <c r="AH322" s="5" t="s">
        <v>362</v>
      </c>
      <c r="AI322" s="5" t="s">
        <v>362</v>
      </c>
      <c r="AJ322" s="5" t="s">
        <v>362</v>
      </c>
      <c r="AK322" s="5" t="s">
        <v>362</v>
      </c>
      <c r="AL322" s="5" t="s">
        <v>362</v>
      </c>
      <c r="AM322" s="5" t="s">
        <v>362</v>
      </c>
      <c r="AN322" s="5" t="s">
        <v>362</v>
      </c>
      <c r="AO322" s="5" t="s">
        <v>362</v>
      </c>
      <c r="AP322" s="5" t="s">
        <v>362</v>
      </c>
      <c r="AQ322" s="5" t="s">
        <v>362</v>
      </c>
      <c r="AR322" s="5" t="s">
        <v>362</v>
      </c>
      <c r="AS322" s="5" t="s">
        <v>362</v>
      </c>
      <c r="AT322" s="5" t="s">
        <v>362</v>
      </c>
      <c r="AU322" s="5" t="s">
        <v>362</v>
      </c>
      <c r="AV322" s="5" t="s">
        <v>362</v>
      </c>
      <c r="AW322" s="5" t="s">
        <v>362</v>
      </c>
      <c r="AX322" s="58">
        <v>0</v>
      </c>
      <c r="AY322" s="58">
        <v>0</v>
      </c>
      <c r="AZ322" s="4">
        <f t="shared" si="120"/>
        <v>0</v>
      </c>
      <c r="BA322" s="5">
        <v>0</v>
      </c>
      <c r="BB322" s="5" t="s">
        <v>362</v>
      </c>
      <c r="BC322" s="5" t="s">
        <v>362</v>
      </c>
      <c r="BD322" s="5" t="s">
        <v>362</v>
      </c>
      <c r="BE322" s="5" t="s">
        <v>362</v>
      </c>
      <c r="BF322" s="5" t="s">
        <v>362</v>
      </c>
      <c r="BG322" s="5" t="s">
        <v>362</v>
      </c>
      <c r="BH322" s="5" t="s">
        <v>362</v>
      </c>
      <c r="BI322" s="5" t="s">
        <v>362</v>
      </c>
      <c r="BJ322" s="44">
        <f t="shared" si="123"/>
        <v>1.0209250046713294</v>
      </c>
      <c r="BK322" s="45">
        <v>1667</v>
      </c>
      <c r="BL322" s="35">
        <f t="shared" si="124"/>
        <v>1701.9</v>
      </c>
      <c r="BM322" s="35">
        <f t="shared" si="125"/>
        <v>34.900000000000091</v>
      </c>
      <c r="BN322" s="35">
        <v>166.7</v>
      </c>
      <c r="BO322" s="35">
        <v>148.1</v>
      </c>
      <c r="BP322" s="35">
        <v>72.599999999999994</v>
      </c>
      <c r="BQ322" s="35">
        <v>97.899999999999991</v>
      </c>
      <c r="BR322" s="35">
        <v>136.30000000000001</v>
      </c>
      <c r="BS322" s="35"/>
      <c r="BT322" s="35">
        <v>233.3</v>
      </c>
      <c r="BU322" s="35">
        <v>131.19999999999999</v>
      </c>
      <c r="BV322" s="35">
        <v>127.7</v>
      </c>
      <c r="BW322" s="35">
        <v>43.9</v>
      </c>
      <c r="BX322" s="35">
        <v>167.3</v>
      </c>
      <c r="BY322" s="35">
        <v>173.9</v>
      </c>
      <c r="BZ322" s="35">
        <v>178.7</v>
      </c>
      <c r="CA322" s="35">
        <f t="shared" si="121"/>
        <v>24.3</v>
      </c>
      <c r="CB322" s="35"/>
      <c r="CC322" s="35">
        <f t="shared" ref="CC322:CC332" si="128">IF((IF(AND((CA322)&gt;0,CB322="+"),0,CA322))&gt;0,CA322,0)</f>
        <v>24.3</v>
      </c>
      <c r="CD322" s="35">
        <f t="shared" ref="CD322:CD332" si="129">IF((IF(AND((CA322)&gt;0,CB322="+"),0,CA322))&lt;0,CA322,0)</f>
        <v>0</v>
      </c>
      <c r="CE322" s="90"/>
      <c r="CF322" s="90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10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10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10"/>
      <c r="FU322" s="9"/>
      <c r="FV322" s="9"/>
      <c r="FW322" s="9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10"/>
      <c r="GW322" s="9"/>
      <c r="GX322" s="9"/>
      <c r="GY322" s="9"/>
      <c r="GZ322" s="9"/>
      <c r="HA322" s="9"/>
      <c r="HB322" s="9"/>
      <c r="HC322" s="9"/>
      <c r="HD322" s="9"/>
      <c r="HE322" s="9"/>
      <c r="HF322" s="9"/>
      <c r="HG322" s="9"/>
      <c r="HH322" s="9"/>
      <c r="HI322" s="9"/>
      <c r="HJ322" s="9"/>
      <c r="HK322" s="9"/>
      <c r="HL322" s="9"/>
      <c r="HM322" s="9"/>
      <c r="HN322" s="9"/>
      <c r="HO322" s="9"/>
      <c r="HP322" s="9"/>
      <c r="HQ322" s="9"/>
      <c r="HR322" s="9"/>
      <c r="HS322" s="9"/>
      <c r="HT322" s="9"/>
      <c r="HU322" s="9"/>
      <c r="HV322" s="9"/>
      <c r="HW322" s="9"/>
      <c r="HX322" s="10"/>
      <c r="HY322" s="9"/>
      <c r="HZ322" s="9"/>
    </row>
    <row r="323" spans="1:234" s="2" customFormat="1" ht="17.149999999999999" customHeight="1">
      <c r="A323" s="14" t="s">
        <v>316</v>
      </c>
      <c r="B323" s="35">
        <v>909</v>
      </c>
      <c r="C323" s="35">
        <v>931</v>
      </c>
      <c r="D323" s="4">
        <f t="shared" si="122"/>
        <v>1.0242024202420241</v>
      </c>
      <c r="E323" s="11">
        <v>10</v>
      </c>
      <c r="F323" s="5" t="s">
        <v>362</v>
      </c>
      <c r="G323" s="5" t="s">
        <v>362</v>
      </c>
      <c r="H323" s="5" t="s">
        <v>362</v>
      </c>
      <c r="I323" s="5" t="s">
        <v>362</v>
      </c>
      <c r="J323" s="5" t="s">
        <v>362</v>
      </c>
      <c r="K323" s="5" t="s">
        <v>362</v>
      </c>
      <c r="L323" s="5" t="s">
        <v>362</v>
      </c>
      <c r="M323" s="5" t="s">
        <v>362</v>
      </c>
      <c r="N323" s="35">
        <v>1805.1</v>
      </c>
      <c r="O323" s="35">
        <v>1731.4</v>
      </c>
      <c r="P323" s="4">
        <f t="shared" si="115"/>
        <v>0.95917123705057905</v>
      </c>
      <c r="Q323" s="11">
        <v>20</v>
      </c>
      <c r="R323" s="35">
        <v>187</v>
      </c>
      <c r="S323" s="35">
        <v>327.2</v>
      </c>
      <c r="T323" s="4">
        <f t="shared" si="116"/>
        <v>1.2549732620320855</v>
      </c>
      <c r="U323" s="11">
        <v>20</v>
      </c>
      <c r="V323" s="35">
        <v>24</v>
      </c>
      <c r="W323" s="35">
        <v>26.1</v>
      </c>
      <c r="X323" s="4">
        <f t="shared" si="117"/>
        <v>1.0875000000000001</v>
      </c>
      <c r="Y323" s="11">
        <v>30</v>
      </c>
      <c r="Z323" s="82">
        <v>12443</v>
      </c>
      <c r="AA323" s="82">
        <v>10501</v>
      </c>
      <c r="AB323" s="4">
        <f t="shared" si="118"/>
        <v>0.84392831310777139</v>
      </c>
      <c r="AC323" s="11">
        <v>5</v>
      </c>
      <c r="AD323" s="11">
        <v>490</v>
      </c>
      <c r="AE323" s="11">
        <v>601</v>
      </c>
      <c r="AF323" s="4">
        <f t="shared" si="119"/>
        <v>1.2026530612244897</v>
      </c>
      <c r="AG323" s="11">
        <v>20</v>
      </c>
      <c r="AH323" s="5" t="s">
        <v>362</v>
      </c>
      <c r="AI323" s="5" t="s">
        <v>362</v>
      </c>
      <c r="AJ323" s="5" t="s">
        <v>362</v>
      </c>
      <c r="AK323" s="5" t="s">
        <v>362</v>
      </c>
      <c r="AL323" s="5" t="s">
        <v>362</v>
      </c>
      <c r="AM323" s="5" t="s">
        <v>362</v>
      </c>
      <c r="AN323" s="5" t="s">
        <v>362</v>
      </c>
      <c r="AO323" s="5" t="s">
        <v>362</v>
      </c>
      <c r="AP323" s="5" t="s">
        <v>362</v>
      </c>
      <c r="AQ323" s="5" t="s">
        <v>362</v>
      </c>
      <c r="AR323" s="5" t="s">
        <v>362</v>
      </c>
      <c r="AS323" s="5" t="s">
        <v>362</v>
      </c>
      <c r="AT323" s="5" t="s">
        <v>362</v>
      </c>
      <c r="AU323" s="5" t="s">
        <v>362</v>
      </c>
      <c r="AV323" s="5" t="s">
        <v>362</v>
      </c>
      <c r="AW323" s="5" t="s">
        <v>362</v>
      </c>
      <c r="AX323" s="58">
        <v>0</v>
      </c>
      <c r="AY323" s="58">
        <v>0</v>
      </c>
      <c r="AZ323" s="4">
        <f t="shared" si="120"/>
        <v>0</v>
      </c>
      <c r="BA323" s="5">
        <v>0</v>
      </c>
      <c r="BB323" s="5" t="s">
        <v>362</v>
      </c>
      <c r="BC323" s="5" t="s">
        <v>362</v>
      </c>
      <c r="BD323" s="5" t="s">
        <v>362</v>
      </c>
      <c r="BE323" s="5" t="s">
        <v>362</v>
      </c>
      <c r="BF323" s="5" t="s">
        <v>362</v>
      </c>
      <c r="BG323" s="5" t="s">
        <v>362</v>
      </c>
      <c r="BH323" s="5" t="s">
        <v>362</v>
      </c>
      <c r="BI323" s="5" t="s">
        <v>362</v>
      </c>
      <c r="BJ323" s="44">
        <f t="shared" si="123"/>
        <v>1.0992630188009731</v>
      </c>
      <c r="BK323" s="45">
        <v>1357</v>
      </c>
      <c r="BL323" s="35">
        <f t="shared" si="124"/>
        <v>1491.7</v>
      </c>
      <c r="BM323" s="35">
        <f t="shared" si="125"/>
        <v>134.70000000000005</v>
      </c>
      <c r="BN323" s="35">
        <v>140</v>
      </c>
      <c r="BO323" s="35">
        <v>102</v>
      </c>
      <c r="BP323" s="35">
        <v>110.7</v>
      </c>
      <c r="BQ323" s="35">
        <v>124.4</v>
      </c>
      <c r="BR323" s="35">
        <v>105.6</v>
      </c>
      <c r="BS323" s="35"/>
      <c r="BT323" s="35">
        <v>157</v>
      </c>
      <c r="BU323" s="35">
        <v>113.7</v>
      </c>
      <c r="BV323" s="35">
        <v>109.1</v>
      </c>
      <c r="BW323" s="35">
        <v>127.5</v>
      </c>
      <c r="BX323" s="35">
        <v>143.19999999999999</v>
      </c>
      <c r="BY323" s="35">
        <v>135.6</v>
      </c>
      <c r="BZ323" s="35">
        <v>42.1</v>
      </c>
      <c r="CA323" s="35">
        <f t="shared" si="121"/>
        <v>80.8</v>
      </c>
      <c r="CB323" s="35"/>
      <c r="CC323" s="35">
        <f t="shared" si="128"/>
        <v>80.8</v>
      </c>
      <c r="CD323" s="35">
        <f t="shared" si="129"/>
        <v>0</v>
      </c>
      <c r="CE323" s="90"/>
      <c r="CF323" s="90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10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10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10"/>
      <c r="FU323" s="9"/>
      <c r="FV323" s="9"/>
      <c r="FW323" s="9"/>
      <c r="FX323" s="9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10"/>
      <c r="GW323" s="9"/>
      <c r="GX323" s="9"/>
      <c r="GY323" s="9"/>
      <c r="GZ323" s="9"/>
      <c r="HA323" s="9"/>
      <c r="HB323" s="9"/>
      <c r="HC323" s="9"/>
      <c r="HD323" s="9"/>
      <c r="HE323" s="9"/>
      <c r="HF323" s="9"/>
      <c r="HG323" s="9"/>
      <c r="HH323" s="9"/>
      <c r="HI323" s="9"/>
      <c r="HJ323" s="9"/>
      <c r="HK323" s="9"/>
      <c r="HL323" s="9"/>
      <c r="HM323" s="9"/>
      <c r="HN323" s="9"/>
      <c r="HO323" s="9"/>
      <c r="HP323" s="9"/>
      <c r="HQ323" s="9"/>
      <c r="HR323" s="9"/>
      <c r="HS323" s="9"/>
      <c r="HT323" s="9"/>
      <c r="HU323" s="9"/>
      <c r="HV323" s="9"/>
      <c r="HW323" s="9"/>
      <c r="HX323" s="10"/>
      <c r="HY323" s="9"/>
      <c r="HZ323" s="9"/>
    </row>
    <row r="324" spans="1:234" s="2" customFormat="1" ht="17.149999999999999" customHeight="1">
      <c r="A324" s="14" t="s">
        <v>269</v>
      </c>
      <c r="B324" s="35">
        <v>538</v>
      </c>
      <c r="C324" s="35">
        <v>589.20000000000005</v>
      </c>
      <c r="D324" s="4">
        <f t="shared" si="122"/>
        <v>1.0951672862453532</v>
      </c>
      <c r="E324" s="11">
        <v>10</v>
      </c>
      <c r="F324" s="5" t="s">
        <v>362</v>
      </c>
      <c r="G324" s="5" t="s">
        <v>362</v>
      </c>
      <c r="H324" s="5" t="s">
        <v>362</v>
      </c>
      <c r="I324" s="5" t="s">
        <v>362</v>
      </c>
      <c r="J324" s="5" t="s">
        <v>362</v>
      </c>
      <c r="K324" s="5" t="s">
        <v>362</v>
      </c>
      <c r="L324" s="5" t="s">
        <v>362</v>
      </c>
      <c r="M324" s="5" t="s">
        <v>362</v>
      </c>
      <c r="N324" s="35">
        <v>411.1</v>
      </c>
      <c r="O324" s="35">
        <v>397.8</v>
      </c>
      <c r="P324" s="4">
        <f t="shared" si="115"/>
        <v>0.96764777426416926</v>
      </c>
      <c r="Q324" s="11">
        <v>20</v>
      </c>
      <c r="R324" s="35">
        <v>91</v>
      </c>
      <c r="S324" s="35">
        <v>118.5</v>
      </c>
      <c r="T324" s="4">
        <f t="shared" si="116"/>
        <v>1.2102197802197803</v>
      </c>
      <c r="U324" s="11">
        <v>30</v>
      </c>
      <c r="V324" s="35">
        <v>21</v>
      </c>
      <c r="W324" s="35">
        <v>22.6</v>
      </c>
      <c r="X324" s="4">
        <f t="shared" si="117"/>
        <v>1.0761904761904764</v>
      </c>
      <c r="Y324" s="11">
        <v>20</v>
      </c>
      <c r="Z324" s="82">
        <v>3682</v>
      </c>
      <c r="AA324" s="82">
        <v>3608</v>
      </c>
      <c r="AB324" s="4">
        <f t="shared" si="118"/>
        <v>0.97990222705051599</v>
      </c>
      <c r="AC324" s="11">
        <v>5</v>
      </c>
      <c r="AD324" s="11">
        <v>225</v>
      </c>
      <c r="AE324" s="11">
        <v>291</v>
      </c>
      <c r="AF324" s="4">
        <f t="shared" si="119"/>
        <v>1.2093333333333334</v>
      </c>
      <c r="AG324" s="11">
        <v>20</v>
      </c>
      <c r="AH324" s="5" t="s">
        <v>362</v>
      </c>
      <c r="AI324" s="5" t="s">
        <v>362</v>
      </c>
      <c r="AJ324" s="5" t="s">
        <v>362</v>
      </c>
      <c r="AK324" s="5" t="s">
        <v>362</v>
      </c>
      <c r="AL324" s="5" t="s">
        <v>362</v>
      </c>
      <c r="AM324" s="5" t="s">
        <v>362</v>
      </c>
      <c r="AN324" s="5" t="s">
        <v>362</v>
      </c>
      <c r="AO324" s="5" t="s">
        <v>362</v>
      </c>
      <c r="AP324" s="5" t="s">
        <v>362</v>
      </c>
      <c r="AQ324" s="5" t="s">
        <v>362</v>
      </c>
      <c r="AR324" s="5" t="s">
        <v>362</v>
      </c>
      <c r="AS324" s="5" t="s">
        <v>362</v>
      </c>
      <c r="AT324" s="5" t="s">
        <v>362</v>
      </c>
      <c r="AU324" s="5" t="s">
        <v>362</v>
      </c>
      <c r="AV324" s="5" t="s">
        <v>362</v>
      </c>
      <c r="AW324" s="5" t="s">
        <v>362</v>
      </c>
      <c r="AX324" s="58">
        <v>0</v>
      </c>
      <c r="AY324" s="58">
        <v>0</v>
      </c>
      <c r="AZ324" s="4">
        <f t="shared" si="120"/>
        <v>0</v>
      </c>
      <c r="BA324" s="5">
        <v>0</v>
      </c>
      <c r="BB324" s="5" t="s">
        <v>362</v>
      </c>
      <c r="BC324" s="5" t="s">
        <v>362</v>
      </c>
      <c r="BD324" s="5" t="s">
        <v>362</v>
      </c>
      <c r="BE324" s="5" t="s">
        <v>362</v>
      </c>
      <c r="BF324" s="5" t="s">
        <v>362</v>
      </c>
      <c r="BG324" s="5" t="s">
        <v>362</v>
      </c>
      <c r="BH324" s="5" t="s">
        <v>362</v>
      </c>
      <c r="BI324" s="5" t="s">
        <v>362</v>
      </c>
      <c r="BJ324" s="44">
        <f t="shared" si="123"/>
        <v>1.1163924674291343</v>
      </c>
      <c r="BK324" s="45">
        <v>1178</v>
      </c>
      <c r="BL324" s="35">
        <f t="shared" si="124"/>
        <v>1315.1</v>
      </c>
      <c r="BM324" s="35">
        <f t="shared" si="125"/>
        <v>137.09999999999991</v>
      </c>
      <c r="BN324" s="35">
        <v>120.5</v>
      </c>
      <c r="BO324" s="35">
        <v>89.8</v>
      </c>
      <c r="BP324" s="35">
        <v>92.2</v>
      </c>
      <c r="BQ324" s="35">
        <v>103.39999999999999</v>
      </c>
      <c r="BR324" s="35">
        <v>91.9</v>
      </c>
      <c r="BS324" s="35"/>
      <c r="BT324" s="35">
        <v>144.19999999999999</v>
      </c>
      <c r="BU324" s="35">
        <v>96.800000000000011</v>
      </c>
      <c r="BV324" s="35">
        <v>94.8</v>
      </c>
      <c r="BW324" s="35">
        <v>97.4</v>
      </c>
      <c r="BX324" s="35">
        <v>124.2</v>
      </c>
      <c r="BY324" s="35">
        <v>116.7</v>
      </c>
      <c r="BZ324" s="35"/>
      <c r="CA324" s="35">
        <f t="shared" si="121"/>
        <v>143.19999999999999</v>
      </c>
      <c r="CB324" s="35"/>
      <c r="CC324" s="35">
        <f t="shared" si="128"/>
        <v>143.19999999999999</v>
      </c>
      <c r="CD324" s="35">
        <f t="shared" si="129"/>
        <v>0</v>
      </c>
      <c r="CE324" s="90"/>
      <c r="CF324" s="90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10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10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10"/>
      <c r="FU324" s="9"/>
      <c r="FV324" s="9"/>
      <c r="FW324" s="9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10"/>
      <c r="GW324" s="9"/>
      <c r="GX324" s="9"/>
      <c r="GY324" s="9"/>
      <c r="GZ324" s="9"/>
      <c r="HA324" s="9"/>
      <c r="HB324" s="9"/>
      <c r="HC324" s="9"/>
      <c r="HD324" s="9"/>
      <c r="HE324" s="9"/>
      <c r="HF324" s="9"/>
      <c r="HG324" s="9"/>
      <c r="HH324" s="9"/>
      <c r="HI324" s="9"/>
      <c r="HJ324" s="9"/>
      <c r="HK324" s="9"/>
      <c r="HL324" s="9"/>
      <c r="HM324" s="9"/>
      <c r="HN324" s="9"/>
      <c r="HO324" s="9"/>
      <c r="HP324" s="9"/>
      <c r="HQ324" s="9"/>
      <c r="HR324" s="9"/>
      <c r="HS324" s="9"/>
      <c r="HT324" s="9"/>
      <c r="HU324" s="9"/>
      <c r="HV324" s="9"/>
      <c r="HW324" s="9"/>
      <c r="HX324" s="10"/>
      <c r="HY324" s="9"/>
      <c r="HZ324" s="9"/>
    </row>
    <row r="325" spans="1:234" s="2" customFormat="1" ht="17.149999999999999" customHeight="1">
      <c r="A325" s="14" t="s">
        <v>317</v>
      </c>
      <c r="B325" s="35">
        <v>1476</v>
      </c>
      <c r="C325" s="35">
        <v>1590.4</v>
      </c>
      <c r="D325" s="4">
        <f t="shared" si="122"/>
        <v>1.0775067750677507</v>
      </c>
      <c r="E325" s="11">
        <v>10</v>
      </c>
      <c r="F325" s="5" t="s">
        <v>362</v>
      </c>
      <c r="G325" s="5" t="s">
        <v>362</v>
      </c>
      <c r="H325" s="5" t="s">
        <v>362</v>
      </c>
      <c r="I325" s="5" t="s">
        <v>362</v>
      </c>
      <c r="J325" s="5" t="s">
        <v>362</v>
      </c>
      <c r="K325" s="5" t="s">
        <v>362</v>
      </c>
      <c r="L325" s="5" t="s">
        <v>362</v>
      </c>
      <c r="M325" s="5" t="s">
        <v>362</v>
      </c>
      <c r="N325" s="35">
        <v>2327.9</v>
      </c>
      <c r="O325" s="35">
        <v>1528.4</v>
      </c>
      <c r="P325" s="4">
        <f t="shared" si="115"/>
        <v>0.65655741225997677</v>
      </c>
      <c r="Q325" s="11">
        <v>20</v>
      </c>
      <c r="R325" s="35">
        <v>12</v>
      </c>
      <c r="S325" s="35">
        <v>13</v>
      </c>
      <c r="T325" s="4">
        <f t="shared" si="116"/>
        <v>1.0833333333333333</v>
      </c>
      <c r="U325" s="11">
        <v>35</v>
      </c>
      <c r="V325" s="35">
        <v>19</v>
      </c>
      <c r="W325" s="35">
        <v>20.399999999999999</v>
      </c>
      <c r="X325" s="4">
        <f t="shared" si="117"/>
        <v>1.0736842105263158</v>
      </c>
      <c r="Y325" s="11">
        <v>15</v>
      </c>
      <c r="Z325" s="82">
        <v>7070</v>
      </c>
      <c r="AA325" s="82">
        <v>6256</v>
      </c>
      <c r="AB325" s="4">
        <f t="shared" si="118"/>
        <v>0.88486562942008484</v>
      </c>
      <c r="AC325" s="11">
        <v>5</v>
      </c>
      <c r="AD325" s="11">
        <v>175</v>
      </c>
      <c r="AE325" s="11">
        <v>176</v>
      </c>
      <c r="AF325" s="4">
        <f t="shared" si="119"/>
        <v>1.0057142857142858</v>
      </c>
      <c r="AG325" s="11">
        <v>20</v>
      </c>
      <c r="AH325" s="5" t="s">
        <v>362</v>
      </c>
      <c r="AI325" s="5" t="s">
        <v>362</v>
      </c>
      <c r="AJ325" s="5" t="s">
        <v>362</v>
      </c>
      <c r="AK325" s="5" t="s">
        <v>362</v>
      </c>
      <c r="AL325" s="5" t="s">
        <v>362</v>
      </c>
      <c r="AM325" s="5" t="s">
        <v>362</v>
      </c>
      <c r="AN325" s="5" t="s">
        <v>362</v>
      </c>
      <c r="AO325" s="5" t="s">
        <v>362</v>
      </c>
      <c r="AP325" s="5" t="s">
        <v>362</v>
      </c>
      <c r="AQ325" s="5" t="s">
        <v>362</v>
      </c>
      <c r="AR325" s="5" t="s">
        <v>362</v>
      </c>
      <c r="AS325" s="5" t="s">
        <v>362</v>
      </c>
      <c r="AT325" s="5" t="s">
        <v>362</v>
      </c>
      <c r="AU325" s="5" t="s">
        <v>362</v>
      </c>
      <c r="AV325" s="5" t="s">
        <v>362</v>
      </c>
      <c r="AW325" s="5" t="s">
        <v>362</v>
      </c>
      <c r="AX325" s="58">
        <v>100</v>
      </c>
      <c r="AY325" s="58">
        <v>100</v>
      </c>
      <c r="AZ325" s="4">
        <f t="shared" si="120"/>
        <v>1</v>
      </c>
      <c r="BA325" s="5">
        <v>10</v>
      </c>
      <c r="BB325" s="5" t="s">
        <v>362</v>
      </c>
      <c r="BC325" s="5" t="s">
        <v>362</v>
      </c>
      <c r="BD325" s="5" t="s">
        <v>362</v>
      </c>
      <c r="BE325" s="5" t="s">
        <v>362</v>
      </c>
      <c r="BF325" s="5" t="s">
        <v>362</v>
      </c>
      <c r="BG325" s="5" t="s">
        <v>362</v>
      </c>
      <c r="BH325" s="5" t="s">
        <v>362</v>
      </c>
      <c r="BI325" s="5" t="s">
        <v>362</v>
      </c>
      <c r="BJ325" s="44">
        <f t="shared" si="123"/>
        <v>0.97797182332021382</v>
      </c>
      <c r="BK325" s="45">
        <v>1997</v>
      </c>
      <c r="BL325" s="35">
        <f t="shared" si="124"/>
        <v>1953</v>
      </c>
      <c r="BM325" s="35">
        <f t="shared" si="125"/>
        <v>-44</v>
      </c>
      <c r="BN325" s="35">
        <v>162.4</v>
      </c>
      <c r="BO325" s="35">
        <v>174.1</v>
      </c>
      <c r="BP325" s="35">
        <v>148</v>
      </c>
      <c r="BQ325" s="35">
        <v>169.7</v>
      </c>
      <c r="BR325" s="35">
        <v>165.8</v>
      </c>
      <c r="BS325" s="35"/>
      <c r="BT325" s="35">
        <v>186.5</v>
      </c>
      <c r="BU325" s="35">
        <v>156</v>
      </c>
      <c r="BV325" s="35">
        <v>155.4</v>
      </c>
      <c r="BW325" s="35">
        <v>144.69999999999999</v>
      </c>
      <c r="BX325" s="35">
        <v>190.5</v>
      </c>
      <c r="BY325" s="35">
        <v>193.2</v>
      </c>
      <c r="BZ325" s="35">
        <v>30.8</v>
      </c>
      <c r="CA325" s="35">
        <f t="shared" si="121"/>
        <v>75.900000000000006</v>
      </c>
      <c r="CB325" s="35"/>
      <c r="CC325" s="35">
        <f t="shared" si="128"/>
        <v>75.900000000000006</v>
      </c>
      <c r="CD325" s="35">
        <f t="shared" si="129"/>
        <v>0</v>
      </c>
      <c r="CE325" s="90"/>
      <c r="CF325" s="90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10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10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10"/>
      <c r="FU325" s="9"/>
      <c r="FV325" s="9"/>
      <c r="FW325" s="9"/>
      <c r="FX325" s="9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10"/>
      <c r="GW325" s="9"/>
      <c r="GX325" s="9"/>
      <c r="GY325" s="9"/>
      <c r="GZ325" s="9"/>
      <c r="HA325" s="9"/>
      <c r="HB325" s="9"/>
      <c r="HC325" s="9"/>
      <c r="HD325" s="9"/>
      <c r="HE325" s="9"/>
      <c r="HF325" s="9"/>
      <c r="HG325" s="9"/>
      <c r="HH325" s="9"/>
      <c r="HI325" s="9"/>
      <c r="HJ325" s="9"/>
      <c r="HK325" s="9"/>
      <c r="HL325" s="9"/>
      <c r="HM325" s="9"/>
      <c r="HN325" s="9"/>
      <c r="HO325" s="9"/>
      <c r="HP325" s="9"/>
      <c r="HQ325" s="9"/>
      <c r="HR325" s="9"/>
      <c r="HS325" s="9"/>
      <c r="HT325" s="9"/>
      <c r="HU325" s="9"/>
      <c r="HV325" s="9"/>
      <c r="HW325" s="9"/>
      <c r="HX325" s="10"/>
      <c r="HY325" s="9"/>
      <c r="HZ325" s="9"/>
    </row>
    <row r="326" spans="1:234" s="2" customFormat="1" ht="17.149999999999999" customHeight="1">
      <c r="A326" s="14" t="s">
        <v>318</v>
      </c>
      <c r="B326" s="35">
        <v>0</v>
      </c>
      <c r="C326" s="35">
        <v>0</v>
      </c>
      <c r="D326" s="4">
        <f t="shared" si="122"/>
        <v>0</v>
      </c>
      <c r="E326" s="11">
        <v>0</v>
      </c>
      <c r="F326" s="5" t="s">
        <v>362</v>
      </c>
      <c r="G326" s="5" t="s">
        <v>362</v>
      </c>
      <c r="H326" s="5" t="s">
        <v>362</v>
      </c>
      <c r="I326" s="5" t="s">
        <v>362</v>
      </c>
      <c r="J326" s="5" t="s">
        <v>362</v>
      </c>
      <c r="K326" s="5" t="s">
        <v>362</v>
      </c>
      <c r="L326" s="5" t="s">
        <v>362</v>
      </c>
      <c r="M326" s="5" t="s">
        <v>362</v>
      </c>
      <c r="N326" s="35">
        <v>3121.7</v>
      </c>
      <c r="O326" s="35">
        <v>2340.8000000000002</v>
      </c>
      <c r="P326" s="4">
        <f t="shared" si="115"/>
        <v>0.74984783931832022</v>
      </c>
      <c r="Q326" s="11">
        <v>20</v>
      </c>
      <c r="R326" s="35">
        <v>3515</v>
      </c>
      <c r="S326" s="35">
        <v>3609.2</v>
      </c>
      <c r="T326" s="4">
        <f t="shared" si="116"/>
        <v>1.0267994310099573</v>
      </c>
      <c r="U326" s="11">
        <v>30</v>
      </c>
      <c r="V326" s="35">
        <v>30</v>
      </c>
      <c r="W326" s="35">
        <v>31.5</v>
      </c>
      <c r="X326" s="4">
        <f t="shared" si="117"/>
        <v>1.05</v>
      </c>
      <c r="Y326" s="11">
        <v>20</v>
      </c>
      <c r="Z326" s="82">
        <v>11749</v>
      </c>
      <c r="AA326" s="82">
        <v>11114</v>
      </c>
      <c r="AB326" s="4">
        <f t="shared" si="118"/>
        <v>0.94595284705081284</v>
      </c>
      <c r="AC326" s="11">
        <v>5</v>
      </c>
      <c r="AD326" s="11">
        <v>920</v>
      </c>
      <c r="AE326" s="11">
        <v>968</v>
      </c>
      <c r="AF326" s="4">
        <f t="shared" si="119"/>
        <v>1.0521739130434782</v>
      </c>
      <c r="AG326" s="11">
        <v>20</v>
      </c>
      <c r="AH326" s="5" t="s">
        <v>362</v>
      </c>
      <c r="AI326" s="5" t="s">
        <v>362</v>
      </c>
      <c r="AJ326" s="5" t="s">
        <v>362</v>
      </c>
      <c r="AK326" s="5" t="s">
        <v>362</v>
      </c>
      <c r="AL326" s="5" t="s">
        <v>362</v>
      </c>
      <c r="AM326" s="5" t="s">
        <v>362</v>
      </c>
      <c r="AN326" s="5" t="s">
        <v>362</v>
      </c>
      <c r="AO326" s="5" t="s">
        <v>362</v>
      </c>
      <c r="AP326" s="5" t="s">
        <v>362</v>
      </c>
      <c r="AQ326" s="5" t="s">
        <v>362</v>
      </c>
      <c r="AR326" s="5" t="s">
        <v>362</v>
      </c>
      <c r="AS326" s="5" t="s">
        <v>362</v>
      </c>
      <c r="AT326" s="5" t="s">
        <v>362</v>
      </c>
      <c r="AU326" s="5" t="s">
        <v>362</v>
      </c>
      <c r="AV326" s="5" t="s">
        <v>362</v>
      </c>
      <c r="AW326" s="5" t="s">
        <v>362</v>
      </c>
      <c r="AX326" s="58">
        <v>100</v>
      </c>
      <c r="AY326" s="58">
        <v>100</v>
      </c>
      <c r="AZ326" s="4">
        <f t="shared" si="120"/>
        <v>1</v>
      </c>
      <c r="BA326" s="5">
        <v>10</v>
      </c>
      <c r="BB326" s="5" t="s">
        <v>362</v>
      </c>
      <c r="BC326" s="5" t="s">
        <v>362</v>
      </c>
      <c r="BD326" s="5" t="s">
        <v>362</v>
      </c>
      <c r="BE326" s="5" t="s">
        <v>362</v>
      </c>
      <c r="BF326" s="5" t="s">
        <v>362</v>
      </c>
      <c r="BG326" s="5" t="s">
        <v>362</v>
      </c>
      <c r="BH326" s="5" t="s">
        <v>362</v>
      </c>
      <c r="BI326" s="5" t="s">
        <v>362</v>
      </c>
      <c r="BJ326" s="44">
        <f t="shared" si="123"/>
        <v>0.97689697345513105</v>
      </c>
      <c r="BK326" s="45">
        <v>2175</v>
      </c>
      <c r="BL326" s="35">
        <f t="shared" si="124"/>
        <v>2124.8000000000002</v>
      </c>
      <c r="BM326" s="35">
        <f t="shared" si="125"/>
        <v>-50.199999999999818</v>
      </c>
      <c r="BN326" s="35">
        <v>192.1</v>
      </c>
      <c r="BO326" s="35">
        <v>200.6</v>
      </c>
      <c r="BP326" s="35">
        <v>97.2</v>
      </c>
      <c r="BQ326" s="35">
        <v>93.799999999999983</v>
      </c>
      <c r="BR326" s="35">
        <v>106.99999999999999</v>
      </c>
      <c r="BS326" s="35"/>
      <c r="BT326" s="35">
        <v>211.9</v>
      </c>
      <c r="BU326" s="35">
        <v>188.9</v>
      </c>
      <c r="BV326" s="35">
        <v>165.1</v>
      </c>
      <c r="BW326" s="35">
        <v>182</v>
      </c>
      <c r="BX326" s="35">
        <v>174.4</v>
      </c>
      <c r="BY326" s="35">
        <v>203.6</v>
      </c>
      <c r="BZ326" s="35">
        <v>261</v>
      </c>
      <c r="CA326" s="35">
        <f t="shared" si="121"/>
        <v>47.2</v>
      </c>
      <c r="CB326" s="35"/>
      <c r="CC326" s="35">
        <f t="shared" si="128"/>
        <v>47.2</v>
      </c>
      <c r="CD326" s="35">
        <f t="shared" si="129"/>
        <v>0</v>
      </c>
      <c r="CE326" s="90"/>
      <c r="CF326" s="90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10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10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10"/>
      <c r="FU326" s="9"/>
      <c r="FV326" s="9"/>
      <c r="FW326" s="9"/>
      <c r="FX326" s="9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10"/>
      <c r="GW326" s="9"/>
      <c r="GX326" s="9"/>
      <c r="GY326" s="9"/>
      <c r="GZ326" s="9"/>
      <c r="HA326" s="9"/>
      <c r="HB326" s="9"/>
      <c r="HC326" s="9"/>
      <c r="HD326" s="9"/>
      <c r="HE326" s="9"/>
      <c r="HF326" s="9"/>
      <c r="HG326" s="9"/>
      <c r="HH326" s="9"/>
      <c r="HI326" s="9"/>
      <c r="HJ326" s="9"/>
      <c r="HK326" s="9"/>
      <c r="HL326" s="9"/>
      <c r="HM326" s="9"/>
      <c r="HN326" s="9"/>
      <c r="HO326" s="9"/>
      <c r="HP326" s="9"/>
      <c r="HQ326" s="9"/>
      <c r="HR326" s="9"/>
      <c r="HS326" s="9"/>
      <c r="HT326" s="9"/>
      <c r="HU326" s="9"/>
      <c r="HV326" s="9"/>
      <c r="HW326" s="9"/>
      <c r="HX326" s="10"/>
      <c r="HY326" s="9"/>
      <c r="HZ326" s="9"/>
    </row>
    <row r="327" spans="1:234" s="2" customFormat="1" ht="17.149999999999999" customHeight="1">
      <c r="A327" s="14" t="s">
        <v>319</v>
      </c>
      <c r="B327" s="35">
        <v>965</v>
      </c>
      <c r="C327" s="35">
        <v>1038</v>
      </c>
      <c r="D327" s="4">
        <f t="shared" si="122"/>
        <v>1.0756476683937823</v>
      </c>
      <c r="E327" s="11">
        <v>10</v>
      </c>
      <c r="F327" s="5" t="s">
        <v>362</v>
      </c>
      <c r="G327" s="5" t="s">
        <v>362</v>
      </c>
      <c r="H327" s="5" t="s">
        <v>362</v>
      </c>
      <c r="I327" s="5" t="s">
        <v>362</v>
      </c>
      <c r="J327" s="5" t="s">
        <v>362</v>
      </c>
      <c r="K327" s="5" t="s">
        <v>362</v>
      </c>
      <c r="L327" s="5" t="s">
        <v>362</v>
      </c>
      <c r="M327" s="5" t="s">
        <v>362</v>
      </c>
      <c r="N327" s="35">
        <v>1595.1</v>
      </c>
      <c r="O327" s="35">
        <v>1325.8</v>
      </c>
      <c r="P327" s="4">
        <f t="shared" si="115"/>
        <v>0.83117045953231772</v>
      </c>
      <c r="Q327" s="11">
        <v>20</v>
      </c>
      <c r="R327" s="35">
        <v>24</v>
      </c>
      <c r="S327" s="35">
        <v>26.2</v>
      </c>
      <c r="T327" s="4">
        <f t="shared" si="116"/>
        <v>1.0916666666666666</v>
      </c>
      <c r="U327" s="11">
        <v>30</v>
      </c>
      <c r="V327" s="35">
        <v>24</v>
      </c>
      <c r="W327" s="35">
        <v>30.4</v>
      </c>
      <c r="X327" s="4">
        <f t="shared" si="117"/>
        <v>1.2066666666666666</v>
      </c>
      <c r="Y327" s="11">
        <v>20</v>
      </c>
      <c r="Z327" s="82">
        <v>11128</v>
      </c>
      <c r="AA327" s="82">
        <v>9803</v>
      </c>
      <c r="AB327" s="4">
        <f t="shared" si="118"/>
        <v>0.88093098490294752</v>
      </c>
      <c r="AC327" s="11">
        <v>5</v>
      </c>
      <c r="AD327" s="11">
        <v>315</v>
      </c>
      <c r="AE327" s="11">
        <v>318</v>
      </c>
      <c r="AF327" s="4">
        <f t="shared" si="119"/>
        <v>1.0095238095238095</v>
      </c>
      <c r="AG327" s="11">
        <v>20</v>
      </c>
      <c r="AH327" s="5" t="s">
        <v>362</v>
      </c>
      <c r="AI327" s="5" t="s">
        <v>362</v>
      </c>
      <c r="AJ327" s="5" t="s">
        <v>362</v>
      </c>
      <c r="AK327" s="5" t="s">
        <v>362</v>
      </c>
      <c r="AL327" s="5" t="s">
        <v>362</v>
      </c>
      <c r="AM327" s="5" t="s">
        <v>362</v>
      </c>
      <c r="AN327" s="5" t="s">
        <v>362</v>
      </c>
      <c r="AO327" s="5" t="s">
        <v>362</v>
      </c>
      <c r="AP327" s="5" t="s">
        <v>362</v>
      </c>
      <c r="AQ327" s="5" t="s">
        <v>362</v>
      </c>
      <c r="AR327" s="5" t="s">
        <v>362</v>
      </c>
      <c r="AS327" s="5" t="s">
        <v>362</v>
      </c>
      <c r="AT327" s="5" t="s">
        <v>362</v>
      </c>
      <c r="AU327" s="5" t="s">
        <v>362</v>
      </c>
      <c r="AV327" s="5" t="s">
        <v>362</v>
      </c>
      <c r="AW327" s="5" t="s">
        <v>362</v>
      </c>
      <c r="AX327" s="58">
        <v>0</v>
      </c>
      <c r="AY327" s="58">
        <v>0</v>
      </c>
      <c r="AZ327" s="4">
        <f t="shared" si="120"/>
        <v>0</v>
      </c>
      <c r="BA327" s="5">
        <v>0</v>
      </c>
      <c r="BB327" s="5" t="s">
        <v>362</v>
      </c>
      <c r="BC327" s="5" t="s">
        <v>362</v>
      </c>
      <c r="BD327" s="5" t="s">
        <v>362</v>
      </c>
      <c r="BE327" s="5" t="s">
        <v>362</v>
      </c>
      <c r="BF327" s="5" t="s">
        <v>362</v>
      </c>
      <c r="BG327" s="5" t="s">
        <v>362</v>
      </c>
      <c r="BH327" s="5" t="s">
        <v>362</v>
      </c>
      <c r="BI327" s="5" t="s">
        <v>362</v>
      </c>
      <c r="BJ327" s="44">
        <f t="shared" si="123"/>
        <v>1.036746193551509</v>
      </c>
      <c r="BK327" s="45">
        <v>1690</v>
      </c>
      <c r="BL327" s="35">
        <f t="shared" si="124"/>
        <v>1752.1</v>
      </c>
      <c r="BM327" s="35">
        <f t="shared" si="125"/>
        <v>62.099999999999909</v>
      </c>
      <c r="BN327" s="35">
        <v>141.69999999999999</v>
      </c>
      <c r="BO327" s="35">
        <v>181.4</v>
      </c>
      <c r="BP327" s="35">
        <v>147</v>
      </c>
      <c r="BQ327" s="35">
        <v>156.70000000000002</v>
      </c>
      <c r="BR327" s="35">
        <v>151.69999999999999</v>
      </c>
      <c r="BS327" s="35"/>
      <c r="BT327" s="35">
        <v>157.19999999999999</v>
      </c>
      <c r="BU327" s="35">
        <v>135.29999999999998</v>
      </c>
      <c r="BV327" s="35">
        <v>133.5</v>
      </c>
      <c r="BW327" s="35">
        <v>116.2</v>
      </c>
      <c r="BX327" s="35">
        <v>170.70000000000002</v>
      </c>
      <c r="BY327" s="35">
        <v>171.8</v>
      </c>
      <c r="BZ327" s="35"/>
      <c r="CA327" s="35">
        <f t="shared" si="121"/>
        <v>88.9</v>
      </c>
      <c r="CB327" s="35"/>
      <c r="CC327" s="35">
        <f t="shared" si="128"/>
        <v>88.9</v>
      </c>
      <c r="CD327" s="35">
        <f t="shared" si="129"/>
        <v>0</v>
      </c>
      <c r="CE327" s="90"/>
      <c r="CF327" s="90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10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10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10"/>
      <c r="FU327" s="9"/>
      <c r="FV327" s="9"/>
      <c r="FW327" s="9"/>
      <c r="FX327" s="9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10"/>
      <c r="GW327" s="9"/>
      <c r="GX327" s="9"/>
      <c r="GY327" s="9"/>
      <c r="GZ327" s="9"/>
      <c r="HA327" s="9"/>
      <c r="HB327" s="9"/>
      <c r="HC327" s="9"/>
      <c r="HD327" s="9"/>
      <c r="HE327" s="9"/>
      <c r="HF327" s="9"/>
      <c r="HG327" s="9"/>
      <c r="HH327" s="9"/>
      <c r="HI327" s="9"/>
      <c r="HJ327" s="9"/>
      <c r="HK327" s="9"/>
      <c r="HL327" s="9"/>
      <c r="HM327" s="9"/>
      <c r="HN327" s="9"/>
      <c r="HO327" s="9"/>
      <c r="HP327" s="9"/>
      <c r="HQ327" s="9"/>
      <c r="HR327" s="9"/>
      <c r="HS327" s="9"/>
      <c r="HT327" s="9"/>
      <c r="HU327" s="9"/>
      <c r="HV327" s="9"/>
      <c r="HW327" s="9"/>
      <c r="HX327" s="10"/>
      <c r="HY327" s="9"/>
      <c r="HZ327" s="9"/>
    </row>
    <row r="328" spans="1:234" s="2" customFormat="1" ht="17.149999999999999" customHeight="1">
      <c r="A328" s="14" t="s">
        <v>320</v>
      </c>
      <c r="B328" s="35">
        <v>489</v>
      </c>
      <c r="C328" s="35">
        <v>501</v>
      </c>
      <c r="D328" s="4">
        <f t="shared" si="122"/>
        <v>1.0245398773006136</v>
      </c>
      <c r="E328" s="11">
        <v>10</v>
      </c>
      <c r="F328" s="5" t="s">
        <v>362</v>
      </c>
      <c r="G328" s="5" t="s">
        <v>362</v>
      </c>
      <c r="H328" s="5" t="s">
        <v>362</v>
      </c>
      <c r="I328" s="5" t="s">
        <v>362</v>
      </c>
      <c r="J328" s="5" t="s">
        <v>362</v>
      </c>
      <c r="K328" s="5" t="s">
        <v>362</v>
      </c>
      <c r="L328" s="5" t="s">
        <v>362</v>
      </c>
      <c r="M328" s="5" t="s">
        <v>362</v>
      </c>
      <c r="N328" s="35">
        <v>3101.6</v>
      </c>
      <c r="O328" s="35">
        <v>2965.1</v>
      </c>
      <c r="P328" s="4">
        <f t="shared" si="115"/>
        <v>0.95599045653856074</v>
      </c>
      <c r="Q328" s="11">
        <v>20</v>
      </c>
      <c r="R328" s="35">
        <v>85</v>
      </c>
      <c r="S328" s="35">
        <v>221.2</v>
      </c>
      <c r="T328" s="4">
        <f t="shared" si="116"/>
        <v>1.3</v>
      </c>
      <c r="U328" s="11">
        <v>20</v>
      </c>
      <c r="V328" s="35">
        <v>23</v>
      </c>
      <c r="W328" s="35">
        <v>24.7</v>
      </c>
      <c r="X328" s="4">
        <f t="shared" si="117"/>
        <v>1.0739130434782609</v>
      </c>
      <c r="Y328" s="11">
        <v>30</v>
      </c>
      <c r="Z328" s="82">
        <v>22998</v>
      </c>
      <c r="AA328" s="82">
        <v>21928</v>
      </c>
      <c r="AB328" s="4">
        <f t="shared" si="118"/>
        <v>0.95347421514914343</v>
      </c>
      <c r="AC328" s="11">
        <v>5</v>
      </c>
      <c r="AD328" s="11">
        <v>270</v>
      </c>
      <c r="AE328" s="11">
        <v>281</v>
      </c>
      <c r="AF328" s="4">
        <f t="shared" si="119"/>
        <v>1.0407407407407407</v>
      </c>
      <c r="AG328" s="11">
        <v>20</v>
      </c>
      <c r="AH328" s="5" t="s">
        <v>362</v>
      </c>
      <c r="AI328" s="5" t="s">
        <v>362</v>
      </c>
      <c r="AJ328" s="5" t="s">
        <v>362</v>
      </c>
      <c r="AK328" s="5" t="s">
        <v>362</v>
      </c>
      <c r="AL328" s="5" t="s">
        <v>362</v>
      </c>
      <c r="AM328" s="5" t="s">
        <v>362</v>
      </c>
      <c r="AN328" s="5" t="s">
        <v>362</v>
      </c>
      <c r="AO328" s="5" t="s">
        <v>362</v>
      </c>
      <c r="AP328" s="5" t="s">
        <v>362</v>
      </c>
      <c r="AQ328" s="5" t="s">
        <v>362</v>
      </c>
      <c r="AR328" s="5" t="s">
        <v>362</v>
      </c>
      <c r="AS328" s="5" t="s">
        <v>362</v>
      </c>
      <c r="AT328" s="5" t="s">
        <v>362</v>
      </c>
      <c r="AU328" s="5" t="s">
        <v>362</v>
      </c>
      <c r="AV328" s="5" t="s">
        <v>362</v>
      </c>
      <c r="AW328" s="5" t="s">
        <v>362</v>
      </c>
      <c r="AX328" s="58">
        <v>100</v>
      </c>
      <c r="AY328" s="58">
        <v>100</v>
      </c>
      <c r="AZ328" s="4">
        <f t="shared" si="120"/>
        <v>1</v>
      </c>
      <c r="BA328" s="5">
        <v>10</v>
      </c>
      <c r="BB328" s="5" t="s">
        <v>362</v>
      </c>
      <c r="BC328" s="5" t="s">
        <v>362</v>
      </c>
      <c r="BD328" s="5" t="s">
        <v>362</v>
      </c>
      <c r="BE328" s="5" t="s">
        <v>362</v>
      </c>
      <c r="BF328" s="5" t="s">
        <v>362</v>
      </c>
      <c r="BG328" s="5" t="s">
        <v>362</v>
      </c>
      <c r="BH328" s="5" t="s">
        <v>362</v>
      </c>
      <c r="BI328" s="5" t="s">
        <v>362</v>
      </c>
      <c r="BJ328" s="44">
        <f t="shared" si="123"/>
        <v>1.0709981312929193</v>
      </c>
      <c r="BK328" s="45">
        <v>1441</v>
      </c>
      <c r="BL328" s="35">
        <f t="shared" si="124"/>
        <v>1543.3</v>
      </c>
      <c r="BM328" s="35">
        <f t="shared" si="125"/>
        <v>102.29999999999995</v>
      </c>
      <c r="BN328" s="35">
        <v>145.80000000000001</v>
      </c>
      <c r="BO328" s="35">
        <v>150</v>
      </c>
      <c r="BP328" s="35">
        <v>77</v>
      </c>
      <c r="BQ328" s="35">
        <v>144.6</v>
      </c>
      <c r="BR328" s="35">
        <v>144.9</v>
      </c>
      <c r="BS328" s="35"/>
      <c r="BT328" s="35">
        <v>148.1</v>
      </c>
      <c r="BU328" s="35">
        <v>151.1</v>
      </c>
      <c r="BV328" s="35">
        <v>136.69999999999999</v>
      </c>
      <c r="BW328" s="35">
        <v>131.19999999999999</v>
      </c>
      <c r="BX328" s="35">
        <v>147.9</v>
      </c>
      <c r="BY328" s="35">
        <v>134.80000000000001</v>
      </c>
      <c r="BZ328" s="35">
        <v>67</v>
      </c>
      <c r="CA328" s="35">
        <f t="shared" si="121"/>
        <v>-35.799999999999997</v>
      </c>
      <c r="CB328" s="35"/>
      <c r="CC328" s="35">
        <f t="shared" si="128"/>
        <v>0</v>
      </c>
      <c r="CD328" s="35">
        <f t="shared" si="129"/>
        <v>-35.799999999999997</v>
      </c>
      <c r="CE328" s="90"/>
      <c r="CF328" s="90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10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10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10"/>
      <c r="FU328" s="9"/>
      <c r="FV328" s="9"/>
      <c r="FW328" s="9"/>
      <c r="FX328" s="9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10"/>
      <c r="GW328" s="9"/>
      <c r="GX328" s="9"/>
      <c r="GY328" s="9"/>
      <c r="GZ328" s="9"/>
      <c r="HA328" s="9"/>
      <c r="HB328" s="9"/>
      <c r="HC328" s="9"/>
      <c r="HD328" s="9"/>
      <c r="HE328" s="9"/>
      <c r="HF328" s="9"/>
      <c r="HG328" s="9"/>
      <c r="HH328" s="9"/>
      <c r="HI328" s="9"/>
      <c r="HJ328" s="9"/>
      <c r="HK328" s="9"/>
      <c r="HL328" s="9"/>
      <c r="HM328" s="9"/>
      <c r="HN328" s="9"/>
      <c r="HO328" s="9"/>
      <c r="HP328" s="9"/>
      <c r="HQ328" s="9"/>
      <c r="HR328" s="9"/>
      <c r="HS328" s="9"/>
      <c r="HT328" s="9"/>
      <c r="HU328" s="9"/>
      <c r="HV328" s="9"/>
      <c r="HW328" s="9"/>
      <c r="HX328" s="10"/>
      <c r="HY328" s="9"/>
      <c r="HZ328" s="9"/>
    </row>
    <row r="329" spans="1:234" s="2" customFormat="1" ht="17.149999999999999" customHeight="1">
      <c r="A329" s="14" t="s">
        <v>321</v>
      </c>
      <c r="B329" s="35">
        <v>1101</v>
      </c>
      <c r="C329" s="35">
        <v>1220.2</v>
      </c>
      <c r="D329" s="4">
        <f t="shared" si="122"/>
        <v>1.1082652134423252</v>
      </c>
      <c r="E329" s="11">
        <v>10</v>
      </c>
      <c r="F329" s="5" t="s">
        <v>362</v>
      </c>
      <c r="G329" s="5" t="s">
        <v>362</v>
      </c>
      <c r="H329" s="5" t="s">
        <v>362</v>
      </c>
      <c r="I329" s="5" t="s">
        <v>362</v>
      </c>
      <c r="J329" s="5" t="s">
        <v>362</v>
      </c>
      <c r="K329" s="5" t="s">
        <v>362</v>
      </c>
      <c r="L329" s="5" t="s">
        <v>362</v>
      </c>
      <c r="M329" s="5" t="s">
        <v>362</v>
      </c>
      <c r="N329" s="35">
        <v>816.1</v>
      </c>
      <c r="O329" s="35">
        <v>656.6</v>
      </c>
      <c r="P329" s="4">
        <f t="shared" si="115"/>
        <v>0.8045582649185149</v>
      </c>
      <c r="Q329" s="11">
        <v>20</v>
      </c>
      <c r="R329" s="35">
        <v>42</v>
      </c>
      <c r="S329" s="35">
        <v>53.9</v>
      </c>
      <c r="T329" s="4">
        <f t="shared" si="116"/>
        <v>1.2083333333333333</v>
      </c>
      <c r="U329" s="11">
        <v>30</v>
      </c>
      <c r="V329" s="35">
        <v>20</v>
      </c>
      <c r="W329" s="35">
        <v>21.6</v>
      </c>
      <c r="X329" s="4">
        <f t="shared" si="117"/>
        <v>1.08</v>
      </c>
      <c r="Y329" s="11">
        <v>20</v>
      </c>
      <c r="Z329" s="82">
        <v>2217</v>
      </c>
      <c r="AA329" s="82">
        <v>2268</v>
      </c>
      <c r="AB329" s="4">
        <f t="shared" si="118"/>
        <v>1.0230040595399188</v>
      </c>
      <c r="AC329" s="11">
        <v>5</v>
      </c>
      <c r="AD329" s="11">
        <v>270</v>
      </c>
      <c r="AE329" s="11">
        <v>338</v>
      </c>
      <c r="AF329" s="4">
        <f t="shared" si="119"/>
        <v>1.2051851851851851</v>
      </c>
      <c r="AG329" s="11">
        <v>20</v>
      </c>
      <c r="AH329" s="5" t="s">
        <v>362</v>
      </c>
      <c r="AI329" s="5" t="s">
        <v>362</v>
      </c>
      <c r="AJ329" s="5" t="s">
        <v>362</v>
      </c>
      <c r="AK329" s="5" t="s">
        <v>362</v>
      </c>
      <c r="AL329" s="5" t="s">
        <v>362</v>
      </c>
      <c r="AM329" s="5" t="s">
        <v>362</v>
      </c>
      <c r="AN329" s="5" t="s">
        <v>362</v>
      </c>
      <c r="AO329" s="5" t="s">
        <v>362</v>
      </c>
      <c r="AP329" s="5" t="s">
        <v>362</v>
      </c>
      <c r="AQ329" s="5" t="s">
        <v>362</v>
      </c>
      <c r="AR329" s="5" t="s">
        <v>362</v>
      </c>
      <c r="AS329" s="5" t="s">
        <v>362</v>
      </c>
      <c r="AT329" s="5" t="s">
        <v>362</v>
      </c>
      <c r="AU329" s="5" t="s">
        <v>362</v>
      </c>
      <c r="AV329" s="5" t="s">
        <v>362</v>
      </c>
      <c r="AW329" s="5" t="s">
        <v>362</v>
      </c>
      <c r="AX329" s="58">
        <v>0</v>
      </c>
      <c r="AY329" s="58">
        <v>0</v>
      </c>
      <c r="AZ329" s="4">
        <f t="shared" si="120"/>
        <v>0</v>
      </c>
      <c r="BA329" s="5">
        <v>0</v>
      </c>
      <c r="BB329" s="5" t="s">
        <v>362</v>
      </c>
      <c r="BC329" s="5" t="s">
        <v>362</v>
      </c>
      <c r="BD329" s="5" t="s">
        <v>362</v>
      </c>
      <c r="BE329" s="5" t="s">
        <v>362</v>
      </c>
      <c r="BF329" s="5" t="s">
        <v>362</v>
      </c>
      <c r="BG329" s="5" t="s">
        <v>362</v>
      </c>
      <c r="BH329" s="5" t="s">
        <v>362</v>
      </c>
      <c r="BI329" s="5" t="s">
        <v>362</v>
      </c>
      <c r="BJ329" s="44">
        <f t="shared" si="123"/>
        <v>1.0880242041352082</v>
      </c>
      <c r="BK329" s="45">
        <v>1384</v>
      </c>
      <c r="BL329" s="35">
        <f t="shared" si="124"/>
        <v>1505.8</v>
      </c>
      <c r="BM329" s="35">
        <f t="shared" si="125"/>
        <v>121.79999999999995</v>
      </c>
      <c r="BN329" s="35">
        <v>143.19999999999999</v>
      </c>
      <c r="BO329" s="35">
        <v>104.6</v>
      </c>
      <c r="BP329" s="35">
        <v>129.69999999999999</v>
      </c>
      <c r="BQ329" s="35">
        <v>134.30000000000001</v>
      </c>
      <c r="BR329" s="35">
        <v>134.30000000000001</v>
      </c>
      <c r="BS329" s="35"/>
      <c r="BT329" s="35">
        <v>150.4</v>
      </c>
      <c r="BU329" s="35">
        <v>141.1</v>
      </c>
      <c r="BV329" s="35">
        <v>113.6</v>
      </c>
      <c r="BW329" s="35">
        <v>122.3</v>
      </c>
      <c r="BX329" s="35">
        <v>146.29999999999998</v>
      </c>
      <c r="BY329" s="35">
        <v>141.5</v>
      </c>
      <c r="BZ329" s="35"/>
      <c r="CA329" s="35">
        <f t="shared" si="121"/>
        <v>44.5</v>
      </c>
      <c r="CB329" s="35"/>
      <c r="CC329" s="35">
        <f t="shared" si="128"/>
        <v>44.5</v>
      </c>
      <c r="CD329" s="35">
        <f t="shared" si="129"/>
        <v>0</v>
      </c>
      <c r="CE329" s="90"/>
      <c r="CF329" s="90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10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10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10"/>
      <c r="FU329" s="9"/>
      <c r="FV329" s="9"/>
      <c r="FW329" s="9"/>
      <c r="FX329" s="9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10"/>
      <c r="GW329" s="9"/>
      <c r="GX329" s="9"/>
      <c r="GY329" s="9"/>
      <c r="GZ329" s="9"/>
      <c r="HA329" s="9"/>
      <c r="HB329" s="9"/>
      <c r="HC329" s="9"/>
      <c r="HD329" s="9"/>
      <c r="HE329" s="9"/>
      <c r="HF329" s="9"/>
      <c r="HG329" s="9"/>
      <c r="HH329" s="9"/>
      <c r="HI329" s="9"/>
      <c r="HJ329" s="9"/>
      <c r="HK329" s="9"/>
      <c r="HL329" s="9"/>
      <c r="HM329" s="9"/>
      <c r="HN329" s="9"/>
      <c r="HO329" s="9"/>
      <c r="HP329" s="9"/>
      <c r="HQ329" s="9"/>
      <c r="HR329" s="9"/>
      <c r="HS329" s="9"/>
      <c r="HT329" s="9"/>
      <c r="HU329" s="9"/>
      <c r="HV329" s="9"/>
      <c r="HW329" s="9"/>
      <c r="HX329" s="10"/>
      <c r="HY329" s="9"/>
      <c r="HZ329" s="9"/>
    </row>
    <row r="330" spans="1:234" s="2" customFormat="1" ht="17.149999999999999" customHeight="1">
      <c r="A330" s="14" t="s">
        <v>322</v>
      </c>
      <c r="B330" s="35">
        <v>570</v>
      </c>
      <c r="C330" s="35">
        <v>630.1</v>
      </c>
      <c r="D330" s="4">
        <f t="shared" si="122"/>
        <v>1.1054385964912281</v>
      </c>
      <c r="E330" s="11">
        <v>10</v>
      </c>
      <c r="F330" s="5" t="s">
        <v>362</v>
      </c>
      <c r="G330" s="5" t="s">
        <v>362</v>
      </c>
      <c r="H330" s="5" t="s">
        <v>362</v>
      </c>
      <c r="I330" s="5" t="s">
        <v>362</v>
      </c>
      <c r="J330" s="5" t="s">
        <v>362</v>
      </c>
      <c r="K330" s="5" t="s">
        <v>362</v>
      </c>
      <c r="L330" s="5" t="s">
        <v>362</v>
      </c>
      <c r="M330" s="5" t="s">
        <v>362</v>
      </c>
      <c r="N330" s="35">
        <v>355.6</v>
      </c>
      <c r="O330" s="35">
        <v>274.7</v>
      </c>
      <c r="P330" s="4">
        <f t="shared" si="115"/>
        <v>0.77249718785151844</v>
      </c>
      <c r="Q330" s="11">
        <v>20</v>
      </c>
      <c r="R330" s="35">
        <v>24</v>
      </c>
      <c r="S330" s="35">
        <v>55.2</v>
      </c>
      <c r="T330" s="4">
        <f t="shared" si="116"/>
        <v>1.3</v>
      </c>
      <c r="U330" s="11">
        <v>25</v>
      </c>
      <c r="V330" s="35">
        <v>18</v>
      </c>
      <c r="W330" s="35">
        <v>19</v>
      </c>
      <c r="X330" s="4">
        <f t="shared" si="117"/>
        <v>1.0555555555555556</v>
      </c>
      <c r="Y330" s="11">
        <v>25</v>
      </c>
      <c r="Z330" s="82">
        <v>2025</v>
      </c>
      <c r="AA330" s="82">
        <v>1970</v>
      </c>
      <c r="AB330" s="4">
        <f t="shared" si="118"/>
        <v>0.97283950617283954</v>
      </c>
      <c r="AC330" s="11">
        <v>5</v>
      </c>
      <c r="AD330" s="11">
        <v>100</v>
      </c>
      <c r="AE330" s="11">
        <v>109</v>
      </c>
      <c r="AF330" s="4">
        <f t="shared" si="119"/>
        <v>1.0900000000000001</v>
      </c>
      <c r="AG330" s="11">
        <v>20</v>
      </c>
      <c r="AH330" s="5" t="s">
        <v>362</v>
      </c>
      <c r="AI330" s="5" t="s">
        <v>362</v>
      </c>
      <c r="AJ330" s="5" t="s">
        <v>362</v>
      </c>
      <c r="AK330" s="5" t="s">
        <v>362</v>
      </c>
      <c r="AL330" s="5" t="s">
        <v>362</v>
      </c>
      <c r="AM330" s="5" t="s">
        <v>362</v>
      </c>
      <c r="AN330" s="5" t="s">
        <v>362</v>
      </c>
      <c r="AO330" s="5" t="s">
        <v>362</v>
      </c>
      <c r="AP330" s="5" t="s">
        <v>362</v>
      </c>
      <c r="AQ330" s="5" t="s">
        <v>362</v>
      </c>
      <c r="AR330" s="5" t="s">
        <v>362</v>
      </c>
      <c r="AS330" s="5" t="s">
        <v>362</v>
      </c>
      <c r="AT330" s="5" t="s">
        <v>362</v>
      </c>
      <c r="AU330" s="5" t="s">
        <v>362</v>
      </c>
      <c r="AV330" s="5" t="s">
        <v>362</v>
      </c>
      <c r="AW330" s="5" t="s">
        <v>362</v>
      </c>
      <c r="AX330" s="58">
        <v>0</v>
      </c>
      <c r="AY330" s="58">
        <v>0</v>
      </c>
      <c r="AZ330" s="4">
        <f t="shared" si="120"/>
        <v>0</v>
      </c>
      <c r="BA330" s="5">
        <v>0</v>
      </c>
      <c r="BB330" s="5" t="s">
        <v>362</v>
      </c>
      <c r="BC330" s="5" t="s">
        <v>362</v>
      </c>
      <c r="BD330" s="5" t="s">
        <v>362</v>
      </c>
      <c r="BE330" s="5" t="s">
        <v>362</v>
      </c>
      <c r="BF330" s="5" t="s">
        <v>362</v>
      </c>
      <c r="BG330" s="5" t="s">
        <v>362</v>
      </c>
      <c r="BH330" s="5" t="s">
        <v>362</v>
      </c>
      <c r="BI330" s="5" t="s">
        <v>362</v>
      </c>
      <c r="BJ330" s="44">
        <f t="shared" si="123"/>
        <v>1.0672134870637688</v>
      </c>
      <c r="BK330" s="45">
        <v>1234</v>
      </c>
      <c r="BL330" s="35">
        <f t="shared" si="124"/>
        <v>1316.9</v>
      </c>
      <c r="BM330" s="35">
        <f t="shared" si="125"/>
        <v>82.900000000000091</v>
      </c>
      <c r="BN330" s="35">
        <v>125.2</v>
      </c>
      <c r="BO330" s="35">
        <v>106.1</v>
      </c>
      <c r="BP330" s="35">
        <v>146</v>
      </c>
      <c r="BQ330" s="35">
        <v>102.2</v>
      </c>
      <c r="BR330" s="35">
        <v>132.69999999999999</v>
      </c>
      <c r="BS330" s="35"/>
      <c r="BT330" s="35">
        <v>138.9</v>
      </c>
      <c r="BU330" s="35">
        <v>94.600000000000009</v>
      </c>
      <c r="BV330" s="35">
        <v>101.9</v>
      </c>
      <c r="BW330" s="35">
        <v>58.4</v>
      </c>
      <c r="BX330" s="35">
        <v>135.6</v>
      </c>
      <c r="BY330" s="35">
        <v>135.69999999999999</v>
      </c>
      <c r="BZ330" s="35">
        <v>16</v>
      </c>
      <c r="CA330" s="35">
        <f t="shared" si="121"/>
        <v>23.6</v>
      </c>
      <c r="CB330" s="35"/>
      <c r="CC330" s="35">
        <f t="shared" si="128"/>
        <v>23.6</v>
      </c>
      <c r="CD330" s="35">
        <f t="shared" si="129"/>
        <v>0</v>
      </c>
      <c r="CE330" s="90"/>
      <c r="CF330" s="90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10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10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10"/>
      <c r="FU330" s="9"/>
      <c r="FV330" s="9"/>
      <c r="FW330" s="9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10"/>
      <c r="GW330" s="9"/>
      <c r="GX330" s="9"/>
      <c r="GY330" s="9"/>
      <c r="GZ330" s="9"/>
      <c r="HA330" s="9"/>
      <c r="HB330" s="9"/>
      <c r="HC330" s="9"/>
      <c r="HD330" s="9"/>
      <c r="HE330" s="9"/>
      <c r="HF330" s="9"/>
      <c r="HG330" s="9"/>
      <c r="HH330" s="9"/>
      <c r="HI330" s="9"/>
      <c r="HJ330" s="9"/>
      <c r="HK330" s="9"/>
      <c r="HL330" s="9"/>
      <c r="HM330" s="9"/>
      <c r="HN330" s="9"/>
      <c r="HO330" s="9"/>
      <c r="HP330" s="9"/>
      <c r="HQ330" s="9"/>
      <c r="HR330" s="9"/>
      <c r="HS330" s="9"/>
      <c r="HT330" s="9"/>
      <c r="HU330" s="9"/>
      <c r="HV330" s="9"/>
      <c r="HW330" s="9"/>
      <c r="HX330" s="10"/>
      <c r="HY330" s="9"/>
      <c r="HZ330" s="9"/>
    </row>
    <row r="331" spans="1:234" s="2" customFormat="1" ht="17.149999999999999" customHeight="1">
      <c r="A331" s="14" t="s">
        <v>323</v>
      </c>
      <c r="B331" s="35">
        <v>1019</v>
      </c>
      <c r="C331" s="35">
        <v>1156.0999999999999</v>
      </c>
      <c r="D331" s="4">
        <f t="shared" si="122"/>
        <v>1.1345436702649656</v>
      </c>
      <c r="E331" s="11">
        <v>10</v>
      </c>
      <c r="F331" s="5" t="s">
        <v>362</v>
      </c>
      <c r="G331" s="5" t="s">
        <v>362</v>
      </c>
      <c r="H331" s="5" t="s">
        <v>362</v>
      </c>
      <c r="I331" s="5" t="s">
        <v>362</v>
      </c>
      <c r="J331" s="5" t="s">
        <v>362</v>
      </c>
      <c r="K331" s="5" t="s">
        <v>362</v>
      </c>
      <c r="L331" s="5" t="s">
        <v>362</v>
      </c>
      <c r="M331" s="5" t="s">
        <v>362</v>
      </c>
      <c r="N331" s="35">
        <v>1605.5</v>
      </c>
      <c r="O331" s="35">
        <v>1050.5</v>
      </c>
      <c r="P331" s="4">
        <f t="shared" si="115"/>
        <v>0.65431329803799443</v>
      </c>
      <c r="Q331" s="11">
        <v>20</v>
      </c>
      <c r="R331" s="35">
        <v>94</v>
      </c>
      <c r="S331" s="35">
        <v>101.7</v>
      </c>
      <c r="T331" s="4">
        <f t="shared" si="116"/>
        <v>1.0819148936170213</v>
      </c>
      <c r="U331" s="11">
        <v>20</v>
      </c>
      <c r="V331" s="35">
        <v>264</v>
      </c>
      <c r="W331" s="35">
        <v>279.39999999999998</v>
      </c>
      <c r="X331" s="4">
        <f t="shared" si="117"/>
        <v>1.0583333333333333</v>
      </c>
      <c r="Y331" s="11">
        <v>30</v>
      </c>
      <c r="Z331" s="82">
        <v>11224</v>
      </c>
      <c r="AA331" s="82">
        <v>10350</v>
      </c>
      <c r="AB331" s="4">
        <f t="shared" si="118"/>
        <v>0.92213114754098358</v>
      </c>
      <c r="AC331" s="11">
        <v>5</v>
      </c>
      <c r="AD331" s="11">
        <v>3340</v>
      </c>
      <c r="AE331" s="11">
        <v>2645</v>
      </c>
      <c r="AF331" s="4">
        <f t="shared" si="119"/>
        <v>0.79191616766467066</v>
      </c>
      <c r="AG331" s="11">
        <v>20</v>
      </c>
      <c r="AH331" s="5" t="s">
        <v>362</v>
      </c>
      <c r="AI331" s="5" t="s">
        <v>362</v>
      </c>
      <c r="AJ331" s="5" t="s">
        <v>362</v>
      </c>
      <c r="AK331" s="5" t="s">
        <v>362</v>
      </c>
      <c r="AL331" s="5" t="s">
        <v>362</v>
      </c>
      <c r="AM331" s="5" t="s">
        <v>362</v>
      </c>
      <c r="AN331" s="5" t="s">
        <v>362</v>
      </c>
      <c r="AO331" s="5" t="s">
        <v>362</v>
      </c>
      <c r="AP331" s="5" t="s">
        <v>362</v>
      </c>
      <c r="AQ331" s="5" t="s">
        <v>362</v>
      </c>
      <c r="AR331" s="5" t="s">
        <v>362</v>
      </c>
      <c r="AS331" s="5" t="s">
        <v>362</v>
      </c>
      <c r="AT331" s="5" t="s">
        <v>362</v>
      </c>
      <c r="AU331" s="5" t="s">
        <v>362</v>
      </c>
      <c r="AV331" s="5" t="s">
        <v>362</v>
      </c>
      <c r="AW331" s="5" t="s">
        <v>362</v>
      </c>
      <c r="AX331" s="58">
        <v>0</v>
      </c>
      <c r="AY331" s="58">
        <v>0</v>
      </c>
      <c r="AZ331" s="4">
        <f t="shared" si="120"/>
        <v>0</v>
      </c>
      <c r="BA331" s="5">
        <v>0</v>
      </c>
      <c r="BB331" s="5" t="s">
        <v>362</v>
      </c>
      <c r="BC331" s="5" t="s">
        <v>362</v>
      </c>
      <c r="BD331" s="5" t="s">
        <v>362</v>
      </c>
      <c r="BE331" s="5" t="s">
        <v>362</v>
      </c>
      <c r="BF331" s="5" t="s">
        <v>362</v>
      </c>
      <c r="BG331" s="5" t="s">
        <v>362</v>
      </c>
      <c r="BH331" s="5" t="s">
        <v>362</v>
      </c>
      <c r="BI331" s="5" t="s">
        <v>362</v>
      </c>
      <c r="BJ331" s="44">
        <f t="shared" si="123"/>
        <v>0.9358950440642696</v>
      </c>
      <c r="BK331" s="45">
        <v>1627</v>
      </c>
      <c r="BL331" s="35">
        <f t="shared" si="124"/>
        <v>1522.7</v>
      </c>
      <c r="BM331" s="35">
        <f t="shared" si="125"/>
        <v>-104.29999999999995</v>
      </c>
      <c r="BN331" s="35">
        <v>131.69999999999999</v>
      </c>
      <c r="BO331" s="35">
        <v>120</v>
      </c>
      <c r="BP331" s="35">
        <v>74.5</v>
      </c>
      <c r="BQ331" s="35">
        <v>61.300000000000011</v>
      </c>
      <c r="BR331" s="35">
        <v>154.80000000000001</v>
      </c>
      <c r="BS331" s="35"/>
      <c r="BT331" s="35">
        <v>124.4</v>
      </c>
      <c r="BU331" s="35">
        <v>133.80000000000001</v>
      </c>
      <c r="BV331" s="35">
        <v>133.6</v>
      </c>
      <c r="BW331" s="35">
        <v>106.4</v>
      </c>
      <c r="BX331" s="35">
        <v>177.60000000000002</v>
      </c>
      <c r="BY331" s="35">
        <v>163.1</v>
      </c>
      <c r="BZ331" s="35">
        <v>144</v>
      </c>
      <c r="CA331" s="35">
        <f t="shared" si="121"/>
        <v>-2.5</v>
      </c>
      <c r="CB331" s="35"/>
      <c r="CC331" s="35">
        <f t="shared" si="128"/>
        <v>0</v>
      </c>
      <c r="CD331" s="35">
        <f t="shared" si="129"/>
        <v>-2.5</v>
      </c>
      <c r="CE331" s="90"/>
      <c r="CF331" s="90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10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10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10"/>
      <c r="FU331" s="9"/>
      <c r="FV331" s="9"/>
      <c r="FW331" s="9"/>
      <c r="FX331" s="9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10"/>
      <c r="GW331" s="9"/>
      <c r="GX331" s="9"/>
      <c r="GY331" s="9"/>
      <c r="GZ331" s="9"/>
      <c r="HA331" s="9"/>
      <c r="HB331" s="9"/>
      <c r="HC331" s="9"/>
      <c r="HD331" s="9"/>
      <c r="HE331" s="9"/>
      <c r="HF331" s="9"/>
      <c r="HG331" s="9"/>
      <c r="HH331" s="9"/>
      <c r="HI331" s="9"/>
      <c r="HJ331" s="9"/>
      <c r="HK331" s="9"/>
      <c r="HL331" s="9"/>
      <c r="HM331" s="9"/>
      <c r="HN331" s="9"/>
      <c r="HO331" s="9"/>
      <c r="HP331" s="9"/>
      <c r="HQ331" s="9"/>
      <c r="HR331" s="9"/>
      <c r="HS331" s="9"/>
      <c r="HT331" s="9"/>
      <c r="HU331" s="9"/>
      <c r="HV331" s="9"/>
      <c r="HW331" s="9"/>
      <c r="HX331" s="10"/>
      <c r="HY331" s="9"/>
      <c r="HZ331" s="9"/>
    </row>
    <row r="332" spans="1:234" s="2" customFormat="1" ht="17.149999999999999" customHeight="1">
      <c r="A332" s="14" t="s">
        <v>324</v>
      </c>
      <c r="B332" s="35">
        <v>110711</v>
      </c>
      <c r="C332" s="35">
        <v>119181.7</v>
      </c>
      <c r="D332" s="4">
        <f t="shared" si="122"/>
        <v>1.0765118190604366</v>
      </c>
      <c r="E332" s="11">
        <v>10</v>
      </c>
      <c r="F332" s="5" t="s">
        <v>362</v>
      </c>
      <c r="G332" s="5" t="s">
        <v>362</v>
      </c>
      <c r="H332" s="5" t="s">
        <v>362</v>
      </c>
      <c r="I332" s="5" t="s">
        <v>362</v>
      </c>
      <c r="J332" s="5" t="s">
        <v>362</v>
      </c>
      <c r="K332" s="5" t="s">
        <v>362</v>
      </c>
      <c r="L332" s="5" t="s">
        <v>362</v>
      </c>
      <c r="M332" s="5" t="s">
        <v>362</v>
      </c>
      <c r="N332" s="35">
        <v>9182</v>
      </c>
      <c r="O332" s="35">
        <v>9041.7999999999993</v>
      </c>
      <c r="P332" s="4">
        <f t="shared" si="115"/>
        <v>0.98473099542583309</v>
      </c>
      <c r="Q332" s="11">
        <v>20</v>
      </c>
      <c r="R332" s="35">
        <v>114</v>
      </c>
      <c r="S332" s="35">
        <v>179</v>
      </c>
      <c r="T332" s="4">
        <f t="shared" si="116"/>
        <v>1.2370175438596491</v>
      </c>
      <c r="U332" s="11">
        <v>20</v>
      </c>
      <c r="V332" s="35">
        <v>98</v>
      </c>
      <c r="W332" s="35">
        <v>104.5</v>
      </c>
      <c r="X332" s="4">
        <f t="shared" si="117"/>
        <v>1.0663265306122449</v>
      </c>
      <c r="Y332" s="11">
        <v>30</v>
      </c>
      <c r="Z332" s="82">
        <v>341718</v>
      </c>
      <c r="AA332" s="82">
        <v>327133</v>
      </c>
      <c r="AB332" s="4">
        <f t="shared" si="118"/>
        <v>0.95731860774088573</v>
      </c>
      <c r="AC332" s="11">
        <v>5</v>
      </c>
      <c r="AD332" s="11">
        <v>800</v>
      </c>
      <c r="AE332" s="11">
        <v>916</v>
      </c>
      <c r="AF332" s="4">
        <f t="shared" si="119"/>
        <v>1.145</v>
      </c>
      <c r="AG332" s="11">
        <v>20</v>
      </c>
      <c r="AH332" s="5" t="s">
        <v>362</v>
      </c>
      <c r="AI332" s="5" t="s">
        <v>362</v>
      </c>
      <c r="AJ332" s="5" t="s">
        <v>362</v>
      </c>
      <c r="AK332" s="5" t="s">
        <v>362</v>
      </c>
      <c r="AL332" s="5" t="s">
        <v>362</v>
      </c>
      <c r="AM332" s="5" t="s">
        <v>362</v>
      </c>
      <c r="AN332" s="5" t="s">
        <v>362</v>
      </c>
      <c r="AO332" s="5" t="s">
        <v>362</v>
      </c>
      <c r="AP332" s="5" t="s">
        <v>362</v>
      </c>
      <c r="AQ332" s="5" t="s">
        <v>362</v>
      </c>
      <c r="AR332" s="5" t="s">
        <v>362</v>
      </c>
      <c r="AS332" s="5" t="s">
        <v>362</v>
      </c>
      <c r="AT332" s="5" t="s">
        <v>362</v>
      </c>
      <c r="AU332" s="5" t="s">
        <v>362</v>
      </c>
      <c r="AV332" s="5" t="s">
        <v>362</v>
      </c>
      <c r="AW332" s="5" t="s">
        <v>362</v>
      </c>
      <c r="AX332" s="58">
        <v>100</v>
      </c>
      <c r="AY332" s="58">
        <v>100</v>
      </c>
      <c r="AZ332" s="4">
        <f t="shared" si="120"/>
        <v>1</v>
      </c>
      <c r="BA332" s="5">
        <v>10</v>
      </c>
      <c r="BB332" s="5" t="s">
        <v>362</v>
      </c>
      <c r="BC332" s="5" t="s">
        <v>362</v>
      </c>
      <c r="BD332" s="5" t="s">
        <v>362</v>
      </c>
      <c r="BE332" s="5" t="s">
        <v>362</v>
      </c>
      <c r="BF332" s="5" t="s">
        <v>362</v>
      </c>
      <c r="BG332" s="5" t="s">
        <v>362</v>
      </c>
      <c r="BH332" s="5" t="s">
        <v>362</v>
      </c>
      <c r="BI332" s="5" t="s">
        <v>362</v>
      </c>
      <c r="BJ332" s="44">
        <f t="shared" si="123"/>
        <v>1.0858824168120502</v>
      </c>
      <c r="BK332" s="45">
        <v>3926</v>
      </c>
      <c r="BL332" s="35">
        <f t="shared" si="124"/>
        <v>4263.2</v>
      </c>
      <c r="BM332" s="35">
        <f t="shared" si="125"/>
        <v>337.19999999999982</v>
      </c>
      <c r="BN332" s="35">
        <v>412.1</v>
      </c>
      <c r="BO332" s="35">
        <v>414</v>
      </c>
      <c r="BP332" s="35">
        <v>392.3</v>
      </c>
      <c r="BQ332" s="35">
        <v>346.20000000000005</v>
      </c>
      <c r="BR332" s="35">
        <v>389.3</v>
      </c>
      <c r="BS332" s="35"/>
      <c r="BT332" s="35">
        <v>471.6</v>
      </c>
      <c r="BU332" s="35">
        <v>379.3</v>
      </c>
      <c r="BV332" s="35">
        <v>344.5</v>
      </c>
      <c r="BW332" s="35">
        <v>348.9</v>
      </c>
      <c r="BX332" s="35">
        <v>361.4</v>
      </c>
      <c r="BY332" s="35">
        <v>414.3</v>
      </c>
      <c r="BZ332" s="35"/>
      <c r="CA332" s="35">
        <f t="shared" si="121"/>
        <v>-10.7</v>
      </c>
      <c r="CB332" s="35"/>
      <c r="CC332" s="35">
        <f t="shared" si="128"/>
        <v>0</v>
      </c>
      <c r="CD332" s="35">
        <f t="shared" si="129"/>
        <v>-10.7</v>
      </c>
      <c r="CE332" s="90"/>
      <c r="CF332" s="90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10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10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10"/>
      <c r="FU332" s="9"/>
      <c r="FV332" s="9"/>
      <c r="FW332" s="9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10"/>
      <c r="GW332" s="9"/>
      <c r="GX332" s="9"/>
      <c r="GY332" s="9"/>
      <c r="GZ332" s="9"/>
      <c r="HA332" s="9"/>
      <c r="HB332" s="9"/>
      <c r="HC332" s="9"/>
      <c r="HD332" s="9"/>
      <c r="HE332" s="9"/>
      <c r="HF332" s="9"/>
      <c r="HG332" s="9"/>
      <c r="HH332" s="9"/>
      <c r="HI332" s="9"/>
      <c r="HJ332" s="9"/>
      <c r="HK332" s="9"/>
      <c r="HL332" s="9"/>
      <c r="HM332" s="9"/>
      <c r="HN332" s="9"/>
      <c r="HO332" s="9"/>
      <c r="HP332" s="9"/>
      <c r="HQ332" s="9"/>
      <c r="HR332" s="9"/>
      <c r="HS332" s="9"/>
      <c r="HT332" s="9"/>
      <c r="HU332" s="9"/>
      <c r="HV332" s="9"/>
      <c r="HW332" s="9"/>
      <c r="HX332" s="10"/>
      <c r="HY332" s="9"/>
      <c r="HZ332" s="9"/>
    </row>
    <row r="333" spans="1:234" s="2" customFormat="1" ht="17.149999999999999" customHeight="1">
      <c r="A333" s="18" t="s">
        <v>325</v>
      </c>
      <c r="B333" s="60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35"/>
      <c r="CD333" s="35"/>
      <c r="CE333" s="90"/>
      <c r="CF333" s="90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10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10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10"/>
      <c r="FU333" s="9"/>
      <c r="FV333" s="9"/>
      <c r="FW333" s="9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10"/>
      <c r="GW333" s="9"/>
      <c r="GX333" s="9"/>
      <c r="GY333" s="9"/>
      <c r="GZ333" s="9"/>
      <c r="HA333" s="9"/>
      <c r="HB333" s="9"/>
      <c r="HC333" s="9"/>
      <c r="HD333" s="9"/>
      <c r="HE333" s="9"/>
      <c r="HF333" s="9"/>
      <c r="HG333" s="9"/>
      <c r="HH333" s="9"/>
      <c r="HI333" s="9"/>
      <c r="HJ333" s="9"/>
      <c r="HK333" s="9"/>
      <c r="HL333" s="9"/>
      <c r="HM333" s="9"/>
      <c r="HN333" s="9"/>
      <c r="HO333" s="9"/>
      <c r="HP333" s="9"/>
      <c r="HQ333" s="9"/>
      <c r="HR333" s="9"/>
      <c r="HS333" s="9"/>
      <c r="HT333" s="9"/>
      <c r="HU333" s="9"/>
      <c r="HV333" s="9"/>
      <c r="HW333" s="9"/>
      <c r="HX333" s="10"/>
      <c r="HY333" s="9"/>
      <c r="HZ333" s="9"/>
    </row>
    <row r="334" spans="1:234" s="2" customFormat="1" ht="17.149999999999999" customHeight="1">
      <c r="A334" s="46" t="s">
        <v>326</v>
      </c>
      <c r="B334" s="35">
        <v>412</v>
      </c>
      <c r="C334" s="35">
        <v>421.7</v>
      </c>
      <c r="D334" s="4">
        <f t="shared" si="122"/>
        <v>1.0235436893203884</v>
      </c>
      <c r="E334" s="11">
        <v>10</v>
      </c>
      <c r="F334" s="5" t="s">
        <v>362</v>
      </c>
      <c r="G334" s="5" t="s">
        <v>362</v>
      </c>
      <c r="H334" s="5" t="s">
        <v>362</v>
      </c>
      <c r="I334" s="5" t="s">
        <v>362</v>
      </c>
      <c r="J334" s="5" t="s">
        <v>362</v>
      </c>
      <c r="K334" s="5" t="s">
        <v>362</v>
      </c>
      <c r="L334" s="5" t="s">
        <v>362</v>
      </c>
      <c r="M334" s="5" t="s">
        <v>362</v>
      </c>
      <c r="N334" s="35">
        <v>1641.3</v>
      </c>
      <c r="O334" s="35">
        <v>1224.3</v>
      </c>
      <c r="P334" s="4">
        <f t="shared" si="115"/>
        <v>0.7459331018095412</v>
      </c>
      <c r="Q334" s="11">
        <v>20</v>
      </c>
      <c r="R334" s="35">
        <v>300</v>
      </c>
      <c r="S334" s="35">
        <v>299.5</v>
      </c>
      <c r="T334" s="4">
        <f t="shared" si="116"/>
        <v>0.99833333333333329</v>
      </c>
      <c r="U334" s="11">
        <v>25</v>
      </c>
      <c r="V334" s="35">
        <v>23.3</v>
      </c>
      <c r="W334" s="35">
        <v>24</v>
      </c>
      <c r="X334" s="4">
        <f t="shared" si="117"/>
        <v>1.0300429184549356</v>
      </c>
      <c r="Y334" s="11">
        <v>25</v>
      </c>
      <c r="Z334" s="82">
        <v>5396</v>
      </c>
      <c r="AA334" s="82">
        <v>3785</v>
      </c>
      <c r="AB334" s="4">
        <f t="shared" si="118"/>
        <v>0.70144551519644183</v>
      </c>
      <c r="AC334" s="11">
        <v>5</v>
      </c>
      <c r="AD334" s="11">
        <v>300</v>
      </c>
      <c r="AE334" s="11">
        <v>300</v>
      </c>
      <c r="AF334" s="4">
        <f t="shared" si="119"/>
        <v>1</v>
      </c>
      <c r="AG334" s="11">
        <v>20</v>
      </c>
      <c r="AH334" s="5" t="s">
        <v>362</v>
      </c>
      <c r="AI334" s="5" t="s">
        <v>362</v>
      </c>
      <c r="AJ334" s="5" t="s">
        <v>362</v>
      </c>
      <c r="AK334" s="5" t="s">
        <v>362</v>
      </c>
      <c r="AL334" s="5" t="s">
        <v>362</v>
      </c>
      <c r="AM334" s="5" t="s">
        <v>362</v>
      </c>
      <c r="AN334" s="5" t="s">
        <v>362</v>
      </c>
      <c r="AO334" s="5" t="s">
        <v>362</v>
      </c>
      <c r="AP334" s="5" t="s">
        <v>362</v>
      </c>
      <c r="AQ334" s="5" t="s">
        <v>362</v>
      </c>
      <c r="AR334" s="5" t="s">
        <v>362</v>
      </c>
      <c r="AS334" s="5" t="s">
        <v>362</v>
      </c>
      <c r="AT334" s="5" t="s">
        <v>362</v>
      </c>
      <c r="AU334" s="5" t="s">
        <v>362</v>
      </c>
      <c r="AV334" s="5" t="s">
        <v>362</v>
      </c>
      <c r="AW334" s="5" t="s">
        <v>362</v>
      </c>
      <c r="AX334" s="58">
        <v>0</v>
      </c>
      <c r="AY334" s="58">
        <v>0</v>
      </c>
      <c r="AZ334" s="4">
        <f t="shared" si="120"/>
        <v>0</v>
      </c>
      <c r="BA334" s="5">
        <v>0</v>
      </c>
      <c r="BB334" s="5" t="s">
        <v>362</v>
      </c>
      <c r="BC334" s="5" t="s">
        <v>362</v>
      </c>
      <c r="BD334" s="5" t="s">
        <v>362</v>
      </c>
      <c r="BE334" s="5" t="s">
        <v>362</v>
      </c>
      <c r="BF334" s="5" t="s">
        <v>362</v>
      </c>
      <c r="BG334" s="5" t="s">
        <v>362</v>
      </c>
      <c r="BH334" s="5" t="s">
        <v>362</v>
      </c>
      <c r="BI334" s="5" t="s">
        <v>362</v>
      </c>
      <c r="BJ334" s="44">
        <f t="shared" si="123"/>
        <v>0.94638793142936806</v>
      </c>
      <c r="BK334" s="45">
        <v>1200</v>
      </c>
      <c r="BL334" s="35">
        <f t="shared" si="124"/>
        <v>1135.7</v>
      </c>
      <c r="BM334" s="35">
        <f t="shared" si="125"/>
        <v>-64.299999999999955</v>
      </c>
      <c r="BN334" s="35">
        <v>103.1</v>
      </c>
      <c r="BO334" s="35">
        <v>91.9</v>
      </c>
      <c r="BP334" s="35">
        <v>105.5</v>
      </c>
      <c r="BQ334" s="35">
        <v>101.1</v>
      </c>
      <c r="BR334" s="35">
        <v>101.2</v>
      </c>
      <c r="BS334" s="35"/>
      <c r="BT334" s="35">
        <v>97.7</v>
      </c>
      <c r="BU334" s="35">
        <v>90</v>
      </c>
      <c r="BV334" s="35">
        <v>81.2</v>
      </c>
      <c r="BW334" s="35">
        <v>102.6</v>
      </c>
      <c r="BX334" s="35">
        <v>110.69999999999999</v>
      </c>
      <c r="BY334" s="35">
        <v>120.7</v>
      </c>
      <c r="BZ334" s="35">
        <v>5.6</v>
      </c>
      <c r="CA334" s="35">
        <f t="shared" si="121"/>
        <v>24.4</v>
      </c>
      <c r="CB334" s="35"/>
      <c r="CC334" s="35">
        <f t="shared" ref="CC334:CC344" si="130">IF((IF(AND((CA334)&gt;0,CB334="+"),0,CA334))&gt;0,CA334,0)</f>
        <v>24.4</v>
      </c>
      <c r="CD334" s="35">
        <f t="shared" ref="CD334:CD344" si="131">IF((IF(AND((CA334)&gt;0,CB334="+"),0,CA334))&lt;0,CA334,0)</f>
        <v>0</v>
      </c>
      <c r="CE334" s="90"/>
      <c r="CF334" s="90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10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10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10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10"/>
      <c r="GW334" s="9"/>
      <c r="GX334" s="9"/>
      <c r="GY334" s="9"/>
      <c r="GZ334" s="9"/>
      <c r="HA334" s="9"/>
      <c r="HB334" s="9"/>
      <c r="HC334" s="9"/>
      <c r="HD334" s="9"/>
      <c r="HE334" s="9"/>
      <c r="HF334" s="9"/>
      <c r="HG334" s="9"/>
      <c r="HH334" s="9"/>
      <c r="HI334" s="9"/>
      <c r="HJ334" s="9"/>
      <c r="HK334" s="9"/>
      <c r="HL334" s="9"/>
      <c r="HM334" s="9"/>
      <c r="HN334" s="9"/>
      <c r="HO334" s="9"/>
      <c r="HP334" s="9"/>
      <c r="HQ334" s="9"/>
      <c r="HR334" s="9"/>
      <c r="HS334" s="9"/>
      <c r="HT334" s="9"/>
      <c r="HU334" s="9"/>
      <c r="HV334" s="9"/>
      <c r="HW334" s="9"/>
      <c r="HX334" s="10"/>
      <c r="HY334" s="9"/>
      <c r="HZ334" s="9"/>
    </row>
    <row r="335" spans="1:234" s="2" customFormat="1" ht="17.149999999999999" customHeight="1">
      <c r="A335" s="46" t="s">
        <v>327</v>
      </c>
      <c r="B335" s="35">
        <v>412</v>
      </c>
      <c r="C335" s="35">
        <v>618</v>
      </c>
      <c r="D335" s="4">
        <f t="shared" si="122"/>
        <v>1.23</v>
      </c>
      <c r="E335" s="11">
        <v>10</v>
      </c>
      <c r="F335" s="5" t="s">
        <v>362</v>
      </c>
      <c r="G335" s="5" t="s">
        <v>362</v>
      </c>
      <c r="H335" s="5" t="s">
        <v>362</v>
      </c>
      <c r="I335" s="5" t="s">
        <v>362</v>
      </c>
      <c r="J335" s="5" t="s">
        <v>362</v>
      </c>
      <c r="K335" s="5" t="s">
        <v>362</v>
      </c>
      <c r="L335" s="5" t="s">
        <v>362</v>
      </c>
      <c r="M335" s="5" t="s">
        <v>362</v>
      </c>
      <c r="N335" s="35">
        <v>746.1</v>
      </c>
      <c r="O335" s="35">
        <v>437.5</v>
      </c>
      <c r="P335" s="4">
        <f t="shared" si="115"/>
        <v>0.58638252245007372</v>
      </c>
      <c r="Q335" s="11">
        <v>20</v>
      </c>
      <c r="R335" s="35">
        <v>376</v>
      </c>
      <c r="S335" s="35">
        <v>388.8</v>
      </c>
      <c r="T335" s="4">
        <f t="shared" si="116"/>
        <v>1.0340425531914894</v>
      </c>
      <c r="U335" s="11">
        <v>30</v>
      </c>
      <c r="V335" s="35">
        <v>21</v>
      </c>
      <c r="W335" s="35">
        <v>22</v>
      </c>
      <c r="X335" s="4">
        <f t="shared" si="117"/>
        <v>1.0476190476190477</v>
      </c>
      <c r="Y335" s="11">
        <v>20</v>
      </c>
      <c r="Z335" s="82">
        <v>11835</v>
      </c>
      <c r="AA335" s="82">
        <v>9431</v>
      </c>
      <c r="AB335" s="4">
        <f t="shared" si="118"/>
        <v>0.79687367976341361</v>
      </c>
      <c r="AC335" s="11">
        <v>5</v>
      </c>
      <c r="AD335" s="11">
        <v>409</v>
      </c>
      <c r="AE335" s="11">
        <v>409</v>
      </c>
      <c r="AF335" s="4">
        <f t="shared" si="119"/>
        <v>1</v>
      </c>
      <c r="AG335" s="11">
        <v>20</v>
      </c>
      <c r="AH335" s="5" t="s">
        <v>362</v>
      </c>
      <c r="AI335" s="5" t="s">
        <v>362</v>
      </c>
      <c r="AJ335" s="5" t="s">
        <v>362</v>
      </c>
      <c r="AK335" s="5" t="s">
        <v>362</v>
      </c>
      <c r="AL335" s="5" t="s">
        <v>362</v>
      </c>
      <c r="AM335" s="5" t="s">
        <v>362</v>
      </c>
      <c r="AN335" s="5" t="s">
        <v>362</v>
      </c>
      <c r="AO335" s="5" t="s">
        <v>362</v>
      </c>
      <c r="AP335" s="5" t="s">
        <v>362</v>
      </c>
      <c r="AQ335" s="5" t="s">
        <v>362</v>
      </c>
      <c r="AR335" s="5" t="s">
        <v>362</v>
      </c>
      <c r="AS335" s="5" t="s">
        <v>362</v>
      </c>
      <c r="AT335" s="5" t="s">
        <v>362</v>
      </c>
      <c r="AU335" s="5" t="s">
        <v>362</v>
      </c>
      <c r="AV335" s="5" t="s">
        <v>362</v>
      </c>
      <c r="AW335" s="5" t="s">
        <v>362</v>
      </c>
      <c r="AX335" s="58">
        <v>0</v>
      </c>
      <c r="AY335" s="58">
        <v>0</v>
      </c>
      <c r="AZ335" s="4">
        <f t="shared" si="120"/>
        <v>0</v>
      </c>
      <c r="BA335" s="5">
        <v>0</v>
      </c>
      <c r="BB335" s="5" t="s">
        <v>362</v>
      </c>
      <c r="BC335" s="5" t="s">
        <v>362</v>
      </c>
      <c r="BD335" s="5" t="s">
        <v>362</v>
      </c>
      <c r="BE335" s="5" t="s">
        <v>362</v>
      </c>
      <c r="BF335" s="5" t="s">
        <v>362</v>
      </c>
      <c r="BG335" s="5" t="s">
        <v>362</v>
      </c>
      <c r="BH335" s="5" t="s">
        <v>362</v>
      </c>
      <c r="BI335" s="5" t="s">
        <v>362</v>
      </c>
      <c r="BJ335" s="44">
        <f t="shared" si="123"/>
        <v>0.95224453710423029</v>
      </c>
      <c r="BK335" s="45">
        <v>967</v>
      </c>
      <c r="BL335" s="35">
        <f t="shared" si="124"/>
        <v>920.8</v>
      </c>
      <c r="BM335" s="35">
        <f t="shared" si="125"/>
        <v>-46.200000000000045</v>
      </c>
      <c r="BN335" s="35">
        <v>84.3</v>
      </c>
      <c r="BO335" s="35">
        <v>57.7</v>
      </c>
      <c r="BP335" s="35">
        <v>46.8</v>
      </c>
      <c r="BQ335" s="35">
        <v>72.2</v>
      </c>
      <c r="BR335" s="35">
        <v>85.7</v>
      </c>
      <c r="BS335" s="35"/>
      <c r="BT335" s="35">
        <v>119</v>
      </c>
      <c r="BU335" s="35">
        <v>77.3</v>
      </c>
      <c r="BV335" s="35">
        <v>81.2</v>
      </c>
      <c r="BW335" s="35">
        <v>77.400000000000006</v>
      </c>
      <c r="BX335" s="35">
        <v>85.800000000000011</v>
      </c>
      <c r="BY335" s="35">
        <v>97.4</v>
      </c>
      <c r="BZ335" s="35">
        <v>37.200000000000003</v>
      </c>
      <c r="CA335" s="35">
        <f t="shared" si="121"/>
        <v>-1.2</v>
      </c>
      <c r="CB335" s="35"/>
      <c r="CC335" s="35">
        <f t="shared" si="130"/>
        <v>0</v>
      </c>
      <c r="CD335" s="35">
        <f t="shared" si="131"/>
        <v>-1.2</v>
      </c>
      <c r="CE335" s="90"/>
      <c r="CF335" s="90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10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10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10"/>
      <c r="FU335" s="9"/>
      <c r="FV335" s="9"/>
      <c r="FW335" s="9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10"/>
      <c r="GW335" s="9"/>
      <c r="GX335" s="9"/>
      <c r="GY335" s="9"/>
      <c r="GZ335" s="9"/>
      <c r="HA335" s="9"/>
      <c r="HB335" s="9"/>
      <c r="HC335" s="9"/>
      <c r="HD335" s="9"/>
      <c r="HE335" s="9"/>
      <c r="HF335" s="9"/>
      <c r="HG335" s="9"/>
      <c r="HH335" s="9"/>
      <c r="HI335" s="9"/>
      <c r="HJ335" s="9"/>
      <c r="HK335" s="9"/>
      <c r="HL335" s="9"/>
      <c r="HM335" s="9"/>
      <c r="HN335" s="9"/>
      <c r="HO335" s="9"/>
      <c r="HP335" s="9"/>
      <c r="HQ335" s="9"/>
      <c r="HR335" s="9"/>
      <c r="HS335" s="9"/>
      <c r="HT335" s="9"/>
      <c r="HU335" s="9"/>
      <c r="HV335" s="9"/>
      <c r="HW335" s="9"/>
      <c r="HX335" s="10"/>
      <c r="HY335" s="9"/>
      <c r="HZ335" s="9"/>
    </row>
    <row r="336" spans="1:234" s="2" customFormat="1" ht="17.149999999999999" customHeight="1">
      <c r="A336" s="46" t="s">
        <v>328</v>
      </c>
      <c r="B336" s="35">
        <v>708</v>
      </c>
      <c r="C336" s="35">
        <v>755.2</v>
      </c>
      <c r="D336" s="4">
        <f t="shared" si="122"/>
        <v>1.0666666666666667</v>
      </c>
      <c r="E336" s="11">
        <v>10</v>
      </c>
      <c r="F336" s="5" t="s">
        <v>362</v>
      </c>
      <c r="G336" s="5" t="s">
        <v>362</v>
      </c>
      <c r="H336" s="5" t="s">
        <v>362</v>
      </c>
      <c r="I336" s="5" t="s">
        <v>362</v>
      </c>
      <c r="J336" s="5" t="s">
        <v>362</v>
      </c>
      <c r="K336" s="5" t="s">
        <v>362</v>
      </c>
      <c r="L336" s="5" t="s">
        <v>362</v>
      </c>
      <c r="M336" s="5" t="s">
        <v>362</v>
      </c>
      <c r="N336" s="35">
        <v>1410.5</v>
      </c>
      <c r="O336" s="35">
        <v>1367.4</v>
      </c>
      <c r="P336" s="4">
        <f t="shared" si="115"/>
        <v>0.96944345976604052</v>
      </c>
      <c r="Q336" s="11">
        <v>20</v>
      </c>
      <c r="R336" s="35">
        <v>551</v>
      </c>
      <c r="S336" s="35">
        <v>550.20000000000005</v>
      </c>
      <c r="T336" s="4">
        <f t="shared" si="116"/>
        <v>0.99854809437386582</v>
      </c>
      <c r="U336" s="11">
        <v>30</v>
      </c>
      <c r="V336" s="35">
        <v>37</v>
      </c>
      <c r="W336" s="35">
        <v>38</v>
      </c>
      <c r="X336" s="4">
        <f t="shared" si="117"/>
        <v>1.027027027027027</v>
      </c>
      <c r="Y336" s="11">
        <v>20</v>
      </c>
      <c r="Z336" s="82">
        <v>5074</v>
      </c>
      <c r="AA336" s="82">
        <v>2196</v>
      </c>
      <c r="AB336" s="4">
        <f t="shared" si="118"/>
        <v>0.43279463933780055</v>
      </c>
      <c r="AC336" s="11">
        <v>5</v>
      </c>
      <c r="AD336" s="11">
        <v>590</v>
      </c>
      <c r="AE336" s="11">
        <v>590</v>
      </c>
      <c r="AF336" s="4">
        <f t="shared" si="119"/>
        <v>1</v>
      </c>
      <c r="AG336" s="11">
        <v>20</v>
      </c>
      <c r="AH336" s="5" t="s">
        <v>362</v>
      </c>
      <c r="AI336" s="5" t="s">
        <v>362</v>
      </c>
      <c r="AJ336" s="5" t="s">
        <v>362</v>
      </c>
      <c r="AK336" s="5" t="s">
        <v>362</v>
      </c>
      <c r="AL336" s="5" t="s">
        <v>362</v>
      </c>
      <c r="AM336" s="5" t="s">
        <v>362</v>
      </c>
      <c r="AN336" s="5" t="s">
        <v>362</v>
      </c>
      <c r="AO336" s="5" t="s">
        <v>362</v>
      </c>
      <c r="AP336" s="5" t="s">
        <v>362</v>
      </c>
      <c r="AQ336" s="5" t="s">
        <v>362</v>
      </c>
      <c r="AR336" s="5" t="s">
        <v>362</v>
      </c>
      <c r="AS336" s="5" t="s">
        <v>362</v>
      </c>
      <c r="AT336" s="5" t="s">
        <v>362</v>
      </c>
      <c r="AU336" s="5" t="s">
        <v>362</v>
      </c>
      <c r="AV336" s="5" t="s">
        <v>362</v>
      </c>
      <c r="AW336" s="5" t="s">
        <v>362</v>
      </c>
      <c r="AX336" s="58">
        <v>0</v>
      </c>
      <c r="AY336" s="58">
        <v>0</v>
      </c>
      <c r="AZ336" s="4">
        <f t="shared" si="120"/>
        <v>0</v>
      </c>
      <c r="BA336" s="5">
        <v>0</v>
      </c>
      <c r="BB336" s="5" t="s">
        <v>362</v>
      </c>
      <c r="BC336" s="5" t="s">
        <v>362</v>
      </c>
      <c r="BD336" s="5" t="s">
        <v>362</v>
      </c>
      <c r="BE336" s="5" t="s">
        <v>362</v>
      </c>
      <c r="BF336" s="5" t="s">
        <v>362</v>
      </c>
      <c r="BG336" s="5" t="s">
        <v>362</v>
      </c>
      <c r="BH336" s="5" t="s">
        <v>362</v>
      </c>
      <c r="BI336" s="5" t="s">
        <v>362</v>
      </c>
      <c r="BJ336" s="44">
        <f t="shared" si="123"/>
        <v>0.97825230886126657</v>
      </c>
      <c r="BK336" s="45">
        <v>1308</v>
      </c>
      <c r="BL336" s="35">
        <f t="shared" si="124"/>
        <v>1279.5999999999999</v>
      </c>
      <c r="BM336" s="35">
        <f t="shared" si="125"/>
        <v>-28.400000000000091</v>
      </c>
      <c r="BN336" s="35">
        <v>119.6</v>
      </c>
      <c r="BO336" s="35">
        <v>129.1</v>
      </c>
      <c r="BP336" s="35">
        <v>118.8</v>
      </c>
      <c r="BQ336" s="35">
        <v>98.6</v>
      </c>
      <c r="BR336" s="35">
        <v>101.4</v>
      </c>
      <c r="BS336" s="35"/>
      <c r="BT336" s="35">
        <v>85.8</v>
      </c>
      <c r="BU336" s="35">
        <v>79.900000000000006</v>
      </c>
      <c r="BV336" s="35">
        <v>98.1</v>
      </c>
      <c r="BW336" s="35">
        <v>97.1</v>
      </c>
      <c r="BX336" s="35">
        <v>110.5</v>
      </c>
      <c r="BY336" s="35">
        <v>132.9</v>
      </c>
      <c r="BZ336" s="35">
        <v>11.9</v>
      </c>
      <c r="CA336" s="35">
        <f t="shared" si="121"/>
        <v>95.9</v>
      </c>
      <c r="CB336" s="35"/>
      <c r="CC336" s="35">
        <f t="shared" si="130"/>
        <v>95.9</v>
      </c>
      <c r="CD336" s="35">
        <f t="shared" si="131"/>
        <v>0</v>
      </c>
      <c r="CE336" s="90"/>
      <c r="CF336" s="90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10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10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10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10"/>
      <c r="GW336" s="9"/>
      <c r="GX336" s="9"/>
      <c r="GY336" s="9"/>
      <c r="GZ336" s="9"/>
      <c r="HA336" s="9"/>
      <c r="HB336" s="9"/>
      <c r="HC336" s="9"/>
      <c r="HD336" s="9"/>
      <c r="HE336" s="9"/>
      <c r="HF336" s="9"/>
      <c r="HG336" s="9"/>
      <c r="HH336" s="9"/>
      <c r="HI336" s="9"/>
      <c r="HJ336" s="9"/>
      <c r="HK336" s="9"/>
      <c r="HL336" s="9"/>
      <c r="HM336" s="9"/>
      <c r="HN336" s="9"/>
      <c r="HO336" s="9"/>
      <c r="HP336" s="9"/>
      <c r="HQ336" s="9"/>
      <c r="HR336" s="9"/>
      <c r="HS336" s="9"/>
      <c r="HT336" s="9"/>
      <c r="HU336" s="9"/>
      <c r="HV336" s="9"/>
      <c r="HW336" s="9"/>
      <c r="HX336" s="10"/>
      <c r="HY336" s="9"/>
      <c r="HZ336" s="9"/>
    </row>
    <row r="337" spans="1:234" s="2" customFormat="1" ht="17.149999999999999" customHeight="1">
      <c r="A337" s="46" t="s">
        <v>329</v>
      </c>
      <c r="B337" s="35">
        <v>1972</v>
      </c>
      <c r="C337" s="35">
        <v>1973</v>
      </c>
      <c r="D337" s="4">
        <f t="shared" si="122"/>
        <v>1.0005070993914806</v>
      </c>
      <c r="E337" s="11">
        <v>10</v>
      </c>
      <c r="F337" s="5" t="s">
        <v>362</v>
      </c>
      <c r="G337" s="5" t="s">
        <v>362</v>
      </c>
      <c r="H337" s="5" t="s">
        <v>362</v>
      </c>
      <c r="I337" s="5" t="s">
        <v>362</v>
      </c>
      <c r="J337" s="5" t="s">
        <v>362</v>
      </c>
      <c r="K337" s="5" t="s">
        <v>362</v>
      </c>
      <c r="L337" s="5" t="s">
        <v>362</v>
      </c>
      <c r="M337" s="5" t="s">
        <v>362</v>
      </c>
      <c r="N337" s="35">
        <v>1490.6</v>
      </c>
      <c r="O337" s="35">
        <v>786.1</v>
      </c>
      <c r="P337" s="4">
        <f t="shared" si="115"/>
        <v>0.52737152824366029</v>
      </c>
      <c r="Q337" s="11">
        <v>20</v>
      </c>
      <c r="R337" s="35">
        <v>31</v>
      </c>
      <c r="S337" s="35">
        <v>31.2</v>
      </c>
      <c r="T337" s="4">
        <f t="shared" si="116"/>
        <v>1.0064516129032257</v>
      </c>
      <c r="U337" s="11">
        <v>20</v>
      </c>
      <c r="V337" s="35">
        <v>9.6</v>
      </c>
      <c r="W337" s="35">
        <v>10.5</v>
      </c>
      <c r="X337" s="4">
        <f t="shared" si="117"/>
        <v>1.09375</v>
      </c>
      <c r="Y337" s="11">
        <v>30</v>
      </c>
      <c r="Z337" s="82">
        <v>19005</v>
      </c>
      <c r="AA337" s="82">
        <v>11758</v>
      </c>
      <c r="AB337" s="4">
        <f t="shared" si="118"/>
        <v>0.61867929492238882</v>
      </c>
      <c r="AC337" s="11">
        <v>5</v>
      </c>
      <c r="AD337" s="11">
        <v>80</v>
      </c>
      <c r="AE337" s="11">
        <v>80</v>
      </c>
      <c r="AF337" s="4">
        <f t="shared" si="119"/>
        <v>1</v>
      </c>
      <c r="AG337" s="11">
        <v>20</v>
      </c>
      <c r="AH337" s="5" t="s">
        <v>362</v>
      </c>
      <c r="AI337" s="5" t="s">
        <v>362</v>
      </c>
      <c r="AJ337" s="5" t="s">
        <v>362</v>
      </c>
      <c r="AK337" s="5" t="s">
        <v>362</v>
      </c>
      <c r="AL337" s="5" t="s">
        <v>362</v>
      </c>
      <c r="AM337" s="5" t="s">
        <v>362</v>
      </c>
      <c r="AN337" s="5" t="s">
        <v>362</v>
      </c>
      <c r="AO337" s="5" t="s">
        <v>362</v>
      </c>
      <c r="AP337" s="5" t="s">
        <v>362</v>
      </c>
      <c r="AQ337" s="5" t="s">
        <v>362</v>
      </c>
      <c r="AR337" s="5" t="s">
        <v>362</v>
      </c>
      <c r="AS337" s="5" t="s">
        <v>362</v>
      </c>
      <c r="AT337" s="5" t="s">
        <v>362</v>
      </c>
      <c r="AU337" s="5" t="s">
        <v>362</v>
      </c>
      <c r="AV337" s="5" t="s">
        <v>362</v>
      </c>
      <c r="AW337" s="5" t="s">
        <v>362</v>
      </c>
      <c r="AX337" s="58">
        <v>91.7</v>
      </c>
      <c r="AY337" s="58">
        <v>83.3</v>
      </c>
      <c r="AZ337" s="4">
        <f t="shared" si="120"/>
        <v>0.90839694656488545</v>
      </c>
      <c r="BA337" s="5">
        <v>10</v>
      </c>
      <c r="BB337" s="5" t="s">
        <v>362</v>
      </c>
      <c r="BC337" s="5" t="s">
        <v>362</v>
      </c>
      <c r="BD337" s="5" t="s">
        <v>362</v>
      </c>
      <c r="BE337" s="5" t="s">
        <v>362</v>
      </c>
      <c r="BF337" s="5" t="s">
        <v>362</v>
      </c>
      <c r="BG337" s="5" t="s">
        <v>362</v>
      </c>
      <c r="BH337" s="5" t="s">
        <v>362</v>
      </c>
      <c r="BI337" s="5" t="s">
        <v>362</v>
      </c>
      <c r="BJ337" s="44">
        <f t="shared" si="123"/>
        <v>0.91888173701837672</v>
      </c>
      <c r="BK337" s="45">
        <v>1146</v>
      </c>
      <c r="BL337" s="35">
        <f t="shared" si="124"/>
        <v>1053</v>
      </c>
      <c r="BM337" s="35">
        <f t="shared" si="125"/>
        <v>-93</v>
      </c>
      <c r="BN337" s="35">
        <v>112</v>
      </c>
      <c r="BO337" s="35">
        <v>86.2</v>
      </c>
      <c r="BP337" s="35">
        <v>100.4</v>
      </c>
      <c r="BQ337" s="35">
        <v>103.3</v>
      </c>
      <c r="BR337" s="35">
        <v>111.4</v>
      </c>
      <c r="BS337" s="35"/>
      <c r="BT337" s="35">
        <v>78.900000000000006</v>
      </c>
      <c r="BU337" s="35">
        <v>69.3</v>
      </c>
      <c r="BV337" s="35">
        <v>83.8</v>
      </c>
      <c r="BW337" s="35">
        <v>76.8</v>
      </c>
      <c r="BX337" s="35">
        <v>96.4</v>
      </c>
      <c r="BY337" s="35">
        <v>111.1</v>
      </c>
      <c r="BZ337" s="35">
        <v>38.5</v>
      </c>
      <c r="CA337" s="35">
        <f t="shared" si="121"/>
        <v>-15.1</v>
      </c>
      <c r="CB337" s="35"/>
      <c r="CC337" s="35">
        <f t="shared" si="130"/>
        <v>0</v>
      </c>
      <c r="CD337" s="35">
        <f t="shared" si="131"/>
        <v>-15.1</v>
      </c>
      <c r="CE337" s="90"/>
      <c r="CF337" s="90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10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10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10"/>
      <c r="FU337" s="9"/>
      <c r="FV337" s="9"/>
      <c r="FW337" s="9"/>
      <c r="FX337" s="9"/>
      <c r="FY337" s="9"/>
      <c r="FZ337" s="9"/>
      <c r="GA337" s="9"/>
      <c r="GB337" s="9"/>
      <c r="GC337" s="9"/>
      <c r="GD337" s="9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10"/>
      <c r="GW337" s="9"/>
      <c r="GX337" s="9"/>
      <c r="GY337" s="9"/>
      <c r="GZ337" s="9"/>
      <c r="HA337" s="9"/>
      <c r="HB337" s="9"/>
      <c r="HC337" s="9"/>
      <c r="HD337" s="9"/>
      <c r="HE337" s="9"/>
      <c r="HF337" s="9"/>
      <c r="HG337" s="9"/>
      <c r="HH337" s="9"/>
      <c r="HI337" s="9"/>
      <c r="HJ337" s="9"/>
      <c r="HK337" s="9"/>
      <c r="HL337" s="9"/>
      <c r="HM337" s="9"/>
      <c r="HN337" s="9"/>
      <c r="HO337" s="9"/>
      <c r="HP337" s="9"/>
      <c r="HQ337" s="9"/>
      <c r="HR337" s="9"/>
      <c r="HS337" s="9"/>
      <c r="HT337" s="9"/>
      <c r="HU337" s="9"/>
      <c r="HV337" s="9"/>
      <c r="HW337" s="9"/>
      <c r="HX337" s="10"/>
      <c r="HY337" s="9"/>
      <c r="HZ337" s="9"/>
    </row>
    <row r="338" spans="1:234" s="2" customFormat="1" ht="17.149999999999999" customHeight="1">
      <c r="A338" s="46" t="s">
        <v>330</v>
      </c>
      <c r="B338" s="35">
        <v>578</v>
      </c>
      <c r="C338" s="35">
        <v>580.1</v>
      </c>
      <c r="D338" s="4">
        <f t="shared" si="122"/>
        <v>1.0036332179930796</v>
      </c>
      <c r="E338" s="11">
        <v>10</v>
      </c>
      <c r="F338" s="5" t="s">
        <v>362</v>
      </c>
      <c r="G338" s="5" t="s">
        <v>362</v>
      </c>
      <c r="H338" s="5" t="s">
        <v>362</v>
      </c>
      <c r="I338" s="5" t="s">
        <v>362</v>
      </c>
      <c r="J338" s="5" t="s">
        <v>362</v>
      </c>
      <c r="K338" s="5" t="s">
        <v>362</v>
      </c>
      <c r="L338" s="5" t="s">
        <v>362</v>
      </c>
      <c r="M338" s="5" t="s">
        <v>362</v>
      </c>
      <c r="N338" s="35">
        <v>1102.9000000000001</v>
      </c>
      <c r="O338" s="35">
        <v>974.4</v>
      </c>
      <c r="P338" s="4">
        <f t="shared" si="115"/>
        <v>0.88348898358872052</v>
      </c>
      <c r="Q338" s="11">
        <v>20</v>
      </c>
      <c r="R338" s="35">
        <v>35</v>
      </c>
      <c r="S338" s="35">
        <v>36.200000000000003</v>
      </c>
      <c r="T338" s="4">
        <f t="shared" si="116"/>
        <v>1.0342857142857145</v>
      </c>
      <c r="U338" s="11">
        <v>20</v>
      </c>
      <c r="V338" s="35">
        <v>12</v>
      </c>
      <c r="W338" s="35">
        <v>13.6</v>
      </c>
      <c r="X338" s="4">
        <f t="shared" si="117"/>
        <v>1.1333333333333333</v>
      </c>
      <c r="Y338" s="11">
        <v>30</v>
      </c>
      <c r="Z338" s="82">
        <v>10445</v>
      </c>
      <c r="AA338" s="82">
        <v>15430</v>
      </c>
      <c r="AB338" s="4">
        <f t="shared" si="118"/>
        <v>1.2277261847774055</v>
      </c>
      <c r="AC338" s="11">
        <v>5</v>
      </c>
      <c r="AD338" s="11">
        <v>96</v>
      </c>
      <c r="AE338" s="11">
        <v>96</v>
      </c>
      <c r="AF338" s="4">
        <f t="shared" si="119"/>
        <v>1</v>
      </c>
      <c r="AG338" s="11">
        <v>20</v>
      </c>
      <c r="AH338" s="5" t="s">
        <v>362</v>
      </c>
      <c r="AI338" s="5" t="s">
        <v>362</v>
      </c>
      <c r="AJ338" s="5" t="s">
        <v>362</v>
      </c>
      <c r="AK338" s="5" t="s">
        <v>362</v>
      </c>
      <c r="AL338" s="5" t="s">
        <v>362</v>
      </c>
      <c r="AM338" s="5" t="s">
        <v>362</v>
      </c>
      <c r="AN338" s="5" t="s">
        <v>362</v>
      </c>
      <c r="AO338" s="5" t="s">
        <v>362</v>
      </c>
      <c r="AP338" s="5" t="s">
        <v>362</v>
      </c>
      <c r="AQ338" s="5" t="s">
        <v>362</v>
      </c>
      <c r="AR338" s="5" t="s">
        <v>362</v>
      </c>
      <c r="AS338" s="5" t="s">
        <v>362</v>
      </c>
      <c r="AT338" s="5" t="s">
        <v>362</v>
      </c>
      <c r="AU338" s="5" t="s">
        <v>362</v>
      </c>
      <c r="AV338" s="5" t="s">
        <v>362</v>
      </c>
      <c r="AW338" s="5" t="s">
        <v>362</v>
      </c>
      <c r="AX338" s="58">
        <v>0</v>
      </c>
      <c r="AY338" s="58">
        <v>0</v>
      </c>
      <c r="AZ338" s="4">
        <f t="shared" si="120"/>
        <v>0</v>
      </c>
      <c r="BA338" s="5">
        <v>0</v>
      </c>
      <c r="BB338" s="5" t="s">
        <v>362</v>
      </c>
      <c r="BC338" s="5" t="s">
        <v>362</v>
      </c>
      <c r="BD338" s="5" t="s">
        <v>362</v>
      </c>
      <c r="BE338" s="5" t="s">
        <v>362</v>
      </c>
      <c r="BF338" s="5" t="s">
        <v>362</v>
      </c>
      <c r="BG338" s="5" t="s">
        <v>362</v>
      </c>
      <c r="BH338" s="5" t="s">
        <v>362</v>
      </c>
      <c r="BI338" s="5" t="s">
        <v>362</v>
      </c>
      <c r="BJ338" s="44">
        <f t="shared" si="123"/>
        <v>1.0336234005838716</v>
      </c>
      <c r="BK338" s="45">
        <v>535</v>
      </c>
      <c r="BL338" s="35">
        <f t="shared" si="124"/>
        <v>553</v>
      </c>
      <c r="BM338" s="35">
        <f t="shared" si="125"/>
        <v>18</v>
      </c>
      <c r="BN338" s="35">
        <v>47.5</v>
      </c>
      <c r="BO338" s="35">
        <v>41.4</v>
      </c>
      <c r="BP338" s="35">
        <v>55.2</v>
      </c>
      <c r="BQ338" s="35">
        <v>44.300000000000004</v>
      </c>
      <c r="BR338" s="35">
        <v>51.7</v>
      </c>
      <c r="BS338" s="35"/>
      <c r="BT338" s="35">
        <v>42.2</v>
      </c>
      <c r="BU338" s="35">
        <v>42</v>
      </c>
      <c r="BV338" s="35">
        <v>52.8</v>
      </c>
      <c r="BW338" s="35">
        <v>51.5</v>
      </c>
      <c r="BX338" s="35">
        <v>57.2</v>
      </c>
      <c r="BY338" s="35">
        <v>52.2</v>
      </c>
      <c r="BZ338" s="35">
        <v>1.4</v>
      </c>
      <c r="CA338" s="35">
        <f t="shared" si="121"/>
        <v>13.6</v>
      </c>
      <c r="CB338" s="35"/>
      <c r="CC338" s="35">
        <f t="shared" si="130"/>
        <v>13.6</v>
      </c>
      <c r="CD338" s="35">
        <f t="shared" si="131"/>
        <v>0</v>
      </c>
      <c r="CE338" s="90"/>
      <c r="CF338" s="90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10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10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10"/>
      <c r="FU338" s="9"/>
      <c r="FV338" s="9"/>
      <c r="FW338" s="9"/>
      <c r="FX338" s="9"/>
      <c r="FY338" s="9"/>
      <c r="FZ338" s="9"/>
      <c r="GA338" s="9"/>
      <c r="GB338" s="9"/>
      <c r="GC338" s="9"/>
      <c r="GD338" s="9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10"/>
      <c r="GW338" s="9"/>
      <c r="GX338" s="9"/>
      <c r="GY338" s="9"/>
      <c r="GZ338" s="9"/>
      <c r="HA338" s="9"/>
      <c r="HB338" s="9"/>
      <c r="HC338" s="9"/>
      <c r="HD338" s="9"/>
      <c r="HE338" s="9"/>
      <c r="HF338" s="9"/>
      <c r="HG338" s="9"/>
      <c r="HH338" s="9"/>
      <c r="HI338" s="9"/>
      <c r="HJ338" s="9"/>
      <c r="HK338" s="9"/>
      <c r="HL338" s="9"/>
      <c r="HM338" s="9"/>
      <c r="HN338" s="9"/>
      <c r="HO338" s="9"/>
      <c r="HP338" s="9"/>
      <c r="HQ338" s="9"/>
      <c r="HR338" s="9"/>
      <c r="HS338" s="9"/>
      <c r="HT338" s="9"/>
      <c r="HU338" s="9"/>
      <c r="HV338" s="9"/>
      <c r="HW338" s="9"/>
      <c r="HX338" s="10"/>
      <c r="HY338" s="9"/>
      <c r="HZ338" s="9"/>
    </row>
    <row r="339" spans="1:234" s="2" customFormat="1" ht="17.149999999999999" customHeight="1">
      <c r="A339" s="46" t="s">
        <v>331</v>
      </c>
      <c r="B339" s="35">
        <v>931</v>
      </c>
      <c r="C339" s="35">
        <v>943</v>
      </c>
      <c r="D339" s="4">
        <f t="shared" si="122"/>
        <v>1.0128893662728249</v>
      </c>
      <c r="E339" s="11">
        <v>10</v>
      </c>
      <c r="F339" s="5" t="s">
        <v>362</v>
      </c>
      <c r="G339" s="5" t="s">
        <v>362</v>
      </c>
      <c r="H339" s="5" t="s">
        <v>362</v>
      </c>
      <c r="I339" s="5" t="s">
        <v>362</v>
      </c>
      <c r="J339" s="5" t="s">
        <v>362</v>
      </c>
      <c r="K339" s="5" t="s">
        <v>362</v>
      </c>
      <c r="L339" s="5" t="s">
        <v>362</v>
      </c>
      <c r="M339" s="5" t="s">
        <v>362</v>
      </c>
      <c r="N339" s="35">
        <v>2150.8000000000002</v>
      </c>
      <c r="O339" s="35">
        <v>1876.4</v>
      </c>
      <c r="P339" s="4">
        <f t="shared" si="115"/>
        <v>0.8724195648130928</v>
      </c>
      <c r="Q339" s="11">
        <v>20</v>
      </c>
      <c r="R339" s="35">
        <v>33</v>
      </c>
      <c r="S339" s="35">
        <v>33</v>
      </c>
      <c r="T339" s="4">
        <f t="shared" si="116"/>
        <v>1</v>
      </c>
      <c r="U339" s="11">
        <v>25</v>
      </c>
      <c r="V339" s="35">
        <v>29.6</v>
      </c>
      <c r="W339" s="35">
        <v>30.1</v>
      </c>
      <c r="X339" s="4">
        <f t="shared" si="117"/>
        <v>1.0168918918918919</v>
      </c>
      <c r="Y339" s="11">
        <v>25</v>
      </c>
      <c r="Z339" s="82">
        <v>8368</v>
      </c>
      <c r="AA339" s="82">
        <v>8265</v>
      </c>
      <c r="AB339" s="4">
        <f t="shared" si="118"/>
        <v>0.98769120458891013</v>
      </c>
      <c r="AC339" s="11">
        <v>5</v>
      </c>
      <c r="AD339" s="11">
        <v>186</v>
      </c>
      <c r="AE339" s="11">
        <v>186</v>
      </c>
      <c r="AF339" s="4">
        <f t="shared" si="119"/>
        <v>1</v>
      </c>
      <c r="AG339" s="11">
        <v>20</v>
      </c>
      <c r="AH339" s="5" t="s">
        <v>362</v>
      </c>
      <c r="AI339" s="5" t="s">
        <v>362</v>
      </c>
      <c r="AJ339" s="5" t="s">
        <v>362</v>
      </c>
      <c r="AK339" s="5" t="s">
        <v>362</v>
      </c>
      <c r="AL339" s="5" t="s">
        <v>362</v>
      </c>
      <c r="AM339" s="5" t="s">
        <v>362</v>
      </c>
      <c r="AN339" s="5" t="s">
        <v>362</v>
      </c>
      <c r="AO339" s="5" t="s">
        <v>362</v>
      </c>
      <c r="AP339" s="5" t="s">
        <v>362</v>
      </c>
      <c r="AQ339" s="5" t="s">
        <v>362</v>
      </c>
      <c r="AR339" s="5" t="s">
        <v>362</v>
      </c>
      <c r="AS339" s="5" t="s">
        <v>362</v>
      </c>
      <c r="AT339" s="5" t="s">
        <v>362</v>
      </c>
      <c r="AU339" s="5" t="s">
        <v>362</v>
      </c>
      <c r="AV339" s="5" t="s">
        <v>362</v>
      </c>
      <c r="AW339" s="5" t="s">
        <v>362</v>
      </c>
      <c r="AX339" s="58">
        <v>0</v>
      </c>
      <c r="AY339" s="58">
        <v>0</v>
      </c>
      <c r="AZ339" s="4">
        <f t="shared" si="120"/>
        <v>0</v>
      </c>
      <c r="BA339" s="5">
        <v>0</v>
      </c>
      <c r="BB339" s="5" t="s">
        <v>362</v>
      </c>
      <c r="BC339" s="5" t="s">
        <v>362</v>
      </c>
      <c r="BD339" s="5" t="s">
        <v>362</v>
      </c>
      <c r="BE339" s="5" t="s">
        <v>362</v>
      </c>
      <c r="BF339" s="5" t="s">
        <v>362</v>
      </c>
      <c r="BG339" s="5" t="s">
        <v>362</v>
      </c>
      <c r="BH339" s="5" t="s">
        <v>362</v>
      </c>
      <c r="BI339" s="5" t="s">
        <v>362</v>
      </c>
      <c r="BJ339" s="44">
        <f t="shared" si="123"/>
        <v>0.98036226932601855</v>
      </c>
      <c r="BK339" s="45">
        <v>1092</v>
      </c>
      <c r="BL339" s="35">
        <f t="shared" si="124"/>
        <v>1070.5999999999999</v>
      </c>
      <c r="BM339" s="35">
        <f t="shared" si="125"/>
        <v>-21.400000000000091</v>
      </c>
      <c r="BN339" s="35">
        <v>96.7</v>
      </c>
      <c r="BO339" s="35">
        <v>91.9</v>
      </c>
      <c r="BP339" s="35">
        <v>125.1</v>
      </c>
      <c r="BQ339" s="35">
        <v>104.10000000000001</v>
      </c>
      <c r="BR339" s="35">
        <v>96.7</v>
      </c>
      <c r="BS339" s="35"/>
      <c r="BT339" s="35">
        <v>106</v>
      </c>
      <c r="BU339" s="35">
        <v>85</v>
      </c>
      <c r="BV339" s="35">
        <v>80.8</v>
      </c>
      <c r="BW339" s="35">
        <v>46.2</v>
      </c>
      <c r="BX339" s="35">
        <v>112</v>
      </c>
      <c r="BY339" s="35">
        <v>107.9</v>
      </c>
      <c r="BZ339" s="35"/>
      <c r="CA339" s="35">
        <f t="shared" si="121"/>
        <v>18.2</v>
      </c>
      <c r="CB339" s="35"/>
      <c r="CC339" s="35">
        <f t="shared" si="130"/>
        <v>18.2</v>
      </c>
      <c r="CD339" s="35">
        <f t="shared" si="131"/>
        <v>0</v>
      </c>
      <c r="CE339" s="90"/>
      <c r="CF339" s="90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10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10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10"/>
      <c r="FU339" s="9"/>
      <c r="FV339" s="9"/>
      <c r="FW339" s="9"/>
      <c r="FX339" s="9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10"/>
      <c r="GW339" s="9"/>
      <c r="GX339" s="9"/>
      <c r="GY339" s="9"/>
      <c r="GZ339" s="9"/>
      <c r="HA339" s="9"/>
      <c r="HB339" s="9"/>
      <c r="HC339" s="9"/>
      <c r="HD339" s="9"/>
      <c r="HE339" s="9"/>
      <c r="HF339" s="9"/>
      <c r="HG339" s="9"/>
      <c r="HH339" s="9"/>
      <c r="HI339" s="9"/>
      <c r="HJ339" s="9"/>
      <c r="HK339" s="9"/>
      <c r="HL339" s="9"/>
      <c r="HM339" s="9"/>
      <c r="HN339" s="9"/>
      <c r="HO339" s="9"/>
      <c r="HP339" s="9"/>
      <c r="HQ339" s="9"/>
      <c r="HR339" s="9"/>
      <c r="HS339" s="9"/>
      <c r="HT339" s="9"/>
      <c r="HU339" s="9"/>
      <c r="HV339" s="9"/>
      <c r="HW339" s="9"/>
      <c r="HX339" s="10"/>
      <c r="HY339" s="9"/>
      <c r="HZ339" s="9"/>
    </row>
    <row r="340" spans="1:234" s="2" customFormat="1" ht="17.149999999999999" customHeight="1">
      <c r="A340" s="46" t="s">
        <v>332</v>
      </c>
      <c r="B340" s="35">
        <v>0</v>
      </c>
      <c r="C340" s="35">
        <v>0</v>
      </c>
      <c r="D340" s="4">
        <f t="shared" si="122"/>
        <v>0</v>
      </c>
      <c r="E340" s="11">
        <v>0</v>
      </c>
      <c r="F340" s="5" t="s">
        <v>362</v>
      </c>
      <c r="G340" s="5" t="s">
        <v>362</v>
      </c>
      <c r="H340" s="5" t="s">
        <v>362</v>
      </c>
      <c r="I340" s="5" t="s">
        <v>362</v>
      </c>
      <c r="J340" s="5" t="s">
        <v>362</v>
      </c>
      <c r="K340" s="5" t="s">
        <v>362</v>
      </c>
      <c r="L340" s="5" t="s">
        <v>362</v>
      </c>
      <c r="M340" s="5" t="s">
        <v>362</v>
      </c>
      <c r="N340" s="35">
        <v>1903.3</v>
      </c>
      <c r="O340" s="35">
        <v>974.5</v>
      </c>
      <c r="P340" s="4">
        <f t="shared" si="115"/>
        <v>0.51200546419376869</v>
      </c>
      <c r="Q340" s="11">
        <v>20</v>
      </c>
      <c r="R340" s="35">
        <v>221</v>
      </c>
      <c r="S340" s="35">
        <v>225.7</v>
      </c>
      <c r="T340" s="4">
        <f t="shared" si="116"/>
        <v>1.0212669683257918</v>
      </c>
      <c r="U340" s="11">
        <v>20</v>
      </c>
      <c r="V340" s="35">
        <v>37.5</v>
      </c>
      <c r="W340" s="35">
        <v>42.3</v>
      </c>
      <c r="X340" s="4">
        <f t="shared" si="117"/>
        <v>1.1279999999999999</v>
      </c>
      <c r="Y340" s="11">
        <v>30</v>
      </c>
      <c r="Z340" s="82">
        <v>13981</v>
      </c>
      <c r="AA340" s="82">
        <v>9606</v>
      </c>
      <c r="AB340" s="4">
        <f t="shared" si="118"/>
        <v>0.68707531650096565</v>
      </c>
      <c r="AC340" s="11">
        <v>5</v>
      </c>
      <c r="AD340" s="11">
        <v>407</v>
      </c>
      <c r="AE340" s="11">
        <v>407</v>
      </c>
      <c r="AF340" s="4">
        <f t="shared" si="119"/>
        <v>1</v>
      </c>
      <c r="AG340" s="11">
        <v>20</v>
      </c>
      <c r="AH340" s="5" t="s">
        <v>362</v>
      </c>
      <c r="AI340" s="5" t="s">
        <v>362</v>
      </c>
      <c r="AJ340" s="5" t="s">
        <v>362</v>
      </c>
      <c r="AK340" s="5" t="s">
        <v>362</v>
      </c>
      <c r="AL340" s="5" t="s">
        <v>362</v>
      </c>
      <c r="AM340" s="5" t="s">
        <v>362</v>
      </c>
      <c r="AN340" s="5" t="s">
        <v>362</v>
      </c>
      <c r="AO340" s="5" t="s">
        <v>362</v>
      </c>
      <c r="AP340" s="5" t="s">
        <v>362</v>
      </c>
      <c r="AQ340" s="5" t="s">
        <v>362</v>
      </c>
      <c r="AR340" s="5" t="s">
        <v>362</v>
      </c>
      <c r="AS340" s="5" t="s">
        <v>362</v>
      </c>
      <c r="AT340" s="5" t="s">
        <v>362</v>
      </c>
      <c r="AU340" s="5" t="s">
        <v>362</v>
      </c>
      <c r="AV340" s="5" t="s">
        <v>362</v>
      </c>
      <c r="AW340" s="5" t="s">
        <v>362</v>
      </c>
      <c r="AX340" s="58">
        <v>0</v>
      </c>
      <c r="AY340" s="58">
        <v>0</v>
      </c>
      <c r="AZ340" s="4">
        <f t="shared" si="120"/>
        <v>0</v>
      </c>
      <c r="BA340" s="5">
        <v>0</v>
      </c>
      <c r="BB340" s="5" t="s">
        <v>362</v>
      </c>
      <c r="BC340" s="5" t="s">
        <v>362</v>
      </c>
      <c r="BD340" s="5" t="s">
        <v>362</v>
      </c>
      <c r="BE340" s="5" t="s">
        <v>362</v>
      </c>
      <c r="BF340" s="5" t="s">
        <v>362</v>
      </c>
      <c r="BG340" s="5" t="s">
        <v>362</v>
      </c>
      <c r="BH340" s="5" t="s">
        <v>362</v>
      </c>
      <c r="BI340" s="5" t="s">
        <v>362</v>
      </c>
      <c r="BJ340" s="44">
        <f t="shared" si="123"/>
        <v>0.92569289718837933</v>
      </c>
      <c r="BK340" s="45">
        <v>1315</v>
      </c>
      <c r="BL340" s="35">
        <f t="shared" si="124"/>
        <v>1217.3</v>
      </c>
      <c r="BM340" s="35">
        <f t="shared" si="125"/>
        <v>-97.700000000000045</v>
      </c>
      <c r="BN340" s="35">
        <v>105.8</v>
      </c>
      <c r="BO340" s="35">
        <v>97</v>
      </c>
      <c r="BP340" s="35">
        <v>114.3</v>
      </c>
      <c r="BQ340" s="35">
        <v>131.5</v>
      </c>
      <c r="BR340" s="35">
        <v>114</v>
      </c>
      <c r="BS340" s="35"/>
      <c r="BT340" s="35">
        <v>124.7</v>
      </c>
      <c r="BU340" s="35">
        <v>99.5</v>
      </c>
      <c r="BV340" s="35">
        <v>95.9</v>
      </c>
      <c r="BW340" s="35">
        <v>87.5</v>
      </c>
      <c r="BX340" s="35">
        <v>106.1</v>
      </c>
      <c r="BY340" s="35">
        <v>130.30000000000001</v>
      </c>
      <c r="BZ340" s="35"/>
      <c r="CA340" s="35">
        <f t="shared" si="121"/>
        <v>10.7</v>
      </c>
      <c r="CB340" s="35"/>
      <c r="CC340" s="35">
        <f t="shared" si="130"/>
        <v>10.7</v>
      </c>
      <c r="CD340" s="35">
        <f t="shared" si="131"/>
        <v>0</v>
      </c>
      <c r="CE340" s="90"/>
      <c r="CF340" s="90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10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10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10"/>
      <c r="FU340" s="9"/>
      <c r="FV340" s="9"/>
      <c r="FW340" s="9"/>
      <c r="FX340" s="9"/>
      <c r="FY340" s="9"/>
      <c r="FZ340" s="9"/>
      <c r="GA340" s="9"/>
      <c r="GB340" s="9"/>
      <c r="GC340" s="9"/>
      <c r="GD340" s="9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10"/>
      <c r="GW340" s="9"/>
      <c r="GX340" s="9"/>
      <c r="GY340" s="9"/>
      <c r="GZ340" s="9"/>
      <c r="HA340" s="9"/>
      <c r="HB340" s="9"/>
      <c r="HC340" s="9"/>
      <c r="HD340" s="9"/>
      <c r="HE340" s="9"/>
      <c r="HF340" s="9"/>
      <c r="HG340" s="9"/>
      <c r="HH340" s="9"/>
      <c r="HI340" s="9"/>
      <c r="HJ340" s="9"/>
      <c r="HK340" s="9"/>
      <c r="HL340" s="9"/>
      <c r="HM340" s="9"/>
      <c r="HN340" s="9"/>
      <c r="HO340" s="9"/>
      <c r="HP340" s="9"/>
      <c r="HQ340" s="9"/>
      <c r="HR340" s="9"/>
      <c r="HS340" s="9"/>
      <c r="HT340" s="9"/>
      <c r="HU340" s="9"/>
      <c r="HV340" s="9"/>
      <c r="HW340" s="9"/>
      <c r="HX340" s="10"/>
      <c r="HY340" s="9"/>
      <c r="HZ340" s="9"/>
    </row>
    <row r="341" spans="1:234" s="2" customFormat="1" ht="17.149999999999999" customHeight="1">
      <c r="A341" s="46" t="s">
        <v>333</v>
      </c>
      <c r="B341" s="35">
        <v>556</v>
      </c>
      <c r="C341" s="35">
        <v>495</v>
      </c>
      <c r="D341" s="4">
        <f t="shared" si="122"/>
        <v>0.89028776978417268</v>
      </c>
      <c r="E341" s="11">
        <v>10</v>
      </c>
      <c r="F341" s="5" t="s">
        <v>362</v>
      </c>
      <c r="G341" s="5" t="s">
        <v>362</v>
      </c>
      <c r="H341" s="5" t="s">
        <v>362</v>
      </c>
      <c r="I341" s="5" t="s">
        <v>362</v>
      </c>
      <c r="J341" s="5" t="s">
        <v>362</v>
      </c>
      <c r="K341" s="5" t="s">
        <v>362</v>
      </c>
      <c r="L341" s="5" t="s">
        <v>362</v>
      </c>
      <c r="M341" s="5" t="s">
        <v>362</v>
      </c>
      <c r="N341" s="35">
        <v>839.5</v>
      </c>
      <c r="O341" s="35">
        <v>620.6</v>
      </c>
      <c r="P341" s="4">
        <f t="shared" si="115"/>
        <v>0.73924955330553899</v>
      </c>
      <c r="Q341" s="11">
        <v>20</v>
      </c>
      <c r="R341" s="35">
        <v>333</v>
      </c>
      <c r="S341" s="35">
        <v>381.7</v>
      </c>
      <c r="T341" s="4">
        <f t="shared" si="116"/>
        <v>1.1462462462462462</v>
      </c>
      <c r="U341" s="11">
        <v>30</v>
      </c>
      <c r="V341" s="35">
        <v>17.5</v>
      </c>
      <c r="W341" s="35">
        <v>18.2</v>
      </c>
      <c r="X341" s="4">
        <f t="shared" si="117"/>
        <v>1.04</v>
      </c>
      <c r="Y341" s="11">
        <v>20</v>
      </c>
      <c r="Z341" s="82">
        <v>8157</v>
      </c>
      <c r="AA341" s="82">
        <v>4646</v>
      </c>
      <c r="AB341" s="4">
        <f t="shared" si="118"/>
        <v>0.56957214662253275</v>
      </c>
      <c r="AC341" s="11">
        <v>5</v>
      </c>
      <c r="AD341" s="11">
        <v>207</v>
      </c>
      <c r="AE341" s="11">
        <v>207</v>
      </c>
      <c r="AF341" s="4">
        <f t="shared" si="119"/>
        <v>1</v>
      </c>
      <c r="AG341" s="11">
        <v>20</v>
      </c>
      <c r="AH341" s="5" t="s">
        <v>362</v>
      </c>
      <c r="AI341" s="5" t="s">
        <v>362</v>
      </c>
      <c r="AJ341" s="5" t="s">
        <v>362</v>
      </c>
      <c r="AK341" s="5" t="s">
        <v>362</v>
      </c>
      <c r="AL341" s="5" t="s">
        <v>362</v>
      </c>
      <c r="AM341" s="5" t="s">
        <v>362</v>
      </c>
      <c r="AN341" s="5" t="s">
        <v>362</v>
      </c>
      <c r="AO341" s="5" t="s">
        <v>362</v>
      </c>
      <c r="AP341" s="5" t="s">
        <v>362</v>
      </c>
      <c r="AQ341" s="5" t="s">
        <v>362</v>
      </c>
      <c r="AR341" s="5" t="s">
        <v>362</v>
      </c>
      <c r="AS341" s="5" t="s">
        <v>362</v>
      </c>
      <c r="AT341" s="5" t="s">
        <v>362</v>
      </c>
      <c r="AU341" s="5" t="s">
        <v>362</v>
      </c>
      <c r="AV341" s="5" t="s">
        <v>362</v>
      </c>
      <c r="AW341" s="5" t="s">
        <v>362</v>
      </c>
      <c r="AX341" s="58">
        <v>0</v>
      </c>
      <c r="AY341" s="58">
        <v>0</v>
      </c>
      <c r="AZ341" s="4">
        <f t="shared" si="120"/>
        <v>0</v>
      </c>
      <c r="BA341" s="5">
        <v>0</v>
      </c>
      <c r="BB341" s="5" t="s">
        <v>362</v>
      </c>
      <c r="BC341" s="5" t="s">
        <v>362</v>
      </c>
      <c r="BD341" s="5" t="s">
        <v>362</v>
      </c>
      <c r="BE341" s="5" t="s">
        <v>362</v>
      </c>
      <c r="BF341" s="5" t="s">
        <v>362</v>
      </c>
      <c r="BG341" s="5" t="s">
        <v>362</v>
      </c>
      <c r="BH341" s="5" t="s">
        <v>362</v>
      </c>
      <c r="BI341" s="5" t="s">
        <v>362</v>
      </c>
      <c r="BJ341" s="44">
        <f t="shared" si="123"/>
        <v>0.96879158937573873</v>
      </c>
      <c r="BK341" s="45">
        <v>551</v>
      </c>
      <c r="BL341" s="35">
        <f t="shared" si="124"/>
        <v>533.79999999999995</v>
      </c>
      <c r="BM341" s="35">
        <f t="shared" si="125"/>
        <v>-17.200000000000045</v>
      </c>
      <c r="BN341" s="35">
        <v>60.6</v>
      </c>
      <c r="BO341" s="35">
        <v>45.8</v>
      </c>
      <c r="BP341" s="35">
        <v>39.5</v>
      </c>
      <c r="BQ341" s="35">
        <v>47.2</v>
      </c>
      <c r="BR341" s="35">
        <v>47.1</v>
      </c>
      <c r="BS341" s="35"/>
      <c r="BT341" s="35">
        <v>45.1</v>
      </c>
      <c r="BU341" s="35">
        <v>37.800000000000004</v>
      </c>
      <c r="BV341" s="35">
        <v>40</v>
      </c>
      <c r="BW341" s="35">
        <v>41.8</v>
      </c>
      <c r="BX341" s="35">
        <v>42.4</v>
      </c>
      <c r="BY341" s="35">
        <v>59</v>
      </c>
      <c r="BZ341" s="35"/>
      <c r="CA341" s="35">
        <f t="shared" si="121"/>
        <v>27.5</v>
      </c>
      <c r="CB341" s="35"/>
      <c r="CC341" s="35">
        <f t="shared" si="130"/>
        <v>27.5</v>
      </c>
      <c r="CD341" s="35">
        <f t="shared" si="131"/>
        <v>0</v>
      </c>
      <c r="CE341" s="90"/>
      <c r="CF341" s="90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10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10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10"/>
      <c r="FU341" s="9"/>
      <c r="FV341" s="9"/>
      <c r="FW341" s="9"/>
      <c r="FX341" s="9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10"/>
      <c r="GW341" s="9"/>
      <c r="GX341" s="9"/>
      <c r="GY341" s="9"/>
      <c r="GZ341" s="9"/>
      <c r="HA341" s="9"/>
      <c r="HB341" s="9"/>
      <c r="HC341" s="9"/>
      <c r="HD341" s="9"/>
      <c r="HE341" s="9"/>
      <c r="HF341" s="9"/>
      <c r="HG341" s="9"/>
      <c r="HH341" s="9"/>
      <c r="HI341" s="9"/>
      <c r="HJ341" s="9"/>
      <c r="HK341" s="9"/>
      <c r="HL341" s="9"/>
      <c r="HM341" s="9"/>
      <c r="HN341" s="9"/>
      <c r="HO341" s="9"/>
      <c r="HP341" s="9"/>
      <c r="HQ341" s="9"/>
      <c r="HR341" s="9"/>
      <c r="HS341" s="9"/>
      <c r="HT341" s="9"/>
      <c r="HU341" s="9"/>
      <c r="HV341" s="9"/>
      <c r="HW341" s="9"/>
      <c r="HX341" s="10"/>
      <c r="HY341" s="9"/>
      <c r="HZ341" s="9"/>
    </row>
    <row r="342" spans="1:234" s="2" customFormat="1" ht="17.149999999999999" customHeight="1">
      <c r="A342" s="46" t="s">
        <v>334</v>
      </c>
      <c r="B342" s="35">
        <v>302359</v>
      </c>
      <c r="C342" s="35">
        <v>311273.3</v>
      </c>
      <c r="D342" s="4">
        <f t="shared" si="122"/>
        <v>1.029482502587983</v>
      </c>
      <c r="E342" s="11">
        <v>10</v>
      </c>
      <c r="F342" s="5" t="s">
        <v>362</v>
      </c>
      <c r="G342" s="5" t="s">
        <v>362</v>
      </c>
      <c r="H342" s="5" t="s">
        <v>362</v>
      </c>
      <c r="I342" s="5" t="s">
        <v>362</v>
      </c>
      <c r="J342" s="5" t="s">
        <v>362</v>
      </c>
      <c r="K342" s="5" t="s">
        <v>362</v>
      </c>
      <c r="L342" s="5" t="s">
        <v>362</v>
      </c>
      <c r="M342" s="5" t="s">
        <v>362</v>
      </c>
      <c r="N342" s="35">
        <v>10098.4</v>
      </c>
      <c r="O342" s="35">
        <v>9360.1</v>
      </c>
      <c r="P342" s="4">
        <f t="shared" si="115"/>
        <v>0.92688940822308497</v>
      </c>
      <c r="Q342" s="11">
        <v>20</v>
      </c>
      <c r="R342" s="35">
        <v>271</v>
      </c>
      <c r="S342" s="35">
        <v>272</v>
      </c>
      <c r="T342" s="4">
        <f t="shared" si="116"/>
        <v>1.003690036900369</v>
      </c>
      <c r="U342" s="11">
        <v>20</v>
      </c>
      <c r="V342" s="35">
        <v>37.5</v>
      </c>
      <c r="W342" s="35">
        <v>38.1</v>
      </c>
      <c r="X342" s="4">
        <f t="shared" si="117"/>
        <v>1.016</v>
      </c>
      <c r="Y342" s="11">
        <v>30</v>
      </c>
      <c r="Z342" s="82">
        <v>513004</v>
      </c>
      <c r="AA342" s="82">
        <v>493972</v>
      </c>
      <c r="AB342" s="4">
        <f t="shared" si="118"/>
        <v>0.96290087406725877</v>
      </c>
      <c r="AC342" s="11">
        <v>5</v>
      </c>
      <c r="AD342" s="11">
        <v>310</v>
      </c>
      <c r="AE342" s="11">
        <v>310</v>
      </c>
      <c r="AF342" s="4">
        <f t="shared" si="119"/>
        <v>1</v>
      </c>
      <c r="AG342" s="11">
        <v>20</v>
      </c>
      <c r="AH342" s="5" t="s">
        <v>362</v>
      </c>
      <c r="AI342" s="5" t="s">
        <v>362</v>
      </c>
      <c r="AJ342" s="5" t="s">
        <v>362</v>
      </c>
      <c r="AK342" s="5" t="s">
        <v>362</v>
      </c>
      <c r="AL342" s="5" t="s">
        <v>362</v>
      </c>
      <c r="AM342" s="5" t="s">
        <v>362</v>
      </c>
      <c r="AN342" s="5" t="s">
        <v>362</v>
      </c>
      <c r="AO342" s="5" t="s">
        <v>362</v>
      </c>
      <c r="AP342" s="5" t="s">
        <v>362</v>
      </c>
      <c r="AQ342" s="5" t="s">
        <v>362</v>
      </c>
      <c r="AR342" s="5" t="s">
        <v>362</v>
      </c>
      <c r="AS342" s="5" t="s">
        <v>362</v>
      </c>
      <c r="AT342" s="5" t="s">
        <v>362</v>
      </c>
      <c r="AU342" s="5" t="s">
        <v>362</v>
      </c>
      <c r="AV342" s="5" t="s">
        <v>362</v>
      </c>
      <c r="AW342" s="5" t="s">
        <v>362</v>
      </c>
      <c r="AX342" s="58">
        <v>99.5</v>
      </c>
      <c r="AY342" s="58">
        <v>98.1</v>
      </c>
      <c r="AZ342" s="4">
        <f t="shared" si="120"/>
        <v>0.98592964824120599</v>
      </c>
      <c r="BA342" s="5">
        <v>10</v>
      </c>
      <c r="BB342" s="5" t="s">
        <v>362</v>
      </c>
      <c r="BC342" s="5" t="s">
        <v>362</v>
      </c>
      <c r="BD342" s="5" t="s">
        <v>362</v>
      </c>
      <c r="BE342" s="5" t="s">
        <v>362</v>
      </c>
      <c r="BF342" s="5" t="s">
        <v>362</v>
      </c>
      <c r="BG342" s="5" t="s">
        <v>362</v>
      </c>
      <c r="BH342" s="5" t="s">
        <v>362</v>
      </c>
      <c r="BI342" s="5" t="s">
        <v>362</v>
      </c>
      <c r="BJ342" s="44">
        <f t="shared" si="123"/>
        <v>0.99182795461823714</v>
      </c>
      <c r="BK342" s="45">
        <v>1726</v>
      </c>
      <c r="BL342" s="35">
        <f t="shared" si="124"/>
        <v>1711.9</v>
      </c>
      <c r="BM342" s="35">
        <f t="shared" si="125"/>
        <v>-14.099999999999909</v>
      </c>
      <c r="BN342" s="35">
        <v>165</v>
      </c>
      <c r="BO342" s="35">
        <v>146.6</v>
      </c>
      <c r="BP342" s="35">
        <v>145</v>
      </c>
      <c r="BQ342" s="35">
        <v>159.80000000000001</v>
      </c>
      <c r="BR342" s="35">
        <v>161</v>
      </c>
      <c r="BS342" s="35"/>
      <c r="BT342" s="35">
        <v>152.4</v>
      </c>
      <c r="BU342" s="35">
        <v>142.19999999999999</v>
      </c>
      <c r="BV342" s="35">
        <v>147.1</v>
      </c>
      <c r="BW342" s="35">
        <v>146.5</v>
      </c>
      <c r="BX342" s="35">
        <v>170.3</v>
      </c>
      <c r="BY342" s="35">
        <v>167.6</v>
      </c>
      <c r="BZ342" s="35"/>
      <c r="CA342" s="35">
        <f t="shared" si="121"/>
        <v>8.4</v>
      </c>
      <c r="CB342" s="35"/>
      <c r="CC342" s="35">
        <f t="shared" si="130"/>
        <v>8.4</v>
      </c>
      <c r="CD342" s="35">
        <f t="shared" si="131"/>
        <v>0</v>
      </c>
      <c r="CE342" s="90"/>
      <c r="CF342" s="90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10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10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10"/>
      <c r="FU342" s="9"/>
      <c r="FV342" s="9"/>
      <c r="FW342" s="9"/>
      <c r="FX342" s="9"/>
      <c r="FY342" s="9"/>
      <c r="FZ342" s="9"/>
      <c r="GA342" s="9"/>
      <c r="GB342" s="9"/>
      <c r="GC342" s="9"/>
      <c r="GD342" s="9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10"/>
      <c r="GW342" s="9"/>
      <c r="GX342" s="9"/>
      <c r="GY342" s="9"/>
      <c r="GZ342" s="9"/>
      <c r="HA342" s="9"/>
      <c r="HB342" s="9"/>
      <c r="HC342" s="9"/>
      <c r="HD342" s="9"/>
      <c r="HE342" s="9"/>
      <c r="HF342" s="9"/>
      <c r="HG342" s="9"/>
      <c r="HH342" s="9"/>
      <c r="HI342" s="9"/>
      <c r="HJ342" s="9"/>
      <c r="HK342" s="9"/>
      <c r="HL342" s="9"/>
      <c r="HM342" s="9"/>
      <c r="HN342" s="9"/>
      <c r="HO342" s="9"/>
      <c r="HP342" s="9"/>
      <c r="HQ342" s="9"/>
      <c r="HR342" s="9"/>
      <c r="HS342" s="9"/>
      <c r="HT342" s="9"/>
      <c r="HU342" s="9"/>
      <c r="HV342" s="9"/>
      <c r="HW342" s="9"/>
      <c r="HX342" s="10"/>
      <c r="HY342" s="9"/>
      <c r="HZ342" s="9"/>
    </row>
    <row r="343" spans="1:234" s="2" customFormat="1" ht="17.149999999999999" customHeight="1">
      <c r="A343" s="46" t="s">
        <v>335</v>
      </c>
      <c r="B343" s="35">
        <v>598</v>
      </c>
      <c r="C343" s="35">
        <v>382.9</v>
      </c>
      <c r="D343" s="4">
        <f t="shared" si="122"/>
        <v>0.64030100334448159</v>
      </c>
      <c r="E343" s="11">
        <v>10</v>
      </c>
      <c r="F343" s="5" t="s">
        <v>362</v>
      </c>
      <c r="G343" s="5" t="s">
        <v>362</v>
      </c>
      <c r="H343" s="5" t="s">
        <v>362</v>
      </c>
      <c r="I343" s="5" t="s">
        <v>362</v>
      </c>
      <c r="J343" s="5" t="s">
        <v>362</v>
      </c>
      <c r="K343" s="5" t="s">
        <v>362</v>
      </c>
      <c r="L343" s="5" t="s">
        <v>362</v>
      </c>
      <c r="M343" s="5" t="s">
        <v>362</v>
      </c>
      <c r="N343" s="35">
        <v>693.2</v>
      </c>
      <c r="O343" s="35">
        <v>533.4</v>
      </c>
      <c r="P343" s="4">
        <f t="shared" si="115"/>
        <v>0.76947489901904209</v>
      </c>
      <c r="Q343" s="11">
        <v>20</v>
      </c>
      <c r="R343" s="35">
        <v>211</v>
      </c>
      <c r="S343" s="35">
        <v>210.7</v>
      </c>
      <c r="T343" s="4">
        <f t="shared" si="116"/>
        <v>0.99857819905213263</v>
      </c>
      <c r="U343" s="11">
        <v>30</v>
      </c>
      <c r="V343" s="35">
        <v>38.5</v>
      </c>
      <c r="W343" s="35">
        <v>40.700000000000003</v>
      </c>
      <c r="X343" s="4">
        <f t="shared" si="117"/>
        <v>1.0571428571428572</v>
      </c>
      <c r="Y343" s="11">
        <v>20</v>
      </c>
      <c r="Z343" s="82">
        <v>3464</v>
      </c>
      <c r="AA343" s="82">
        <v>2598</v>
      </c>
      <c r="AB343" s="4">
        <f t="shared" si="118"/>
        <v>0.75</v>
      </c>
      <c r="AC343" s="11">
        <v>5</v>
      </c>
      <c r="AD343" s="11">
        <v>560</v>
      </c>
      <c r="AE343" s="11">
        <v>560</v>
      </c>
      <c r="AF343" s="4">
        <f t="shared" si="119"/>
        <v>1</v>
      </c>
      <c r="AG343" s="11">
        <v>20</v>
      </c>
      <c r="AH343" s="5" t="s">
        <v>362</v>
      </c>
      <c r="AI343" s="5" t="s">
        <v>362</v>
      </c>
      <c r="AJ343" s="5" t="s">
        <v>362</v>
      </c>
      <c r="AK343" s="5" t="s">
        <v>362</v>
      </c>
      <c r="AL343" s="5" t="s">
        <v>362</v>
      </c>
      <c r="AM343" s="5" t="s">
        <v>362</v>
      </c>
      <c r="AN343" s="5" t="s">
        <v>362</v>
      </c>
      <c r="AO343" s="5" t="s">
        <v>362</v>
      </c>
      <c r="AP343" s="5" t="s">
        <v>362</v>
      </c>
      <c r="AQ343" s="5" t="s">
        <v>362</v>
      </c>
      <c r="AR343" s="5" t="s">
        <v>362</v>
      </c>
      <c r="AS343" s="5" t="s">
        <v>362</v>
      </c>
      <c r="AT343" s="5" t="s">
        <v>362</v>
      </c>
      <c r="AU343" s="5" t="s">
        <v>362</v>
      </c>
      <c r="AV343" s="5" t="s">
        <v>362</v>
      </c>
      <c r="AW343" s="5" t="s">
        <v>362</v>
      </c>
      <c r="AX343" s="58">
        <v>0</v>
      </c>
      <c r="AY343" s="58">
        <v>0</v>
      </c>
      <c r="AZ343" s="4">
        <f t="shared" si="120"/>
        <v>0</v>
      </c>
      <c r="BA343" s="5">
        <v>0</v>
      </c>
      <c r="BB343" s="5" t="s">
        <v>362</v>
      </c>
      <c r="BC343" s="5" t="s">
        <v>362</v>
      </c>
      <c r="BD343" s="5" t="s">
        <v>362</v>
      </c>
      <c r="BE343" s="5" t="s">
        <v>362</v>
      </c>
      <c r="BF343" s="5" t="s">
        <v>362</v>
      </c>
      <c r="BG343" s="5" t="s">
        <v>362</v>
      </c>
      <c r="BH343" s="5" t="s">
        <v>362</v>
      </c>
      <c r="BI343" s="5" t="s">
        <v>362</v>
      </c>
      <c r="BJ343" s="44">
        <f t="shared" si="123"/>
        <v>0.92040677264996928</v>
      </c>
      <c r="BK343" s="45">
        <v>538</v>
      </c>
      <c r="BL343" s="35">
        <f t="shared" si="124"/>
        <v>495.2</v>
      </c>
      <c r="BM343" s="35">
        <f t="shared" si="125"/>
        <v>-42.800000000000011</v>
      </c>
      <c r="BN343" s="35">
        <v>43.5</v>
      </c>
      <c r="BO343" s="35">
        <v>44.4</v>
      </c>
      <c r="BP343" s="35">
        <v>47.4</v>
      </c>
      <c r="BQ343" s="35">
        <v>42.4</v>
      </c>
      <c r="BR343" s="35">
        <v>43.9</v>
      </c>
      <c r="BS343" s="35"/>
      <c r="BT343" s="35">
        <v>50</v>
      </c>
      <c r="BU343" s="35">
        <v>37.5</v>
      </c>
      <c r="BV343" s="35">
        <v>35.6</v>
      </c>
      <c r="BW343" s="35">
        <v>36.9</v>
      </c>
      <c r="BX343" s="35">
        <v>47.1</v>
      </c>
      <c r="BY343" s="35">
        <v>51.3</v>
      </c>
      <c r="BZ343" s="35"/>
      <c r="CA343" s="35">
        <f t="shared" si="121"/>
        <v>15.2</v>
      </c>
      <c r="CB343" s="35"/>
      <c r="CC343" s="35">
        <f t="shared" si="130"/>
        <v>15.2</v>
      </c>
      <c r="CD343" s="35">
        <f t="shared" si="131"/>
        <v>0</v>
      </c>
      <c r="CE343" s="90"/>
      <c r="CF343" s="90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</row>
    <row r="344" spans="1:234" s="2" customFormat="1" ht="17.149999999999999" customHeight="1">
      <c r="A344" s="46" t="s">
        <v>336</v>
      </c>
      <c r="B344" s="35">
        <v>349</v>
      </c>
      <c r="C344" s="35">
        <v>352</v>
      </c>
      <c r="D344" s="4">
        <f t="shared" si="122"/>
        <v>1.0085959885386819</v>
      </c>
      <c r="E344" s="11">
        <v>10</v>
      </c>
      <c r="F344" s="5" t="s">
        <v>362</v>
      </c>
      <c r="G344" s="5" t="s">
        <v>362</v>
      </c>
      <c r="H344" s="5" t="s">
        <v>362</v>
      </c>
      <c r="I344" s="5" t="s">
        <v>362</v>
      </c>
      <c r="J344" s="5" t="s">
        <v>362</v>
      </c>
      <c r="K344" s="5" t="s">
        <v>362</v>
      </c>
      <c r="L344" s="5" t="s">
        <v>362</v>
      </c>
      <c r="M344" s="5" t="s">
        <v>362</v>
      </c>
      <c r="N344" s="35">
        <v>1099.5999999999999</v>
      </c>
      <c r="O344" s="35">
        <v>1254.3</v>
      </c>
      <c r="P344" s="4">
        <f t="shared" si="115"/>
        <v>1.1406875227355402</v>
      </c>
      <c r="Q344" s="11">
        <v>20</v>
      </c>
      <c r="R344" s="35">
        <v>356</v>
      </c>
      <c r="S344" s="35">
        <v>351.6</v>
      </c>
      <c r="T344" s="4">
        <f t="shared" si="116"/>
        <v>0.98764044943820228</v>
      </c>
      <c r="U344" s="11">
        <v>25</v>
      </c>
      <c r="V344" s="35">
        <v>28.1</v>
      </c>
      <c r="W344" s="35">
        <v>29.3</v>
      </c>
      <c r="X344" s="4">
        <f t="shared" si="117"/>
        <v>1.0427046263345194</v>
      </c>
      <c r="Y344" s="11">
        <v>25</v>
      </c>
      <c r="Z344" s="82">
        <v>21545</v>
      </c>
      <c r="AA344" s="82">
        <v>19131</v>
      </c>
      <c r="AB344" s="4">
        <f t="shared" si="118"/>
        <v>0.88795544209793453</v>
      </c>
      <c r="AC344" s="11">
        <v>5</v>
      </c>
      <c r="AD344" s="11">
        <v>355</v>
      </c>
      <c r="AE344" s="11">
        <v>355</v>
      </c>
      <c r="AF344" s="4">
        <f t="shared" si="119"/>
        <v>1</v>
      </c>
      <c r="AG344" s="11">
        <v>20</v>
      </c>
      <c r="AH344" s="5" t="s">
        <v>362</v>
      </c>
      <c r="AI344" s="5" t="s">
        <v>362</v>
      </c>
      <c r="AJ344" s="5" t="s">
        <v>362</v>
      </c>
      <c r="AK344" s="5" t="s">
        <v>362</v>
      </c>
      <c r="AL344" s="5" t="s">
        <v>362</v>
      </c>
      <c r="AM344" s="5" t="s">
        <v>362</v>
      </c>
      <c r="AN344" s="5" t="s">
        <v>362</v>
      </c>
      <c r="AO344" s="5" t="s">
        <v>362</v>
      </c>
      <c r="AP344" s="5" t="s">
        <v>362</v>
      </c>
      <c r="AQ344" s="5" t="s">
        <v>362</v>
      </c>
      <c r="AR344" s="5" t="s">
        <v>362</v>
      </c>
      <c r="AS344" s="5" t="s">
        <v>362</v>
      </c>
      <c r="AT344" s="5" t="s">
        <v>362</v>
      </c>
      <c r="AU344" s="5" t="s">
        <v>362</v>
      </c>
      <c r="AV344" s="5" t="s">
        <v>362</v>
      </c>
      <c r="AW344" s="5" t="s">
        <v>362</v>
      </c>
      <c r="AX344" s="58">
        <v>0</v>
      </c>
      <c r="AY344" s="58">
        <v>0</v>
      </c>
      <c r="AZ344" s="4">
        <f t="shared" si="120"/>
        <v>0</v>
      </c>
      <c r="BA344" s="5">
        <v>0</v>
      </c>
      <c r="BB344" s="5" t="s">
        <v>362</v>
      </c>
      <c r="BC344" s="5" t="s">
        <v>362</v>
      </c>
      <c r="BD344" s="5" t="s">
        <v>362</v>
      </c>
      <c r="BE344" s="5" t="s">
        <v>362</v>
      </c>
      <c r="BF344" s="5" t="s">
        <v>362</v>
      </c>
      <c r="BG344" s="5" t="s">
        <v>362</v>
      </c>
      <c r="BH344" s="5" t="s">
        <v>362</v>
      </c>
      <c r="BI344" s="5" t="s">
        <v>362</v>
      </c>
      <c r="BJ344" s="44">
        <f t="shared" si="123"/>
        <v>1.0295058518562412</v>
      </c>
      <c r="BK344" s="45">
        <v>1335</v>
      </c>
      <c r="BL344" s="35">
        <f t="shared" si="124"/>
        <v>1374.4</v>
      </c>
      <c r="BM344" s="35">
        <f t="shared" si="125"/>
        <v>39.400000000000091</v>
      </c>
      <c r="BN344" s="35">
        <v>131.80000000000001</v>
      </c>
      <c r="BO344" s="35">
        <v>110.6</v>
      </c>
      <c r="BP344" s="35">
        <v>148.30000000000001</v>
      </c>
      <c r="BQ344" s="35">
        <v>114.2</v>
      </c>
      <c r="BR344" s="35">
        <v>129.6</v>
      </c>
      <c r="BS344" s="35"/>
      <c r="BT344" s="35">
        <v>114.1</v>
      </c>
      <c r="BU344" s="35">
        <v>89.4</v>
      </c>
      <c r="BV344" s="35">
        <v>99.5</v>
      </c>
      <c r="BW344" s="35">
        <v>55.4</v>
      </c>
      <c r="BX344" s="35">
        <v>130.20000000000002</v>
      </c>
      <c r="BY344" s="35">
        <v>135.1</v>
      </c>
      <c r="BZ344" s="35">
        <v>4</v>
      </c>
      <c r="CA344" s="35">
        <f t="shared" si="121"/>
        <v>112.2</v>
      </c>
      <c r="CB344" s="35"/>
      <c r="CC344" s="35">
        <f t="shared" si="130"/>
        <v>112.2</v>
      </c>
      <c r="CD344" s="35">
        <f t="shared" si="131"/>
        <v>0</v>
      </c>
      <c r="CE344" s="90"/>
      <c r="CF344" s="90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</row>
    <row r="345" spans="1:234" s="2" customFormat="1" ht="17.149999999999999" customHeight="1">
      <c r="A345" s="18" t="s">
        <v>337</v>
      </c>
      <c r="B345" s="60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35"/>
      <c r="CD345" s="35"/>
      <c r="CE345" s="90"/>
      <c r="CF345" s="90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</row>
    <row r="346" spans="1:234" s="2" customFormat="1" ht="17.149999999999999" customHeight="1">
      <c r="A346" s="46" t="s">
        <v>338</v>
      </c>
      <c r="B346" s="35">
        <v>445</v>
      </c>
      <c r="C346" s="35">
        <v>453.5</v>
      </c>
      <c r="D346" s="4">
        <f t="shared" si="122"/>
        <v>1.0191011235955056</v>
      </c>
      <c r="E346" s="11">
        <v>10</v>
      </c>
      <c r="F346" s="5" t="s">
        <v>362</v>
      </c>
      <c r="G346" s="5" t="s">
        <v>362</v>
      </c>
      <c r="H346" s="5" t="s">
        <v>362</v>
      </c>
      <c r="I346" s="5" t="s">
        <v>362</v>
      </c>
      <c r="J346" s="5" t="s">
        <v>362</v>
      </c>
      <c r="K346" s="5" t="s">
        <v>362</v>
      </c>
      <c r="L346" s="5" t="s">
        <v>362</v>
      </c>
      <c r="M346" s="5" t="s">
        <v>362</v>
      </c>
      <c r="N346" s="35">
        <v>669.6</v>
      </c>
      <c r="O346" s="35">
        <v>496.7</v>
      </c>
      <c r="P346" s="4">
        <f t="shared" si="115"/>
        <v>0.74178614097968931</v>
      </c>
      <c r="Q346" s="11">
        <v>20</v>
      </c>
      <c r="R346" s="35">
        <v>94</v>
      </c>
      <c r="S346" s="35">
        <v>95.6</v>
      </c>
      <c r="T346" s="4">
        <f t="shared" si="116"/>
        <v>1.0170212765957447</v>
      </c>
      <c r="U346" s="11">
        <v>15</v>
      </c>
      <c r="V346" s="35">
        <v>14</v>
      </c>
      <c r="W346" s="35">
        <v>14.4</v>
      </c>
      <c r="X346" s="4">
        <f t="shared" si="117"/>
        <v>1.0285714285714287</v>
      </c>
      <c r="Y346" s="11">
        <v>35</v>
      </c>
      <c r="Z346" s="82">
        <v>3500</v>
      </c>
      <c r="AA346" s="82">
        <v>2760</v>
      </c>
      <c r="AB346" s="4">
        <f t="shared" si="118"/>
        <v>0.78857142857142859</v>
      </c>
      <c r="AC346" s="11">
        <v>5</v>
      </c>
      <c r="AD346" s="11">
        <v>114</v>
      </c>
      <c r="AE346" s="11">
        <v>120</v>
      </c>
      <c r="AF346" s="4">
        <f t="shared" si="119"/>
        <v>1.0526315789473684</v>
      </c>
      <c r="AG346" s="11">
        <v>20</v>
      </c>
      <c r="AH346" s="5" t="s">
        <v>362</v>
      </c>
      <c r="AI346" s="5" t="s">
        <v>362</v>
      </c>
      <c r="AJ346" s="5" t="s">
        <v>362</v>
      </c>
      <c r="AK346" s="5" t="s">
        <v>362</v>
      </c>
      <c r="AL346" s="5" t="s">
        <v>362</v>
      </c>
      <c r="AM346" s="5" t="s">
        <v>362</v>
      </c>
      <c r="AN346" s="5" t="s">
        <v>362</v>
      </c>
      <c r="AO346" s="5" t="s">
        <v>362</v>
      </c>
      <c r="AP346" s="5" t="s">
        <v>362</v>
      </c>
      <c r="AQ346" s="5" t="s">
        <v>362</v>
      </c>
      <c r="AR346" s="5" t="s">
        <v>362</v>
      </c>
      <c r="AS346" s="5" t="s">
        <v>362</v>
      </c>
      <c r="AT346" s="5" t="s">
        <v>362</v>
      </c>
      <c r="AU346" s="5" t="s">
        <v>362</v>
      </c>
      <c r="AV346" s="5" t="s">
        <v>362</v>
      </c>
      <c r="AW346" s="5" t="s">
        <v>362</v>
      </c>
      <c r="AX346" s="58">
        <v>0</v>
      </c>
      <c r="AY346" s="58">
        <v>0</v>
      </c>
      <c r="AZ346" s="4">
        <f t="shared" si="120"/>
        <v>0</v>
      </c>
      <c r="BA346" s="5">
        <v>0</v>
      </c>
      <c r="BB346" s="5" t="s">
        <v>362</v>
      </c>
      <c r="BC346" s="5" t="s">
        <v>362</v>
      </c>
      <c r="BD346" s="5" t="s">
        <v>362</v>
      </c>
      <c r="BE346" s="5" t="s">
        <v>362</v>
      </c>
      <c r="BF346" s="5" t="s">
        <v>362</v>
      </c>
      <c r="BG346" s="5" t="s">
        <v>362</v>
      </c>
      <c r="BH346" s="5" t="s">
        <v>362</v>
      </c>
      <c r="BI346" s="5" t="s">
        <v>362</v>
      </c>
      <c r="BJ346" s="44">
        <f t="shared" si="123"/>
        <v>0.96454801834561454</v>
      </c>
      <c r="BK346" s="45">
        <v>769</v>
      </c>
      <c r="BL346" s="35">
        <f t="shared" si="124"/>
        <v>741.7</v>
      </c>
      <c r="BM346" s="35">
        <f t="shared" si="125"/>
        <v>-27.299999999999955</v>
      </c>
      <c r="BN346" s="35">
        <v>67.2</v>
      </c>
      <c r="BO346" s="35">
        <v>60.6</v>
      </c>
      <c r="BP346" s="35">
        <v>64.099999999999994</v>
      </c>
      <c r="BQ346" s="35">
        <v>59.6</v>
      </c>
      <c r="BR346" s="35">
        <v>59.7</v>
      </c>
      <c r="BS346" s="35"/>
      <c r="BT346" s="35">
        <v>63.9</v>
      </c>
      <c r="BU346" s="35">
        <v>62.7</v>
      </c>
      <c r="BV346" s="35">
        <v>56.9</v>
      </c>
      <c r="BW346" s="35">
        <v>47.4</v>
      </c>
      <c r="BX346" s="35">
        <v>80.3</v>
      </c>
      <c r="BY346" s="35">
        <v>74.900000000000006</v>
      </c>
      <c r="BZ346" s="35"/>
      <c r="CA346" s="35">
        <f t="shared" si="121"/>
        <v>44.4</v>
      </c>
      <c r="CB346" s="35"/>
      <c r="CC346" s="35">
        <f t="shared" ref="CC346:CC355" si="132">IF((IF(AND((CA346)&gt;0,CB346="+"),0,CA346))&gt;0,CA346,0)</f>
        <v>44.4</v>
      </c>
      <c r="CD346" s="35">
        <f t="shared" ref="CD346:CD355" si="133">IF((IF(AND((CA346)&gt;0,CB346="+"),0,CA346))&lt;0,CA346,0)</f>
        <v>0</v>
      </c>
      <c r="CE346" s="90"/>
      <c r="CF346" s="90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</row>
    <row r="347" spans="1:234" s="2" customFormat="1" ht="17.149999999999999" customHeight="1">
      <c r="A347" s="46" t="s">
        <v>53</v>
      </c>
      <c r="B347" s="35">
        <v>305</v>
      </c>
      <c r="C347" s="35">
        <v>309.3</v>
      </c>
      <c r="D347" s="4">
        <f t="shared" si="122"/>
        <v>1.0140983606557377</v>
      </c>
      <c r="E347" s="11">
        <v>10</v>
      </c>
      <c r="F347" s="5" t="s">
        <v>362</v>
      </c>
      <c r="G347" s="5" t="s">
        <v>362</v>
      </c>
      <c r="H347" s="5" t="s">
        <v>362</v>
      </c>
      <c r="I347" s="5" t="s">
        <v>362</v>
      </c>
      <c r="J347" s="5" t="s">
        <v>362</v>
      </c>
      <c r="K347" s="5" t="s">
        <v>362</v>
      </c>
      <c r="L347" s="5" t="s">
        <v>362</v>
      </c>
      <c r="M347" s="5" t="s">
        <v>362</v>
      </c>
      <c r="N347" s="35">
        <v>1264.3</v>
      </c>
      <c r="O347" s="35">
        <v>1317.6</v>
      </c>
      <c r="P347" s="4">
        <f t="shared" si="115"/>
        <v>1.0421577157320256</v>
      </c>
      <c r="Q347" s="11">
        <v>20</v>
      </c>
      <c r="R347" s="35">
        <v>432</v>
      </c>
      <c r="S347" s="35">
        <v>449.5</v>
      </c>
      <c r="T347" s="4">
        <f t="shared" si="116"/>
        <v>1.0405092592592593</v>
      </c>
      <c r="U347" s="11">
        <v>30</v>
      </c>
      <c r="V347" s="35">
        <v>24.5</v>
      </c>
      <c r="W347" s="35">
        <v>26.6</v>
      </c>
      <c r="X347" s="4">
        <f t="shared" si="117"/>
        <v>1.0857142857142859</v>
      </c>
      <c r="Y347" s="11">
        <v>20</v>
      </c>
      <c r="Z347" s="82">
        <v>9000</v>
      </c>
      <c r="AA347" s="82">
        <v>8010</v>
      </c>
      <c r="AB347" s="4">
        <f t="shared" si="118"/>
        <v>0.89</v>
      </c>
      <c r="AC347" s="11">
        <v>5</v>
      </c>
      <c r="AD347" s="11">
        <v>258</v>
      </c>
      <c r="AE347" s="11">
        <v>258</v>
      </c>
      <c r="AF347" s="4">
        <f t="shared" si="119"/>
        <v>1</v>
      </c>
      <c r="AG347" s="11">
        <v>20</v>
      </c>
      <c r="AH347" s="5" t="s">
        <v>362</v>
      </c>
      <c r="AI347" s="5" t="s">
        <v>362</v>
      </c>
      <c r="AJ347" s="5" t="s">
        <v>362</v>
      </c>
      <c r="AK347" s="5" t="s">
        <v>362</v>
      </c>
      <c r="AL347" s="5" t="s">
        <v>362</v>
      </c>
      <c r="AM347" s="5" t="s">
        <v>362</v>
      </c>
      <c r="AN347" s="5" t="s">
        <v>362</v>
      </c>
      <c r="AO347" s="5" t="s">
        <v>362</v>
      </c>
      <c r="AP347" s="5" t="s">
        <v>362</v>
      </c>
      <c r="AQ347" s="5" t="s">
        <v>362</v>
      </c>
      <c r="AR347" s="5" t="s">
        <v>362</v>
      </c>
      <c r="AS347" s="5" t="s">
        <v>362</v>
      </c>
      <c r="AT347" s="5" t="s">
        <v>362</v>
      </c>
      <c r="AU347" s="5" t="s">
        <v>362</v>
      </c>
      <c r="AV347" s="5" t="s">
        <v>362</v>
      </c>
      <c r="AW347" s="5" t="s">
        <v>362</v>
      </c>
      <c r="AX347" s="58">
        <v>0</v>
      </c>
      <c r="AY347" s="58">
        <v>0</v>
      </c>
      <c r="AZ347" s="4">
        <f t="shared" si="120"/>
        <v>0</v>
      </c>
      <c r="BA347" s="5">
        <v>0</v>
      </c>
      <c r="BB347" s="5" t="s">
        <v>362</v>
      </c>
      <c r="BC347" s="5" t="s">
        <v>362</v>
      </c>
      <c r="BD347" s="5" t="s">
        <v>362</v>
      </c>
      <c r="BE347" s="5" t="s">
        <v>362</v>
      </c>
      <c r="BF347" s="5" t="s">
        <v>362</v>
      </c>
      <c r="BG347" s="5" t="s">
        <v>362</v>
      </c>
      <c r="BH347" s="5" t="s">
        <v>362</v>
      </c>
      <c r="BI347" s="5" t="s">
        <v>362</v>
      </c>
      <c r="BJ347" s="44">
        <f t="shared" si="123"/>
        <v>1.0320352515548703</v>
      </c>
      <c r="BK347" s="45">
        <v>2759</v>
      </c>
      <c r="BL347" s="35">
        <f t="shared" si="124"/>
        <v>2847.4</v>
      </c>
      <c r="BM347" s="35">
        <f t="shared" si="125"/>
        <v>88.400000000000091</v>
      </c>
      <c r="BN347" s="35">
        <v>236.6</v>
      </c>
      <c r="BO347" s="35">
        <v>222.4</v>
      </c>
      <c r="BP347" s="35">
        <v>255.1</v>
      </c>
      <c r="BQ347" s="35">
        <v>262.3</v>
      </c>
      <c r="BR347" s="35">
        <v>236.1</v>
      </c>
      <c r="BS347" s="35"/>
      <c r="BT347" s="35">
        <v>237.8</v>
      </c>
      <c r="BU347" s="35">
        <v>222.7</v>
      </c>
      <c r="BV347" s="35">
        <v>199.8</v>
      </c>
      <c r="BW347" s="35">
        <v>139.30000000000001</v>
      </c>
      <c r="BX347" s="35">
        <v>298.3</v>
      </c>
      <c r="BY347" s="35">
        <v>285.7</v>
      </c>
      <c r="BZ347" s="35"/>
      <c r="CA347" s="35">
        <f t="shared" si="121"/>
        <v>251.3</v>
      </c>
      <c r="CB347" s="35"/>
      <c r="CC347" s="35">
        <f t="shared" si="132"/>
        <v>251.3</v>
      </c>
      <c r="CD347" s="35">
        <f t="shared" si="133"/>
        <v>0</v>
      </c>
      <c r="CE347" s="90"/>
      <c r="CF347" s="90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</row>
    <row r="348" spans="1:234" s="2" customFormat="1" ht="17.149999999999999" customHeight="1">
      <c r="A348" s="46" t="s">
        <v>339</v>
      </c>
      <c r="B348" s="35">
        <v>1036</v>
      </c>
      <c r="C348" s="35">
        <v>1040.3</v>
      </c>
      <c r="D348" s="4">
        <f t="shared" si="122"/>
        <v>1.0041505791505791</v>
      </c>
      <c r="E348" s="11">
        <v>10</v>
      </c>
      <c r="F348" s="5" t="s">
        <v>362</v>
      </c>
      <c r="G348" s="5" t="s">
        <v>362</v>
      </c>
      <c r="H348" s="5" t="s">
        <v>362</v>
      </c>
      <c r="I348" s="5" t="s">
        <v>362</v>
      </c>
      <c r="J348" s="5" t="s">
        <v>362</v>
      </c>
      <c r="K348" s="5" t="s">
        <v>362</v>
      </c>
      <c r="L348" s="5" t="s">
        <v>362</v>
      </c>
      <c r="M348" s="5" t="s">
        <v>362</v>
      </c>
      <c r="N348" s="35">
        <v>1123.7</v>
      </c>
      <c r="O348" s="35">
        <v>1103</v>
      </c>
      <c r="P348" s="4">
        <f t="shared" si="115"/>
        <v>0.98157871317967427</v>
      </c>
      <c r="Q348" s="11">
        <v>20</v>
      </c>
      <c r="R348" s="35">
        <v>148</v>
      </c>
      <c r="S348" s="35">
        <v>151.80000000000001</v>
      </c>
      <c r="T348" s="4">
        <f t="shared" si="116"/>
        <v>1.0256756756756757</v>
      </c>
      <c r="U348" s="11">
        <v>30</v>
      </c>
      <c r="V348" s="35">
        <v>16</v>
      </c>
      <c r="W348" s="35">
        <v>16.8</v>
      </c>
      <c r="X348" s="4">
        <f t="shared" si="117"/>
        <v>1.05</v>
      </c>
      <c r="Y348" s="11">
        <v>20</v>
      </c>
      <c r="Z348" s="82">
        <v>14350</v>
      </c>
      <c r="AA348" s="82">
        <v>15109</v>
      </c>
      <c r="AB348" s="4">
        <f t="shared" si="118"/>
        <v>1.0528919860627177</v>
      </c>
      <c r="AC348" s="11">
        <v>5</v>
      </c>
      <c r="AD348" s="11">
        <v>220</v>
      </c>
      <c r="AE348" s="11">
        <v>220</v>
      </c>
      <c r="AF348" s="4">
        <f t="shared" si="119"/>
        <v>1</v>
      </c>
      <c r="AG348" s="11">
        <v>20</v>
      </c>
      <c r="AH348" s="5" t="s">
        <v>362</v>
      </c>
      <c r="AI348" s="5" t="s">
        <v>362</v>
      </c>
      <c r="AJ348" s="5" t="s">
        <v>362</v>
      </c>
      <c r="AK348" s="5" t="s">
        <v>362</v>
      </c>
      <c r="AL348" s="5" t="s">
        <v>362</v>
      </c>
      <c r="AM348" s="5" t="s">
        <v>362</v>
      </c>
      <c r="AN348" s="5" t="s">
        <v>362</v>
      </c>
      <c r="AO348" s="5" t="s">
        <v>362</v>
      </c>
      <c r="AP348" s="5" t="s">
        <v>362</v>
      </c>
      <c r="AQ348" s="5" t="s">
        <v>362</v>
      </c>
      <c r="AR348" s="5" t="s">
        <v>362</v>
      </c>
      <c r="AS348" s="5" t="s">
        <v>362</v>
      </c>
      <c r="AT348" s="5" t="s">
        <v>362</v>
      </c>
      <c r="AU348" s="5" t="s">
        <v>362</v>
      </c>
      <c r="AV348" s="5" t="s">
        <v>362</v>
      </c>
      <c r="AW348" s="5" t="s">
        <v>362</v>
      </c>
      <c r="AX348" s="58">
        <v>0</v>
      </c>
      <c r="AY348" s="58">
        <v>0</v>
      </c>
      <c r="AZ348" s="4">
        <f t="shared" si="120"/>
        <v>0</v>
      </c>
      <c r="BA348" s="5">
        <v>0</v>
      </c>
      <c r="BB348" s="5" t="s">
        <v>362</v>
      </c>
      <c r="BC348" s="5" t="s">
        <v>362</v>
      </c>
      <c r="BD348" s="5" t="s">
        <v>362</v>
      </c>
      <c r="BE348" s="5" t="s">
        <v>362</v>
      </c>
      <c r="BF348" s="5" t="s">
        <v>362</v>
      </c>
      <c r="BG348" s="5" t="s">
        <v>362</v>
      </c>
      <c r="BH348" s="5" t="s">
        <v>362</v>
      </c>
      <c r="BI348" s="5" t="s">
        <v>362</v>
      </c>
      <c r="BJ348" s="44">
        <f t="shared" si="123"/>
        <v>1.0162648595779347</v>
      </c>
      <c r="BK348" s="45">
        <v>779</v>
      </c>
      <c r="BL348" s="35">
        <f t="shared" si="124"/>
        <v>791.7</v>
      </c>
      <c r="BM348" s="35">
        <f t="shared" si="125"/>
        <v>12.700000000000045</v>
      </c>
      <c r="BN348" s="35">
        <v>68.3</v>
      </c>
      <c r="BO348" s="35">
        <v>82.4</v>
      </c>
      <c r="BP348" s="35">
        <v>81.599999999999994</v>
      </c>
      <c r="BQ348" s="35">
        <v>74</v>
      </c>
      <c r="BR348" s="35">
        <v>72.400000000000006</v>
      </c>
      <c r="BS348" s="35"/>
      <c r="BT348" s="35">
        <v>37.1</v>
      </c>
      <c r="BU348" s="35">
        <v>66</v>
      </c>
      <c r="BV348" s="35">
        <v>57.2</v>
      </c>
      <c r="BW348" s="35">
        <v>36.1</v>
      </c>
      <c r="BX348" s="35">
        <v>85.8</v>
      </c>
      <c r="BY348" s="35">
        <v>76.099999999999994</v>
      </c>
      <c r="BZ348" s="35"/>
      <c r="CA348" s="35">
        <f t="shared" si="121"/>
        <v>54.7</v>
      </c>
      <c r="CB348" s="35"/>
      <c r="CC348" s="35">
        <f t="shared" si="132"/>
        <v>54.7</v>
      </c>
      <c r="CD348" s="35">
        <f t="shared" si="133"/>
        <v>0</v>
      </c>
      <c r="CE348" s="90"/>
      <c r="CF348" s="90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</row>
    <row r="349" spans="1:234" s="2" customFormat="1" ht="17.149999999999999" customHeight="1">
      <c r="A349" s="46" t="s">
        <v>340</v>
      </c>
      <c r="B349" s="35">
        <v>35626</v>
      </c>
      <c r="C349" s="35">
        <v>40188.9</v>
      </c>
      <c r="D349" s="4">
        <f t="shared" si="122"/>
        <v>1.128077808342222</v>
      </c>
      <c r="E349" s="11">
        <v>10</v>
      </c>
      <c r="F349" s="5" t="s">
        <v>362</v>
      </c>
      <c r="G349" s="5" t="s">
        <v>362</v>
      </c>
      <c r="H349" s="5" t="s">
        <v>362</v>
      </c>
      <c r="I349" s="5" t="s">
        <v>362</v>
      </c>
      <c r="J349" s="5" t="s">
        <v>362</v>
      </c>
      <c r="K349" s="5" t="s">
        <v>362</v>
      </c>
      <c r="L349" s="5" t="s">
        <v>362</v>
      </c>
      <c r="M349" s="5" t="s">
        <v>362</v>
      </c>
      <c r="N349" s="35">
        <v>2003.5</v>
      </c>
      <c r="O349" s="35">
        <v>2002.7</v>
      </c>
      <c r="P349" s="4">
        <f t="shared" si="115"/>
        <v>0.99960069877713997</v>
      </c>
      <c r="Q349" s="11">
        <v>20</v>
      </c>
      <c r="R349" s="35">
        <v>1984</v>
      </c>
      <c r="S349" s="35">
        <v>2288.5</v>
      </c>
      <c r="T349" s="4">
        <f t="shared" si="116"/>
        <v>1.1534778225806452</v>
      </c>
      <c r="U349" s="11">
        <v>30</v>
      </c>
      <c r="V349" s="35">
        <v>47.5</v>
      </c>
      <c r="W349" s="35">
        <v>53.3</v>
      </c>
      <c r="X349" s="4">
        <f t="shared" si="117"/>
        <v>1.1221052631578947</v>
      </c>
      <c r="Y349" s="11">
        <v>20</v>
      </c>
      <c r="Z349" s="82">
        <v>7000</v>
      </c>
      <c r="AA349" s="82">
        <v>6527</v>
      </c>
      <c r="AB349" s="4">
        <f t="shared" si="118"/>
        <v>0.93242857142857138</v>
      </c>
      <c r="AC349" s="11">
        <v>5</v>
      </c>
      <c r="AD349" s="11">
        <v>1030</v>
      </c>
      <c r="AE349" s="11">
        <v>1069</v>
      </c>
      <c r="AF349" s="4">
        <f t="shared" si="119"/>
        <v>1.0378640776699029</v>
      </c>
      <c r="AG349" s="11">
        <v>20</v>
      </c>
      <c r="AH349" s="5" t="s">
        <v>362</v>
      </c>
      <c r="AI349" s="5" t="s">
        <v>362</v>
      </c>
      <c r="AJ349" s="5" t="s">
        <v>362</v>
      </c>
      <c r="AK349" s="5" t="s">
        <v>362</v>
      </c>
      <c r="AL349" s="5" t="s">
        <v>362</v>
      </c>
      <c r="AM349" s="5" t="s">
        <v>362</v>
      </c>
      <c r="AN349" s="5" t="s">
        <v>362</v>
      </c>
      <c r="AO349" s="5" t="s">
        <v>362</v>
      </c>
      <c r="AP349" s="5" t="s">
        <v>362</v>
      </c>
      <c r="AQ349" s="5" t="s">
        <v>362</v>
      </c>
      <c r="AR349" s="5" t="s">
        <v>362</v>
      </c>
      <c r="AS349" s="5" t="s">
        <v>362</v>
      </c>
      <c r="AT349" s="5" t="s">
        <v>362</v>
      </c>
      <c r="AU349" s="5" t="s">
        <v>362</v>
      </c>
      <c r="AV349" s="5" t="s">
        <v>362</v>
      </c>
      <c r="AW349" s="5" t="s">
        <v>362</v>
      </c>
      <c r="AX349" s="58">
        <v>0</v>
      </c>
      <c r="AY349" s="58">
        <v>0</v>
      </c>
      <c r="AZ349" s="4">
        <f t="shared" si="120"/>
        <v>0</v>
      </c>
      <c r="BA349" s="5">
        <v>0</v>
      </c>
      <c r="BB349" s="5" t="s">
        <v>362</v>
      </c>
      <c r="BC349" s="5" t="s">
        <v>362</v>
      </c>
      <c r="BD349" s="5" t="s">
        <v>362</v>
      </c>
      <c r="BE349" s="5" t="s">
        <v>362</v>
      </c>
      <c r="BF349" s="5" t="s">
        <v>362</v>
      </c>
      <c r="BG349" s="5" t="s">
        <v>362</v>
      </c>
      <c r="BH349" s="5" t="s">
        <v>362</v>
      </c>
      <c r="BI349" s="5" t="s">
        <v>362</v>
      </c>
      <c r="BJ349" s="44">
        <f t="shared" si="123"/>
        <v>1.0832252991436495</v>
      </c>
      <c r="BK349" s="45">
        <v>1055</v>
      </c>
      <c r="BL349" s="35">
        <f t="shared" si="124"/>
        <v>1142.8</v>
      </c>
      <c r="BM349" s="35">
        <f t="shared" si="125"/>
        <v>87.799999999999955</v>
      </c>
      <c r="BN349" s="35">
        <v>93.2</v>
      </c>
      <c r="BO349" s="35">
        <v>111.2</v>
      </c>
      <c r="BP349" s="35">
        <v>80.099999999999994</v>
      </c>
      <c r="BQ349" s="35">
        <v>114.2</v>
      </c>
      <c r="BR349" s="35">
        <v>109.5</v>
      </c>
      <c r="BS349" s="35"/>
      <c r="BT349" s="35">
        <v>136</v>
      </c>
      <c r="BU349" s="35">
        <v>104.39999999999999</v>
      </c>
      <c r="BV349" s="35">
        <v>84.5</v>
      </c>
      <c r="BW349" s="35">
        <v>7.9</v>
      </c>
      <c r="BX349" s="35">
        <v>118.9</v>
      </c>
      <c r="BY349" s="35">
        <v>109.4</v>
      </c>
      <c r="BZ349" s="35"/>
      <c r="CA349" s="35">
        <f t="shared" si="121"/>
        <v>73.5</v>
      </c>
      <c r="CB349" s="35"/>
      <c r="CC349" s="35">
        <f t="shared" si="132"/>
        <v>73.5</v>
      </c>
      <c r="CD349" s="35">
        <f t="shared" si="133"/>
        <v>0</v>
      </c>
      <c r="CE349" s="90"/>
      <c r="CF349" s="90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</row>
    <row r="350" spans="1:234" s="2" customFormat="1" ht="17.149999999999999" customHeight="1">
      <c r="A350" s="46" t="s">
        <v>341</v>
      </c>
      <c r="B350" s="35">
        <v>470745</v>
      </c>
      <c r="C350" s="35">
        <v>425687</v>
      </c>
      <c r="D350" s="4">
        <f t="shared" si="122"/>
        <v>0.90428363551391944</v>
      </c>
      <c r="E350" s="11">
        <v>10</v>
      </c>
      <c r="F350" s="5" t="s">
        <v>362</v>
      </c>
      <c r="G350" s="5" t="s">
        <v>362</v>
      </c>
      <c r="H350" s="5" t="s">
        <v>362</v>
      </c>
      <c r="I350" s="5" t="s">
        <v>362</v>
      </c>
      <c r="J350" s="5" t="s">
        <v>362</v>
      </c>
      <c r="K350" s="5" t="s">
        <v>362</v>
      </c>
      <c r="L350" s="5" t="s">
        <v>362</v>
      </c>
      <c r="M350" s="5" t="s">
        <v>362</v>
      </c>
      <c r="N350" s="35">
        <v>1294.5999999999999</v>
      </c>
      <c r="O350" s="35">
        <v>1014.7</v>
      </c>
      <c r="P350" s="4">
        <f t="shared" si="115"/>
        <v>0.78379422215356098</v>
      </c>
      <c r="Q350" s="11">
        <v>20</v>
      </c>
      <c r="R350" s="35">
        <v>26</v>
      </c>
      <c r="S350" s="35">
        <v>26.1</v>
      </c>
      <c r="T350" s="4">
        <f t="shared" si="116"/>
        <v>1.0038461538461538</v>
      </c>
      <c r="U350" s="11">
        <v>25</v>
      </c>
      <c r="V350" s="35">
        <v>9.4</v>
      </c>
      <c r="W350" s="35">
        <v>9.8000000000000007</v>
      </c>
      <c r="X350" s="4">
        <f t="shared" si="117"/>
        <v>1.0425531914893618</v>
      </c>
      <c r="Y350" s="11">
        <v>25</v>
      </c>
      <c r="Z350" s="82">
        <v>14300</v>
      </c>
      <c r="AA350" s="82">
        <v>11645</v>
      </c>
      <c r="AB350" s="4">
        <f t="shared" si="118"/>
        <v>0.81433566433566429</v>
      </c>
      <c r="AC350" s="11">
        <v>5</v>
      </c>
      <c r="AD350" s="11">
        <v>40</v>
      </c>
      <c r="AE350" s="11">
        <v>42</v>
      </c>
      <c r="AF350" s="4">
        <f t="shared" si="119"/>
        <v>1.05</v>
      </c>
      <c r="AG350" s="11">
        <v>20</v>
      </c>
      <c r="AH350" s="5" t="s">
        <v>362</v>
      </c>
      <c r="AI350" s="5" t="s">
        <v>362</v>
      </c>
      <c r="AJ350" s="5" t="s">
        <v>362</v>
      </c>
      <c r="AK350" s="5" t="s">
        <v>362</v>
      </c>
      <c r="AL350" s="5" t="s">
        <v>362</v>
      </c>
      <c r="AM350" s="5" t="s">
        <v>362</v>
      </c>
      <c r="AN350" s="5" t="s">
        <v>362</v>
      </c>
      <c r="AO350" s="5" t="s">
        <v>362</v>
      </c>
      <c r="AP350" s="5" t="s">
        <v>362</v>
      </c>
      <c r="AQ350" s="5" t="s">
        <v>362</v>
      </c>
      <c r="AR350" s="5" t="s">
        <v>362</v>
      </c>
      <c r="AS350" s="5" t="s">
        <v>362</v>
      </c>
      <c r="AT350" s="5" t="s">
        <v>362</v>
      </c>
      <c r="AU350" s="5" t="s">
        <v>362</v>
      </c>
      <c r="AV350" s="5" t="s">
        <v>362</v>
      </c>
      <c r="AW350" s="5" t="s">
        <v>362</v>
      </c>
      <c r="AX350" s="58">
        <v>0</v>
      </c>
      <c r="AY350" s="58">
        <v>0</v>
      </c>
      <c r="AZ350" s="4">
        <f t="shared" si="120"/>
        <v>0</v>
      </c>
      <c r="BA350" s="5">
        <v>0</v>
      </c>
      <c r="BB350" s="5" t="s">
        <v>362</v>
      </c>
      <c r="BC350" s="5" t="s">
        <v>362</v>
      </c>
      <c r="BD350" s="5" t="s">
        <v>362</v>
      </c>
      <c r="BE350" s="5" t="s">
        <v>362</v>
      </c>
      <c r="BF350" s="5" t="s">
        <v>362</v>
      </c>
      <c r="BG350" s="5" t="s">
        <v>362</v>
      </c>
      <c r="BH350" s="5" t="s">
        <v>362</v>
      </c>
      <c r="BI350" s="5" t="s">
        <v>362</v>
      </c>
      <c r="BJ350" s="44">
        <f t="shared" si="123"/>
        <v>0.9614322166978726</v>
      </c>
      <c r="BK350" s="45">
        <v>570</v>
      </c>
      <c r="BL350" s="35">
        <f t="shared" si="124"/>
        <v>548</v>
      </c>
      <c r="BM350" s="35">
        <f t="shared" si="125"/>
        <v>-22</v>
      </c>
      <c r="BN350" s="35">
        <v>45.5</v>
      </c>
      <c r="BO350" s="35">
        <v>49</v>
      </c>
      <c r="BP350" s="35">
        <v>52</v>
      </c>
      <c r="BQ350" s="35">
        <v>50.5</v>
      </c>
      <c r="BR350" s="35">
        <v>48.8</v>
      </c>
      <c r="BS350" s="35"/>
      <c r="BT350" s="35">
        <v>49.6</v>
      </c>
      <c r="BU350" s="35">
        <v>44.7</v>
      </c>
      <c r="BV350" s="35">
        <v>45.6</v>
      </c>
      <c r="BW350" s="35">
        <v>54.2</v>
      </c>
      <c r="BX350" s="35">
        <v>53.2</v>
      </c>
      <c r="BY350" s="35">
        <v>55</v>
      </c>
      <c r="BZ350" s="35"/>
      <c r="CA350" s="35">
        <f t="shared" si="121"/>
        <v>-0.1</v>
      </c>
      <c r="CB350" s="35"/>
      <c r="CC350" s="35">
        <f t="shared" si="132"/>
        <v>0</v>
      </c>
      <c r="CD350" s="35">
        <f t="shared" si="133"/>
        <v>-0.1</v>
      </c>
      <c r="CE350" s="90"/>
      <c r="CF350" s="90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</row>
    <row r="351" spans="1:234" s="2" customFormat="1" ht="17.149999999999999" customHeight="1">
      <c r="A351" s="46" t="s">
        <v>342</v>
      </c>
      <c r="B351" s="35">
        <v>477</v>
      </c>
      <c r="C351" s="35">
        <v>506</v>
      </c>
      <c r="D351" s="4">
        <f t="shared" si="122"/>
        <v>1.0607966457023061</v>
      </c>
      <c r="E351" s="11">
        <v>10</v>
      </c>
      <c r="F351" s="5" t="s">
        <v>362</v>
      </c>
      <c r="G351" s="5" t="s">
        <v>362</v>
      </c>
      <c r="H351" s="5" t="s">
        <v>362</v>
      </c>
      <c r="I351" s="5" t="s">
        <v>362</v>
      </c>
      <c r="J351" s="5" t="s">
        <v>362</v>
      </c>
      <c r="K351" s="5" t="s">
        <v>362</v>
      </c>
      <c r="L351" s="5" t="s">
        <v>362</v>
      </c>
      <c r="M351" s="5" t="s">
        <v>362</v>
      </c>
      <c r="N351" s="35">
        <v>5591.8</v>
      </c>
      <c r="O351" s="35">
        <v>5915.6</v>
      </c>
      <c r="P351" s="4">
        <f t="shared" si="115"/>
        <v>1.057906219821882</v>
      </c>
      <c r="Q351" s="11">
        <v>20</v>
      </c>
      <c r="R351" s="35">
        <v>1964</v>
      </c>
      <c r="S351" s="35">
        <v>1802.9</v>
      </c>
      <c r="T351" s="4">
        <f t="shared" si="116"/>
        <v>0.91797352342158867</v>
      </c>
      <c r="U351" s="11">
        <v>30</v>
      </c>
      <c r="V351" s="35">
        <v>47.5</v>
      </c>
      <c r="W351" s="35">
        <v>49.1</v>
      </c>
      <c r="X351" s="4">
        <f t="shared" si="117"/>
        <v>1.0336842105263158</v>
      </c>
      <c r="Y351" s="11">
        <v>20</v>
      </c>
      <c r="Z351" s="82">
        <v>5000</v>
      </c>
      <c r="AA351" s="82">
        <v>5401</v>
      </c>
      <c r="AB351" s="4">
        <f t="shared" si="118"/>
        <v>1.0802</v>
      </c>
      <c r="AC351" s="11">
        <v>5</v>
      </c>
      <c r="AD351" s="11">
        <v>765</v>
      </c>
      <c r="AE351" s="11">
        <v>719</v>
      </c>
      <c r="AF351" s="4">
        <f t="shared" si="119"/>
        <v>0.93986928104575163</v>
      </c>
      <c r="AG351" s="11">
        <v>20</v>
      </c>
      <c r="AH351" s="5" t="s">
        <v>362</v>
      </c>
      <c r="AI351" s="5" t="s">
        <v>362</v>
      </c>
      <c r="AJ351" s="5" t="s">
        <v>362</v>
      </c>
      <c r="AK351" s="5" t="s">
        <v>362</v>
      </c>
      <c r="AL351" s="5" t="s">
        <v>362</v>
      </c>
      <c r="AM351" s="5" t="s">
        <v>362</v>
      </c>
      <c r="AN351" s="5" t="s">
        <v>362</v>
      </c>
      <c r="AO351" s="5" t="s">
        <v>362</v>
      </c>
      <c r="AP351" s="5" t="s">
        <v>362</v>
      </c>
      <c r="AQ351" s="5" t="s">
        <v>362</v>
      </c>
      <c r="AR351" s="5" t="s">
        <v>362</v>
      </c>
      <c r="AS351" s="5" t="s">
        <v>362</v>
      </c>
      <c r="AT351" s="5" t="s">
        <v>362</v>
      </c>
      <c r="AU351" s="5" t="s">
        <v>362</v>
      </c>
      <c r="AV351" s="5" t="s">
        <v>362</v>
      </c>
      <c r="AW351" s="5" t="s">
        <v>362</v>
      </c>
      <c r="AX351" s="58">
        <v>0</v>
      </c>
      <c r="AY351" s="58">
        <v>0</v>
      </c>
      <c r="AZ351" s="4">
        <f t="shared" si="120"/>
        <v>0</v>
      </c>
      <c r="BA351" s="5">
        <v>0</v>
      </c>
      <c r="BB351" s="5" t="s">
        <v>362</v>
      </c>
      <c r="BC351" s="5" t="s">
        <v>362</v>
      </c>
      <c r="BD351" s="5" t="s">
        <v>362</v>
      </c>
      <c r="BE351" s="5" t="s">
        <v>362</v>
      </c>
      <c r="BF351" s="5" t="s">
        <v>362</v>
      </c>
      <c r="BG351" s="5" t="s">
        <v>362</v>
      </c>
      <c r="BH351" s="5" t="s">
        <v>362</v>
      </c>
      <c r="BI351" s="5" t="s">
        <v>362</v>
      </c>
      <c r="BJ351" s="44">
        <f t="shared" si="123"/>
        <v>0.99216539416714011</v>
      </c>
      <c r="BK351" s="45">
        <v>271</v>
      </c>
      <c r="BL351" s="35">
        <f t="shared" si="124"/>
        <v>268.89999999999998</v>
      </c>
      <c r="BM351" s="35">
        <f t="shared" si="125"/>
        <v>-2.1000000000000227</v>
      </c>
      <c r="BN351" s="35">
        <v>18.2</v>
      </c>
      <c r="BO351" s="35">
        <v>18.899999999999999</v>
      </c>
      <c r="BP351" s="35">
        <v>35.299999999999997</v>
      </c>
      <c r="BQ351" s="35">
        <v>25</v>
      </c>
      <c r="BR351" s="35">
        <v>18.100000000000001</v>
      </c>
      <c r="BS351" s="35"/>
      <c r="BT351" s="35">
        <v>28.1</v>
      </c>
      <c r="BU351" s="35">
        <v>21.3</v>
      </c>
      <c r="BV351" s="35">
        <v>20.9</v>
      </c>
      <c r="BW351" s="35">
        <v>18.8</v>
      </c>
      <c r="BX351" s="35">
        <v>23.6</v>
      </c>
      <c r="BY351" s="35">
        <v>26.4</v>
      </c>
      <c r="BZ351" s="35"/>
      <c r="CA351" s="35">
        <f t="shared" si="121"/>
        <v>14.3</v>
      </c>
      <c r="CB351" s="35"/>
      <c r="CC351" s="35">
        <f t="shared" si="132"/>
        <v>14.3</v>
      </c>
      <c r="CD351" s="35">
        <f t="shared" si="133"/>
        <v>0</v>
      </c>
      <c r="CE351" s="90"/>
      <c r="CF351" s="90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</row>
    <row r="352" spans="1:234" s="2" customFormat="1" ht="17.149999999999999" customHeight="1">
      <c r="A352" s="46" t="s">
        <v>343</v>
      </c>
      <c r="B352" s="35">
        <v>308</v>
      </c>
      <c r="C352" s="35">
        <v>320.7</v>
      </c>
      <c r="D352" s="4">
        <f t="shared" si="122"/>
        <v>1.0412337662337663</v>
      </c>
      <c r="E352" s="11">
        <v>10</v>
      </c>
      <c r="F352" s="5" t="s">
        <v>362</v>
      </c>
      <c r="G352" s="5" t="s">
        <v>362</v>
      </c>
      <c r="H352" s="5" t="s">
        <v>362</v>
      </c>
      <c r="I352" s="5" t="s">
        <v>362</v>
      </c>
      <c r="J352" s="5" t="s">
        <v>362</v>
      </c>
      <c r="K352" s="5" t="s">
        <v>362</v>
      </c>
      <c r="L352" s="5" t="s">
        <v>362</v>
      </c>
      <c r="M352" s="5" t="s">
        <v>362</v>
      </c>
      <c r="N352" s="35">
        <v>1741.3</v>
      </c>
      <c r="O352" s="35">
        <v>1811.6</v>
      </c>
      <c r="P352" s="4">
        <f t="shared" si="115"/>
        <v>1.0403721357606386</v>
      </c>
      <c r="Q352" s="11">
        <v>20</v>
      </c>
      <c r="R352" s="35">
        <v>50</v>
      </c>
      <c r="S352" s="35">
        <v>51.9</v>
      </c>
      <c r="T352" s="4">
        <f t="shared" si="116"/>
        <v>1.038</v>
      </c>
      <c r="U352" s="11">
        <v>20</v>
      </c>
      <c r="V352" s="35">
        <v>10</v>
      </c>
      <c r="W352" s="35">
        <v>10.5</v>
      </c>
      <c r="X352" s="4">
        <f t="shared" si="117"/>
        <v>1.05</v>
      </c>
      <c r="Y352" s="11">
        <v>30</v>
      </c>
      <c r="Z352" s="82">
        <v>7000</v>
      </c>
      <c r="AA352" s="82">
        <v>7371</v>
      </c>
      <c r="AB352" s="4">
        <f t="shared" si="118"/>
        <v>1.0529999999999999</v>
      </c>
      <c r="AC352" s="11">
        <v>5</v>
      </c>
      <c r="AD352" s="11">
        <v>110</v>
      </c>
      <c r="AE352" s="11">
        <v>110</v>
      </c>
      <c r="AF352" s="4">
        <f t="shared" si="119"/>
        <v>1</v>
      </c>
      <c r="AG352" s="11">
        <v>20</v>
      </c>
      <c r="AH352" s="5" t="s">
        <v>362</v>
      </c>
      <c r="AI352" s="5" t="s">
        <v>362</v>
      </c>
      <c r="AJ352" s="5" t="s">
        <v>362</v>
      </c>
      <c r="AK352" s="5" t="s">
        <v>362</v>
      </c>
      <c r="AL352" s="5" t="s">
        <v>362</v>
      </c>
      <c r="AM352" s="5" t="s">
        <v>362</v>
      </c>
      <c r="AN352" s="5" t="s">
        <v>362</v>
      </c>
      <c r="AO352" s="5" t="s">
        <v>362</v>
      </c>
      <c r="AP352" s="5" t="s">
        <v>362</v>
      </c>
      <c r="AQ352" s="5" t="s">
        <v>362</v>
      </c>
      <c r="AR352" s="5" t="s">
        <v>362</v>
      </c>
      <c r="AS352" s="5" t="s">
        <v>362</v>
      </c>
      <c r="AT352" s="5" t="s">
        <v>362</v>
      </c>
      <c r="AU352" s="5" t="s">
        <v>362</v>
      </c>
      <c r="AV352" s="5" t="s">
        <v>362</v>
      </c>
      <c r="AW352" s="5" t="s">
        <v>362</v>
      </c>
      <c r="AX352" s="58">
        <v>0</v>
      </c>
      <c r="AY352" s="58">
        <v>0</v>
      </c>
      <c r="AZ352" s="4">
        <f t="shared" si="120"/>
        <v>0</v>
      </c>
      <c r="BA352" s="5">
        <v>0</v>
      </c>
      <c r="BB352" s="5" t="s">
        <v>362</v>
      </c>
      <c r="BC352" s="5" t="s">
        <v>362</v>
      </c>
      <c r="BD352" s="5" t="s">
        <v>362</v>
      </c>
      <c r="BE352" s="5" t="s">
        <v>362</v>
      </c>
      <c r="BF352" s="5" t="s">
        <v>362</v>
      </c>
      <c r="BG352" s="5" t="s">
        <v>362</v>
      </c>
      <c r="BH352" s="5" t="s">
        <v>362</v>
      </c>
      <c r="BI352" s="5" t="s">
        <v>362</v>
      </c>
      <c r="BJ352" s="44">
        <f t="shared" si="123"/>
        <v>1.0356645750242899</v>
      </c>
      <c r="BK352" s="45">
        <v>1339</v>
      </c>
      <c r="BL352" s="35">
        <f t="shared" si="124"/>
        <v>1386.8</v>
      </c>
      <c r="BM352" s="35">
        <f t="shared" si="125"/>
        <v>47.799999999999955</v>
      </c>
      <c r="BN352" s="35">
        <v>122.1</v>
      </c>
      <c r="BO352" s="35">
        <v>122.1</v>
      </c>
      <c r="BP352" s="35">
        <v>124.8</v>
      </c>
      <c r="BQ352" s="35">
        <v>126.7</v>
      </c>
      <c r="BR352" s="35">
        <v>116.7</v>
      </c>
      <c r="BS352" s="35"/>
      <c r="BT352" s="35">
        <v>99.2</v>
      </c>
      <c r="BU352" s="35">
        <v>107.6</v>
      </c>
      <c r="BV352" s="35">
        <v>100.3</v>
      </c>
      <c r="BW352" s="35">
        <v>96.8</v>
      </c>
      <c r="BX352" s="35">
        <v>150.80000000000001</v>
      </c>
      <c r="BY352" s="35">
        <v>130.9</v>
      </c>
      <c r="BZ352" s="35"/>
      <c r="CA352" s="35">
        <f t="shared" si="121"/>
        <v>88.8</v>
      </c>
      <c r="CB352" s="35"/>
      <c r="CC352" s="35">
        <f t="shared" si="132"/>
        <v>88.8</v>
      </c>
      <c r="CD352" s="35">
        <f t="shared" si="133"/>
        <v>0</v>
      </c>
      <c r="CE352" s="90"/>
      <c r="CF352" s="90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</row>
    <row r="353" spans="1:96" s="2" customFormat="1" ht="17.149999999999999" customHeight="1">
      <c r="A353" s="46" t="s">
        <v>344</v>
      </c>
      <c r="B353" s="35">
        <v>545</v>
      </c>
      <c r="C353" s="35">
        <v>556.5</v>
      </c>
      <c r="D353" s="4">
        <f t="shared" si="122"/>
        <v>1.0211009174311927</v>
      </c>
      <c r="E353" s="11">
        <v>10</v>
      </c>
      <c r="F353" s="5" t="s">
        <v>362</v>
      </c>
      <c r="G353" s="5" t="s">
        <v>362</v>
      </c>
      <c r="H353" s="5" t="s">
        <v>362</v>
      </c>
      <c r="I353" s="5" t="s">
        <v>362</v>
      </c>
      <c r="J353" s="5" t="s">
        <v>362</v>
      </c>
      <c r="K353" s="5" t="s">
        <v>362</v>
      </c>
      <c r="L353" s="5" t="s">
        <v>362</v>
      </c>
      <c r="M353" s="5" t="s">
        <v>362</v>
      </c>
      <c r="N353" s="35">
        <v>1395.1</v>
      </c>
      <c r="O353" s="35">
        <v>1321.4</v>
      </c>
      <c r="P353" s="4">
        <f t="shared" si="115"/>
        <v>0.94717224571715297</v>
      </c>
      <c r="Q353" s="11">
        <v>20</v>
      </c>
      <c r="R353" s="35">
        <v>125</v>
      </c>
      <c r="S353" s="35">
        <v>127.5</v>
      </c>
      <c r="T353" s="4">
        <f t="shared" si="116"/>
        <v>1.02</v>
      </c>
      <c r="U353" s="11">
        <v>15</v>
      </c>
      <c r="V353" s="35">
        <v>15.5</v>
      </c>
      <c r="W353" s="35">
        <v>16.7</v>
      </c>
      <c r="X353" s="4">
        <f t="shared" si="117"/>
        <v>1.0774193548387097</v>
      </c>
      <c r="Y353" s="11">
        <v>35</v>
      </c>
      <c r="Z353" s="82">
        <v>9000</v>
      </c>
      <c r="AA353" s="82">
        <v>7212</v>
      </c>
      <c r="AB353" s="4">
        <f t="shared" si="118"/>
        <v>0.80133333333333334</v>
      </c>
      <c r="AC353" s="11">
        <v>5</v>
      </c>
      <c r="AD353" s="11">
        <v>205</v>
      </c>
      <c r="AE353" s="11">
        <v>205</v>
      </c>
      <c r="AF353" s="4">
        <f t="shared" si="119"/>
        <v>1</v>
      </c>
      <c r="AG353" s="11">
        <v>20</v>
      </c>
      <c r="AH353" s="5" t="s">
        <v>362</v>
      </c>
      <c r="AI353" s="5" t="s">
        <v>362</v>
      </c>
      <c r="AJ353" s="5" t="s">
        <v>362</v>
      </c>
      <c r="AK353" s="5" t="s">
        <v>362</v>
      </c>
      <c r="AL353" s="5" t="s">
        <v>362</v>
      </c>
      <c r="AM353" s="5" t="s">
        <v>362</v>
      </c>
      <c r="AN353" s="5" t="s">
        <v>362</v>
      </c>
      <c r="AO353" s="5" t="s">
        <v>362</v>
      </c>
      <c r="AP353" s="5" t="s">
        <v>362</v>
      </c>
      <c r="AQ353" s="5" t="s">
        <v>362</v>
      </c>
      <c r="AR353" s="5" t="s">
        <v>362</v>
      </c>
      <c r="AS353" s="5" t="s">
        <v>362</v>
      </c>
      <c r="AT353" s="5" t="s">
        <v>362</v>
      </c>
      <c r="AU353" s="5" t="s">
        <v>362</v>
      </c>
      <c r="AV353" s="5" t="s">
        <v>362</v>
      </c>
      <c r="AW353" s="5" t="s">
        <v>362</v>
      </c>
      <c r="AX353" s="58">
        <v>0</v>
      </c>
      <c r="AY353" s="58">
        <v>0</v>
      </c>
      <c r="AZ353" s="4">
        <f t="shared" si="120"/>
        <v>0</v>
      </c>
      <c r="BA353" s="5">
        <v>0</v>
      </c>
      <c r="BB353" s="5" t="s">
        <v>362</v>
      </c>
      <c r="BC353" s="5" t="s">
        <v>362</v>
      </c>
      <c r="BD353" s="5" t="s">
        <v>362</v>
      </c>
      <c r="BE353" s="5" t="s">
        <v>362</v>
      </c>
      <c r="BF353" s="5" t="s">
        <v>362</v>
      </c>
      <c r="BG353" s="5" t="s">
        <v>362</v>
      </c>
      <c r="BH353" s="5" t="s">
        <v>362</v>
      </c>
      <c r="BI353" s="5" t="s">
        <v>362</v>
      </c>
      <c r="BJ353" s="44">
        <f t="shared" si="123"/>
        <v>1.0111504588064428</v>
      </c>
      <c r="BK353" s="45">
        <v>1017</v>
      </c>
      <c r="BL353" s="35">
        <f t="shared" si="124"/>
        <v>1028.3</v>
      </c>
      <c r="BM353" s="35">
        <f t="shared" si="125"/>
        <v>11.299999999999955</v>
      </c>
      <c r="BN353" s="35">
        <v>102.7</v>
      </c>
      <c r="BO353" s="35">
        <v>93.2</v>
      </c>
      <c r="BP353" s="35">
        <v>69.2</v>
      </c>
      <c r="BQ353" s="35">
        <v>80.8</v>
      </c>
      <c r="BR353" s="35">
        <v>80.2</v>
      </c>
      <c r="BS353" s="35"/>
      <c r="BT353" s="35">
        <v>58.5</v>
      </c>
      <c r="BU353" s="35">
        <v>100</v>
      </c>
      <c r="BV353" s="35">
        <v>73.8</v>
      </c>
      <c r="BW353" s="35">
        <v>94.3</v>
      </c>
      <c r="BX353" s="35">
        <v>107.5</v>
      </c>
      <c r="BY353" s="35">
        <v>99.6</v>
      </c>
      <c r="BZ353" s="35"/>
      <c r="CA353" s="35">
        <f t="shared" si="121"/>
        <v>68.5</v>
      </c>
      <c r="CB353" s="35"/>
      <c r="CC353" s="35">
        <f t="shared" si="132"/>
        <v>68.5</v>
      </c>
      <c r="CD353" s="35">
        <f t="shared" si="133"/>
        <v>0</v>
      </c>
      <c r="CE353" s="90"/>
      <c r="CF353" s="90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</row>
    <row r="354" spans="1:96" s="2" customFormat="1" ht="17.149999999999999" customHeight="1">
      <c r="A354" s="46" t="s">
        <v>345</v>
      </c>
      <c r="B354" s="35">
        <v>118</v>
      </c>
      <c r="C354" s="35">
        <v>119.2</v>
      </c>
      <c r="D354" s="4">
        <f t="shared" si="122"/>
        <v>1.0101694915254238</v>
      </c>
      <c r="E354" s="11">
        <v>10</v>
      </c>
      <c r="F354" s="5" t="s">
        <v>362</v>
      </c>
      <c r="G354" s="5" t="s">
        <v>362</v>
      </c>
      <c r="H354" s="5" t="s">
        <v>362</v>
      </c>
      <c r="I354" s="5" t="s">
        <v>362</v>
      </c>
      <c r="J354" s="5" t="s">
        <v>362</v>
      </c>
      <c r="K354" s="5" t="s">
        <v>362</v>
      </c>
      <c r="L354" s="5" t="s">
        <v>362</v>
      </c>
      <c r="M354" s="5" t="s">
        <v>362</v>
      </c>
      <c r="N354" s="35">
        <v>1024.4000000000001</v>
      </c>
      <c r="O354" s="35">
        <v>981.3</v>
      </c>
      <c r="P354" s="4">
        <f t="shared" si="115"/>
        <v>0.95792659117532197</v>
      </c>
      <c r="Q354" s="11">
        <v>20</v>
      </c>
      <c r="R354" s="35">
        <v>95</v>
      </c>
      <c r="S354" s="35">
        <v>97.9</v>
      </c>
      <c r="T354" s="4">
        <f t="shared" si="116"/>
        <v>1.0305263157894737</v>
      </c>
      <c r="U354" s="11">
        <v>10</v>
      </c>
      <c r="V354" s="35">
        <v>13</v>
      </c>
      <c r="W354" s="35">
        <v>13.8</v>
      </c>
      <c r="X354" s="4">
        <f t="shared" si="117"/>
        <v>1.0615384615384615</v>
      </c>
      <c r="Y354" s="11">
        <v>40</v>
      </c>
      <c r="Z354" s="82">
        <v>4000</v>
      </c>
      <c r="AA354" s="82">
        <v>3727</v>
      </c>
      <c r="AB354" s="4">
        <f t="shared" si="118"/>
        <v>0.93174999999999997</v>
      </c>
      <c r="AC354" s="11">
        <v>5</v>
      </c>
      <c r="AD354" s="11">
        <v>185</v>
      </c>
      <c r="AE354" s="11">
        <v>185</v>
      </c>
      <c r="AF354" s="4">
        <f t="shared" si="119"/>
        <v>1</v>
      </c>
      <c r="AG354" s="11">
        <v>20</v>
      </c>
      <c r="AH354" s="5" t="s">
        <v>362</v>
      </c>
      <c r="AI354" s="5" t="s">
        <v>362</v>
      </c>
      <c r="AJ354" s="5" t="s">
        <v>362</v>
      </c>
      <c r="AK354" s="5" t="s">
        <v>362</v>
      </c>
      <c r="AL354" s="5" t="s">
        <v>362</v>
      </c>
      <c r="AM354" s="5" t="s">
        <v>362</v>
      </c>
      <c r="AN354" s="5" t="s">
        <v>362</v>
      </c>
      <c r="AO354" s="5" t="s">
        <v>362</v>
      </c>
      <c r="AP354" s="5" t="s">
        <v>362</v>
      </c>
      <c r="AQ354" s="5" t="s">
        <v>362</v>
      </c>
      <c r="AR354" s="5" t="s">
        <v>362</v>
      </c>
      <c r="AS354" s="5" t="s">
        <v>362</v>
      </c>
      <c r="AT354" s="5" t="s">
        <v>362</v>
      </c>
      <c r="AU354" s="5" t="s">
        <v>362</v>
      </c>
      <c r="AV354" s="5" t="s">
        <v>362</v>
      </c>
      <c r="AW354" s="5" t="s">
        <v>362</v>
      </c>
      <c r="AX354" s="58">
        <v>0</v>
      </c>
      <c r="AY354" s="58">
        <v>0</v>
      </c>
      <c r="AZ354" s="4">
        <f t="shared" si="120"/>
        <v>0</v>
      </c>
      <c r="BA354" s="5">
        <v>0</v>
      </c>
      <c r="BB354" s="5" t="s">
        <v>362</v>
      </c>
      <c r="BC354" s="5" t="s">
        <v>362</v>
      </c>
      <c r="BD354" s="5" t="s">
        <v>362</v>
      </c>
      <c r="BE354" s="5" t="s">
        <v>362</v>
      </c>
      <c r="BF354" s="5" t="s">
        <v>362</v>
      </c>
      <c r="BG354" s="5" t="s">
        <v>362</v>
      </c>
      <c r="BH354" s="5" t="s">
        <v>362</v>
      </c>
      <c r="BI354" s="5" t="s">
        <v>362</v>
      </c>
      <c r="BJ354" s="44">
        <f t="shared" si="123"/>
        <v>1.0160550319827988</v>
      </c>
      <c r="BK354" s="45">
        <v>812</v>
      </c>
      <c r="BL354" s="35">
        <f t="shared" si="124"/>
        <v>825</v>
      </c>
      <c r="BM354" s="35">
        <f t="shared" si="125"/>
        <v>13</v>
      </c>
      <c r="BN354" s="35">
        <v>73</v>
      </c>
      <c r="BO354" s="35">
        <v>67.2</v>
      </c>
      <c r="BP354" s="35">
        <v>60.1</v>
      </c>
      <c r="BQ354" s="35">
        <v>64.099999999999994</v>
      </c>
      <c r="BR354" s="35">
        <v>61.8</v>
      </c>
      <c r="BS354" s="35"/>
      <c r="BT354" s="35">
        <v>54.4</v>
      </c>
      <c r="BU354" s="35">
        <v>75.900000000000006</v>
      </c>
      <c r="BV354" s="35">
        <v>58.9</v>
      </c>
      <c r="BW354" s="35">
        <v>60.1</v>
      </c>
      <c r="BX354" s="35">
        <v>94</v>
      </c>
      <c r="BY354" s="35">
        <v>79.400000000000006</v>
      </c>
      <c r="BZ354" s="35"/>
      <c r="CA354" s="35">
        <f t="shared" si="121"/>
        <v>76.099999999999994</v>
      </c>
      <c r="CB354" s="35"/>
      <c r="CC354" s="35">
        <f t="shared" si="132"/>
        <v>76.099999999999994</v>
      </c>
      <c r="CD354" s="35">
        <f t="shared" si="133"/>
        <v>0</v>
      </c>
      <c r="CE354" s="90"/>
      <c r="CF354" s="90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</row>
    <row r="355" spans="1:96" s="2" customFormat="1" ht="17.149999999999999" customHeight="1">
      <c r="A355" s="46" t="s">
        <v>346</v>
      </c>
      <c r="B355" s="35">
        <v>105167</v>
      </c>
      <c r="C355" s="35">
        <v>107105</v>
      </c>
      <c r="D355" s="4">
        <f t="shared" si="122"/>
        <v>1.0184278338262003</v>
      </c>
      <c r="E355" s="11">
        <v>10</v>
      </c>
      <c r="F355" s="5" t="s">
        <v>362</v>
      </c>
      <c r="G355" s="5" t="s">
        <v>362</v>
      </c>
      <c r="H355" s="5" t="s">
        <v>362</v>
      </c>
      <c r="I355" s="5" t="s">
        <v>362</v>
      </c>
      <c r="J355" s="5" t="s">
        <v>362</v>
      </c>
      <c r="K355" s="5" t="s">
        <v>362</v>
      </c>
      <c r="L355" s="5" t="s">
        <v>362</v>
      </c>
      <c r="M355" s="5" t="s">
        <v>362</v>
      </c>
      <c r="N355" s="35">
        <v>10369.9</v>
      </c>
      <c r="O355" s="35">
        <v>8189.3</v>
      </c>
      <c r="P355" s="4">
        <f t="shared" si="115"/>
        <v>0.78971831936662851</v>
      </c>
      <c r="Q355" s="11">
        <v>20</v>
      </c>
      <c r="R355" s="35">
        <v>39</v>
      </c>
      <c r="S355" s="35">
        <v>39</v>
      </c>
      <c r="T355" s="4">
        <f t="shared" si="116"/>
        <v>1</v>
      </c>
      <c r="U355" s="11">
        <v>25</v>
      </c>
      <c r="V355" s="35">
        <v>9.6</v>
      </c>
      <c r="W355" s="35">
        <v>10.6</v>
      </c>
      <c r="X355" s="4">
        <f t="shared" si="117"/>
        <v>1.1041666666666667</v>
      </c>
      <c r="Y355" s="11">
        <v>25</v>
      </c>
      <c r="Z355" s="82">
        <v>721311.7</v>
      </c>
      <c r="AA355" s="82">
        <v>638263</v>
      </c>
      <c r="AB355" s="4">
        <f t="shared" si="118"/>
        <v>0.88486433812178567</v>
      </c>
      <c r="AC355" s="11">
        <v>5</v>
      </c>
      <c r="AD355" s="11">
        <v>73</v>
      </c>
      <c r="AE355" s="11">
        <v>73</v>
      </c>
      <c r="AF355" s="4">
        <f t="shared" si="119"/>
        <v>1</v>
      </c>
      <c r="AG355" s="11">
        <v>20</v>
      </c>
      <c r="AH355" s="5" t="s">
        <v>362</v>
      </c>
      <c r="AI355" s="5" t="s">
        <v>362</v>
      </c>
      <c r="AJ355" s="5" t="s">
        <v>362</v>
      </c>
      <c r="AK355" s="5" t="s">
        <v>362</v>
      </c>
      <c r="AL355" s="5" t="s">
        <v>362</v>
      </c>
      <c r="AM355" s="5" t="s">
        <v>362</v>
      </c>
      <c r="AN355" s="5" t="s">
        <v>362</v>
      </c>
      <c r="AO355" s="5" t="s">
        <v>362</v>
      </c>
      <c r="AP355" s="5" t="s">
        <v>362</v>
      </c>
      <c r="AQ355" s="5" t="s">
        <v>362</v>
      </c>
      <c r="AR355" s="5" t="s">
        <v>362</v>
      </c>
      <c r="AS355" s="5" t="s">
        <v>362</v>
      </c>
      <c r="AT355" s="5" t="s">
        <v>362</v>
      </c>
      <c r="AU355" s="5" t="s">
        <v>362</v>
      </c>
      <c r="AV355" s="5" t="s">
        <v>362</v>
      </c>
      <c r="AW355" s="5" t="s">
        <v>362</v>
      </c>
      <c r="AX355" s="58">
        <v>55.6</v>
      </c>
      <c r="AY355" s="58">
        <v>56.8</v>
      </c>
      <c r="AZ355" s="4">
        <f t="shared" si="120"/>
        <v>1.0215827338129495</v>
      </c>
      <c r="BA355" s="5">
        <v>10</v>
      </c>
      <c r="BB355" s="5" t="s">
        <v>362</v>
      </c>
      <c r="BC355" s="5" t="s">
        <v>362</v>
      </c>
      <c r="BD355" s="5" t="s">
        <v>362</v>
      </c>
      <c r="BE355" s="5" t="s">
        <v>362</v>
      </c>
      <c r="BF355" s="5" t="s">
        <v>362</v>
      </c>
      <c r="BG355" s="5" t="s">
        <v>362</v>
      </c>
      <c r="BH355" s="5" t="s">
        <v>362</v>
      </c>
      <c r="BI355" s="5" t="s">
        <v>362</v>
      </c>
      <c r="BJ355" s="44">
        <f t="shared" si="123"/>
        <v>0.98454748192173624</v>
      </c>
      <c r="BK355" s="45">
        <v>1529</v>
      </c>
      <c r="BL355" s="35">
        <f t="shared" si="124"/>
        <v>1505.4</v>
      </c>
      <c r="BM355" s="35">
        <f t="shared" si="125"/>
        <v>-23.599999999999909</v>
      </c>
      <c r="BN355" s="35">
        <v>127</v>
      </c>
      <c r="BO355" s="35">
        <v>140.5</v>
      </c>
      <c r="BP355" s="35">
        <v>132.19999999999999</v>
      </c>
      <c r="BQ355" s="35">
        <v>146.6</v>
      </c>
      <c r="BR355" s="35">
        <v>132.9</v>
      </c>
      <c r="BS355" s="35"/>
      <c r="BT355" s="35">
        <v>139.80000000000001</v>
      </c>
      <c r="BU355" s="35">
        <v>133.5</v>
      </c>
      <c r="BV355" s="35">
        <v>134</v>
      </c>
      <c r="BW355" s="35">
        <v>121.5</v>
      </c>
      <c r="BX355" s="35">
        <v>141.20000000000002</v>
      </c>
      <c r="BY355" s="35">
        <v>144.6</v>
      </c>
      <c r="BZ355" s="35"/>
      <c r="CA355" s="35">
        <f t="shared" si="121"/>
        <v>11.6</v>
      </c>
      <c r="CB355" s="35"/>
      <c r="CC355" s="35">
        <f t="shared" si="132"/>
        <v>11.6</v>
      </c>
      <c r="CD355" s="35">
        <f t="shared" si="133"/>
        <v>0</v>
      </c>
      <c r="CE355" s="90"/>
      <c r="CF355" s="90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</row>
    <row r="356" spans="1:96" s="2" customFormat="1" ht="17.149999999999999" customHeight="1">
      <c r="A356" s="18" t="s">
        <v>347</v>
      </c>
      <c r="B356" s="60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35"/>
      <c r="CD356" s="35"/>
      <c r="CE356" s="90"/>
      <c r="CF356" s="90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</row>
    <row r="357" spans="1:96" s="2" customFormat="1" ht="17.149999999999999" customHeight="1">
      <c r="A357" s="14" t="s">
        <v>348</v>
      </c>
      <c r="B357" s="35">
        <v>12910</v>
      </c>
      <c r="C357" s="35">
        <v>11287</v>
      </c>
      <c r="D357" s="4">
        <f t="shared" si="122"/>
        <v>0.87428350116189002</v>
      </c>
      <c r="E357" s="11">
        <v>10</v>
      </c>
      <c r="F357" s="5" t="s">
        <v>362</v>
      </c>
      <c r="G357" s="5" t="s">
        <v>362</v>
      </c>
      <c r="H357" s="5" t="s">
        <v>362</v>
      </c>
      <c r="I357" s="5" t="s">
        <v>362</v>
      </c>
      <c r="J357" s="5" t="s">
        <v>362</v>
      </c>
      <c r="K357" s="5" t="s">
        <v>362</v>
      </c>
      <c r="L357" s="5" t="s">
        <v>362</v>
      </c>
      <c r="M357" s="5" t="s">
        <v>362</v>
      </c>
      <c r="N357" s="35">
        <v>1250.3</v>
      </c>
      <c r="O357" s="35">
        <v>761.2</v>
      </c>
      <c r="P357" s="4">
        <f t="shared" si="115"/>
        <v>0.60881388466767983</v>
      </c>
      <c r="Q357" s="11">
        <v>20</v>
      </c>
      <c r="R357" s="35">
        <v>12</v>
      </c>
      <c r="S357" s="35">
        <v>15.4</v>
      </c>
      <c r="T357" s="4">
        <f t="shared" si="116"/>
        <v>1.2083333333333333</v>
      </c>
      <c r="U357" s="11">
        <v>15</v>
      </c>
      <c r="V357" s="35">
        <v>100</v>
      </c>
      <c r="W357" s="35">
        <v>144.4</v>
      </c>
      <c r="X357" s="4">
        <f t="shared" si="117"/>
        <v>1.2243999999999999</v>
      </c>
      <c r="Y357" s="11">
        <v>35</v>
      </c>
      <c r="Z357" s="82">
        <v>8900</v>
      </c>
      <c r="AA357" s="82">
        <v>9055</v>
      </c>
      <c r="AB357" s="4">
        <f t="shared" si="118"/>
        <v>1.0174157303370785</v>
      </c>
      <c r="AC357" s="11">
        <v>5</v>
      </c>
      <c r="AD357" s="11">
        <v>816</v>
      </c>
      <c r="AE357" s="11">
        <v>940</v>
      </c>
      <c r="AF357" s="4">
        <f t="shared" si="119"/>
        <v>1.1519607843137254</v>
      </c>
      <c r="AG357" s="11">
        <v>20</v>
      </c>
      <c r="AH357" s="5" t="s">
        <v>362</v>
      </c>
      <c r="AI357" s="5" t="s">
        <v>362</v>
      </c>
      <c r="AJ357" s="5" t="s">
        <v>362</v>
      </c>
      <c r="AK357" s="5" t="s">
        <v>362</v>
      </c>
      <c r="AL357" s="5" t="s">
        <v>362</v>
      </c>
      <c r="AM357" s="5" t="s">
        <v>362</v>
      </c>
      <c r="AN357" s="5" t="s">
        <v>362</v>
      </c>
      <c r="AO357" s="5" t="s">
        <v>362</v>
      </c>
      <c r="AP357" s="5" t="s">
        <v>362</v>
      </c>
      <c r="AQ357" s="5" t="s">
        <v>362</v>
      </c>
      <c r="AR357" s="5" t="s">
        <v>362</v>
      </c>
      <c r="AS357" s="5" t="s">
        <v>362</v>
      </c>
      <c r="AT357" s="5" t="s">
        <v>362</v>
      </c>
      <c r="AU357" s="5" t="s">
        <v>362</v>
      </c>
      <c r="AV357" s="5" t="s">
        <v>362</v>
      </c>
      <c r="AW357" s="5" t="s">
        <v>362</v>
      </c>
      <c r="AX357" s="58">
        <v>60</v>
      </c>
      <c r="AY357" s="58">
        <v>50</v>
      </c>
      <c r="AZ357" s="4">
        <f t="shared" si="120"/>
        <v>0.83333333333333337</v>
      </c>
      <c r="BA357" s="5">
        <v>10</v>
      </c>
      <c r="BB357" s="5" t="s">
        <v>362</v>
      </c>
      <c r="BC357" s="5" t="s">
        <v>362</v>
      </c>
      <c r="BD357" s="5" t="s">
        <v>362</v>
      </c>
      <c r="BE357" s="5" t="s">
        <v>362</v>
      </c>
      <c r="BF357" s="5" t="s">
        <v>362</v>
      </c>
      <c r="BG357" s="5" t="s">
        <v>362</v>
      </c>
      <c r="BH357" s="5" t="s">
        <v>362</v>
      </c>
      <c r="BI357" s="5" t="s">
        <v>362</v>
      </c>
      <c r="BJ357" s="44">
        <f t="shared" si="123"/>
        <v>1.0291977424023109</v>
      </c>
      <c r="BK357" s="45">
        <v>1832</v>
      </c>
      <c r="BL357" s="35">
        <f t="shared" si="124"/>
        <v>1885.5</v>
      </c>
      <c r="BM357" s="35">
        <f t="shared" si="125"/>
        <v>53.5</v>
      </c>
      <c r="BN357" s="35">
        <v>146.6</v>
      </c>
      <c r="BO357" s="35">
        <v>155.9</v>
      </c>
      <c r="BP357" s="35">
        <v>203.8</v>
      </c>
      <c r="BQ357" s="35">
        <v>146.4</v>
      </c>
      <c r="BR357" s="35">
        <v>148.5</v>
      </c>
      <c r="BS357" s="35"/>
      <c r="BT357" s="35">
        <v>187.7</v>
      </c>
      <c r="BU357" s="35">
        <v>139.69999999999999</v>
      </c>
      <c r="BV357" s="35">
        <v>141.30000000000001</v>
      </c>
      <c r="BW357" s="35">
        <v>146.5</v>
      </c>
      <c r="BX357" s="35">
        <v>152</v>
      </c>
      <c r="BY357" s="35">
        <v>175.3</v>
      </c>
      <c r="BZ357" s="35"/>
      <c r="CA357" s="35">
        <f t="shared" si="121"/>
        <v>141.80000000000001</v>
      </c>
      <c r="CB357" s="35"/>
      <c r="CC357" s="35">
        <f t="shared" ref="CC357:CC368" si="134">IF((IF(AND((CA357)&gt;0,CB357="+"),0,CA357))&gt;0,CA357,0)</f>
        <v>141.80000000000001</v>
      </c>
      <c r="CD357" s="35">
        <f t="shared" ref="CD357:CD368" si="135">IF((IF(AND((CA357)&gt;0,CB357="+"),0,CA357))&lt;0,CA357,0)</f>
        <v>0</v>
      </c>
      <c r="CE357" s="90"/>
      <c r="CF357" s="90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</row>
    <row r="358" spans="1:96" s="2" customFormat="1" ht="17.149999999999999" customHeight="1">
      <c r="A358" s="14" t="s">
        <v>349</v>
      </c>
      <c r="B358" s="35">
        <v>0</v>
      </c>
      <c r="C358" s="35">
        <v>102</v>
      </c>
      <c r="D358" s="4">
        <f t="shared" si="122"/>
        <v>0</v>
      </c>
      <c r="E358" s="11">
        <v>0</v>
      </c>
      <c r="F358" s="5" t="s">
        <v>362</v>
      </c>
      <c r="G358" s="5" t="s">
        <v>362</v>
      </c>
      <c r="H358" s="5" t="s">
        <v>362</v>
      </c>
      <c r="I358" s="5" t="s">
        <v>362</v>
      </c>
      <c r="J358" s="5" t="s">
        <v>362</v>
      </c>
      <c r="K358" s="5" t="s">
        <v>362</v>
      </c>
      <c r="L358" s="5" t="s">
        <v>362</v>
      </c>
      <c r="M358" s="5" t="s">
        <v>362</v>
      </c>
      <c r="N358" s="35">
        <v>1366.9</v>
      </c>
      <c r="O358" s="35">
        <v>1085.5999999999999</v>
      </c>
      <c r="P358" s="4">
        <f t="shared" si="115"/>
        <v>0.79420586729095022</v>
      </c>
      <c r="Q358" s="11">
        <v>20</v>
      </c>
      <c r="R358" s="35">
        <v>120</v>
      </c>
      <c r="S358" s="35">
        <v>135.5</v>
      </c>
      <c r="T358" s="4">
        <f t="shared" si="116"/>
        <v>1.1291666666666667</v>
      </c>
      <c r="U358" s="11">
        <v>25</v>
      </c>
      <c r="V358" s="35">
        <v>2</v>
      </c>
      <c r="W358" s="35">
        <v>4.5</v>
      </c>
      <c r="X358" s="4">
        <f t="shared" si="117"/>
        <v>1.3</v>
      </c>
      <c r="Y358" s="11">
        <v>25</v>
      </c>
      <c r="Z358" s="82">
        <v>9900</v>
      </c>
      <c r="AA358" s="82">
        <v>8320</v>
      </c>
      <c r="AB358" s="4">
        <f t="shared" si="118"/>
        <v>0.84040404040404038</v>
      </c>
      <c r="AC358" s="11">
        <v>5</v>
      </c>
      <c r="AD358" s="11">
        <v>83</v>
      </c>
      <c r="AE358" s="11">
        <v>83</v>
      </c>
      <c r="AF358" s="4">
        <f t="shared" si="119"/>
        <v>1</v>
      </c>
      <c r="AG358" s="11">
        <v>20</v>
      </c>
      <c r="AH358" s="5" t="s">
        <v>362</v>
      </c>
      <c r="AI358" s="5" t="s">
        <v>362</v>
      </c>
      <c r="AJ358" s="5" t="s">
        <v>362</v>
      </c>
      <c r="AK358" s="5" t="s">
        <v>362</v>
      </c>
      <c r="AL358" s="5" t="s">
        <v>362</v>
      </c>
      <c r="AM358" s="5" t="s">
        <v>362</v>
      </c>
      <c r="AN358" s="5" t="s">
        <v>362</v>
      </c>
      <c r="AO358" s="5" t="s">
        <v>362</v>
      </c>
      <c r="AP358" s="5" t="s">
        <v>362</v>
      </c>
      <c r="AQ358" s="5" t="s">
        <v>362</v>
      </c>
      <c r="AR358" s="5" t="s">
        <v>362</v>
      </c>
      <c r="AS358" s="5" t="s">
        <v>362</v>
      </c>
      <c r="AT358" s="5" t="s">
        <v>362</v>
      </c>
      <c r="AU358" s="5" t="s">
        <v>362</v>
      </c>
      <c r="AV358" s="5" t="s">
        <v>362</v>
      </c>
      <c r="AW358" s="5" t="s">
        <v>362</v>
      </c>
      <c r="AX358" s="58">
        <v>100</v>
      </c>
      <c r="AY358" s="58">
        <v>100</v>
      </c>
      <c r="AZ358" s="4">
        <f t="shared" si="120"/>
        <v>1</v>
      </c>
      <c r="BA358" s="5">
        <v>10</v>
      </c>
      <c r="BB358" s="5" t="s">
        <v>362</v>
      </c>
      <c r="BC358" s="5" t="s">
        <v>362</v>
      </c>
      <c r="BD358" s="5" t="s">
        <v>362</v>
      </c>
      <c r="BE358" s="5" t="s">
        <v>362</v>
      </c>
      <c r="BF358" s="5" t="s">
        <v>362</v>
      </c>
      <c r="BG358" s="5" t="s">
        <v>362</v>
      </c>
      <c r="BH358" s="5" t="s">
        <v>362</v>
      </c>
      <c r="BI358" s="5" t="s">
        <v>362</v>
      </c>
      <c r="BJ358" s="44">
        <f t="shared" si="123"/>
        <v>1.0553838496619607</v>
      </c>
      <c r="BK358" s="45">
        <v>1461</v>
      </c>
      <c r="BL358" s="35">
        <f t="shared" si="124"/>
        <v>1541.9</v>
      </c>
      <c r="BM358" s="35">
        <f t="shared" si="125"/>
        <v>80.900000000000091</v>
      </c>
      <c r="BN358" s="35">
        <v>148.5</v>
      </c>
      <c r="BO358" s="35">
        <v>111.1</v>
      </c>
      <c r="BP358" s="35">
        <v>127.7</v>
      </c>
      <c r="BQ358" s="35">
        <v>137.19999999999999</v>
      </c>
      <c r="BR358" s="35">
        <v>146</v>
      </c>
      <c r="BS358" s="35"/>
      <c r="BT358" s="35">
        <v>159.5</v>
      </c>
      <c r="BU358" s="35">
        <v>128.20000000000002</v>
      </c>
      <c r="BV358" s="35">
        <v>146.30000000000001</v>
      </c>
      <c r="BW358" s="35">
        <v>106.1</v>
      </c>
      <c r="BX358" s="35">
        <v>111.7</v>
      </c>
      <c r="BY358" s="35">
        <v>151.9</v>
      </c>
      <c r="BZ358" s="35"/>
      <c r="CA358" s="35">
        <f t="shared" si="121"/>
        <v>67.7</v>
      </c>
      <c r="CB358" s="35"/>
      <c r="CC358" s="35">
        <f t="shared" si="134"/>
        <v>67.7</v>
      </c>
      <c r="CD358" s="35">
        <f t="shared" si="135"/>
        <v>0</v>
      </c>
      <c r="CE358" s="90"/>
      <c r="CF358" s="90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</row>
    <row r="359" spans="1:96" s="2" customFormat="1" ht="17.149999999999999" customHeight="1">
      <c r="A359" s="46" t="s">
        <v>350</v>
      </c>
      <c r="B359" s="35">
        <v>19500</v>
      </c>
      <c r="C359" s="35">
        <v>13726</v>
      </c>
      <c r="D359" s="4">
        <f t="shared" si="122"/>
        <v>0.70389743589743592</v>
      </c>
      <c r="E359" s="11">
        <v>10</v>
      </c>
      <c r="F359" s="5" t="s">
        <v>362</v>
      </c>
      <c r="G359" s="5" t="s">
        <v>362</v>
      </c>
      <c r="H359" s="5" t="s">
        <v>362</v>
      </c>
      <c r="I359" s="5" t="s">
        <v>362</v>
      </c>
      <c r="J359" s="5" t="s">
        <v>362</v>
      </c>
      <c r="K359" s="5" t="s">
        <v>362</v>
      </c>
      <c r="L359" s="5" t="s">
        <v>362</v>
      </c>
      <c r="M359" s="5" t="s">
        <v>362</v>
      </c>
      <c r="N359" s="35">
        <v>18539.8</v>
      </c>
      <c r="O359" s="35">
        <v>17640.099999999999</v>
      </c>
      <c r="P359" s="4">
        <f t="shared" si="115"/>
        <v>0.95147196841389869</v>
      </c>
      <c r="Q359" s="11">
        <v>20</v>
      </c>
      <c r="R359" s="35">
        <v>1</v>
      </c>
      <c r="S359" s="35">
        <v>0</v>
      </c>
      <c r="T359" s="4">
        <f t="shared" si="116"/>
        <v>0</v>
      </c>
      <c r="U359" s="11">
        <v>15</v>
      </c>
      <c r="V359" s="35">
        <v>1</v>
      </c>
      <c r="W359" s="35">
        <v>0</v>
      </c>
      <c r="X359" s="4">
        <f t="shared" si="117"/>
        <v>0</v>
      </c>
      <c r="Y359" s="11">
        <v>35</v>
      </c>
      <c r="Z359" s="82">
        <v>78400</v>
      </c>
      <c r="AA359" s="82">
        <v>77627</v>
      </c>
      <c r="AB359" s="4">
        <f t="shared" si="118"/>
        <v>0.99014030612244897</v>
      </c>
      <c r="AC359" s="11">
        <v>5</v>
      </c>
      <c r="AD359" s="11">
        <v>14</v>
      </c>
      <c r="AE359" s="11">
        <v>17</v>
      </c>
      <c r="AF359" s="4">
        <f t="shared" si="119"/>
        <v>1.2014285714285713</v>
      </c>
      <c r="AG359" s="11">
        <v>20</v>
      </c>
      <c r="AH359" s="5" t="s">
        <v>362</v>
      </c>
      <c r="AI359" s="5" t="s">
        <v>362</v>
      </c>
      <c r="AJ359" s="5" t="s">
        <v>362</v>
      </c>
      <c r="AK359" s="5" t="s">
        <v>362</v>
      </c>
      <c r="AL359" s="5" t="s">
        <v>362</v>
      </c>
      <c r="AM359" s="5" t="s">
        <v>362</v>
      </c>
      <c r="AN359" s="5" t="s">
        <v>362</v>
      </c>
      <c r="AO359" s="5" t="s">
        <v>362</v>
      </c>
      <c r="AP359" s="5" t="s">
        <v>362</v>
      </c>
      <c r="AQ359" s="5" t="s">
        <v>362</v>
      </c>
      <c r="AR359" s="5" t="s">
        <v>362</v>
      </c>
      <c r="AS359" s="5" t="s">
        <v>362</v>
      </c>
      <c r="AT359" s="5" t="s">
        <v>362</v>
      </c>
      <c r="AU359" s="5" t="s">
        <v>362</v>
      </c>
      <c r="AV359" s="5" t="s">
        <v>362</v>
      </c>
      <c r="AW359" s="5" t="s">
        <v>362</v>
      </c>
      <c r="AX359" s="58">
        <v>53</v>
      </c>
      <c r="AY359" s="58">
        <v>51.7</v>
      </c>
      <c r="AZ359" s="4">
        <f t="shared" si="120"/>
        <v>0.97547169811320755</v>
      </c>
      <c r="BA359" s="5">
        <v>10</v>
      </c>
      <c r="BB359" s="5" t="s">
        <v>362</v>
      </c>
      <c r="BC359" s="5" t="s">
        <v>362</v>
      </c>
      <c r="BD359" s="5" t="s">
        <v>362</v>
      </c>
      <c r="BE359" s="5" t="s">
        <v>362</v>
      </c>
      <c r="BF359" s="5" t="s">
        <v>362</v>
      </c>
      <c r="BG359" s="5" t="s">
        <v>362</v>
      </c>
      <c r="BH359" s="5" t="s">
        <v>362</v>
      </c>
      <c r="BI359" s="5" t="s">
        <v>362</v>
      </c>
      <c r="BJ359" s="44">
        <f t="shared" si="123"/>
        <v>0.56349916232667885</v>
      </c>
      <c r="BK359" s="45">
        <v>15</v>
      </c>
      <c r="BL359" s="35">
        <f t="shared" si="124"/>
        <v>8.5</v>
      </c>
      <c r="BM359" s="35">
        <f t="shared" si="125"/>
        <v>-6.5</v>
      </c>
      <c r="BN359" s="35">
        <v>1.4</v>
      </c>
      <c r="BO359" s="35">
        <v>1.2</v>
      </c>
      <c r="BP359" s="35">
        <v>0.5</v>
      </c>
      <c r="BQ359" s="35">
        <v>0.5</v>
      </c>
      <c r="BR359" s="35">
        <v>0.7</v>
      </c>
      <c r="BS359" s="35"/>
      <c r="BT359" s="35">
        <v>0.9</v>
      </c>
      <c r="BU359" s="35">
        <v>0.60000000000000009</v>
      </c>
      <c r="BV359" s="35">
        <v>0.7</v>
      </c>
      <c r="BW359" s="35">
        <v>1.4</v>
      </c>
      <c r="BX359" s="35">
        <v>0.30000000000000004</v>
      </c>
      <c r="BY359" s="35">
        <v>0.7</v>
      </c>
      <c r="BZ359" s="35">
        <v>6.3000000000000007</v>
      </c>
      <c r="CA359" s="35">
        <f>ROUND(BL359-SUM(BN359:BZ359),1)</f>
        <v>-6.7</v>
      </c>
      <c r="CB359" s="35"/>
      <c r="CC359" s="35">
        <f t="shared" si="134"/>
        <v>0</v>
      </c>
      <c r="CD359" s="35">
        <f t="shared" si="135"/>
        <v>-6.7</v>
      </c>
      <c r="CE359" s="90"/>
      <c r="CF359" s="90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</row>
    <row r="360" spans="1:96" s="2" customFormat="1" ht="17.149999999999999" customHeight="1">
      <c r="A360" s="14" t="s">
        <v>351</v>
      </c>
      <c r="B360" s="35">
        <v>0</v>
      </c>
      <c r="C360" s="35">
        <v>0</v>
      </c>
      <c r="D360" s="4">
        <f t="shared" si="122"/>
        <v>0</v>
      </c>
      <c r="E360" s="11">
        <v>0</v>
      </c>
      <c r="F360" s="5" t="s">
        <v>362</v>
      </c>
      <c r="G360" s="5" t="s">
        <v>362</v>
      </c>
      <c r="H360" s="5" t="s">
        <v>362</v>
      </c>
      <c r="I360" s="5" t="s">
        <v>362</v>
      </c>
      <c r="J360" s="5" t="s">
        <v>362</v>
      </c>
      <c r="K360" s="5" t="s">
        <v>362</v>
      </c>
      <c r="L360" s="5" t="s">
        <v>362</v>
      </c>
      <c r="M360" s="5" t="s">
        <v>362</v>
      </c>
      <c r="N360" s="35">
        <v>732.1</v>
      </c>
      <c r="O360" s="35">
        <v>526.70000000000005</v>
      </c>
      <c r="P360" s="4">
        <f t="shared" si="115"/>
        <v>0.71943723535036197</v>
      </c>
      <c r="Q360" s="11">
        <v>20</v>
      </c>
      <c r="R360" s="35">
        <v>1</v>
      </c>
      <c r="S360" s="35">
        <v>1.8</v>
      </c>
      <c r="T360" s="4">
        <f t="shared" si="116"/>
        <v>1.26</v>
      </c>
      <c r="U360" s="11">
        <v>20</v>
      </c>
      <c r="V360" s="35">
        <v>2</v>
      </c>
      <c r="W360" s="35">
        <v>6.6</v>
      </c>
      <c r="X360" s="4">
        <f t="shared" si="117"/>
        <v>1.3</v>
      </c>
      <c r="Y360" s="11">
        <v>30</v>
      </c>
      <c r="Z360" s="82">
        <v>18500</v>
      </c>
      <c r="AA360" s="82">
        <v>20445</v>
      </c>
      <c r="AB360" s="4">
        <f t="shared" si="118"/>
        <v>1.1051351351351351</v>
      </c>
      <c r="AC360" s="11">
        <v>5</v>
      </c>
      <c r="AD360" s="11">
        <v>78</v>
      </c>
      <c r="AE360" s="11">
        <v>78</v>
      </c>
      <c r="AF360" s="4">
        <f t="shared" si="119"/>
        <v>1</v>
      </c>
      <c r="AG360" s="11">
        <v>20</v>
      </c>
      <c r="AH360" s="5" t="s">
        <v>362</v>
      </c>
      <c r="AI360" s="5" t="s">
        <v>362</v>
      </c>
      <c r="AJ360" s="5" t="s">
        <v>362</v>
      </c>
      <c r="AK360" s="5" t="s">
        <v>362</v>
      </c>
      <c r="AL360" s="5" t="s">
        <v>362</v>
      </c>
      <c r="AM360" s="5" t="s">
        <v>362</v>
      </c>
      <c r="AN360" s="5" t="s">
        <v>362</v>
      </c>
      <c r="AO360" s="5" t="s">
        <v>362</v>
      </c>
      <c r="AP360" s="5" t="s">
        <v>362</v>
      </c>
      <c r="AQ360" s="5" t="s">
        <v>362</v>
      </c>
      <c r="AR360" s="5" t="s">
        <v>362</v>
      </c>
      <c r="AS360" s="5" t="s">
        <v>362</v>
      </c>
      <c r="AT360" s="5" t="s">
        <v>362</v>
      </c>
      <c r="AU360" s="5" t="s">
        <v>362</v>
      </c>
      <c r="AV360" s="5" t="s">
        <v>362</v>
      </c>
      <c r="AW360" s="5" t="s">
        <v>362</v>
      </c>
      <c r="AX360" s="58">
        <v>100</v>
      </c>
      <c r="AY360" s="58">
        <v>100</v>
      </c>
      <c r="AZ360" s="4">
        <f t="shared" si="120"/>
        <v>1</v>
      </c>
      <c r="BA360" s="5">
        <v>10</v>
      </c>
      <c r="BB360" s="5" t="s">
        <v>362</v>
      </c>
      <c r="BC360" s="5" t="s">
        <v>362</v>
      </c>
      <c r="BD360" s="5" t="s">
        <v>362</v>
      </c>
      <c r="BE360" s="5" t="s">
        <v>362</v>
      </c>
      <c r="BF360" s="5" t="s">
        <v>362</v>
      </c>
      <c r="BG360" s="5" t="s">
        <v>362</v>
      </c>
      <c r="BH360" s="5" t="s">
        <v>362</v>
      </c>
      <c r="BI360" s="5" t="s">
        <v>362</v>
      </c>
      <c r="BJ360" s="44">
        <f t="shared" si="123"/>
        <v>1.0868040036445992</v>
      </c>
      <c r="BK360" s="45">
        <v>950</v>
      </c>
      <c r="BL360" s="35">
        <f t="shared" si="124"/>
        <v>1032.5</v>
      </c>
      <c r="BM360" s="35">
        <f t="shared" si="125"/>
        <v>82.5</v>
      </c>
      <c r="BN360" s="35">
        <v>76.2</v>
      </c>
      <c r="BO360" s="35">
        <v>76.3</v>
      </c>
      <c r="BP360" s="35">
        <v>52.8</v>
      </c>
      <c r="BQ360" s="35">
        <v>50.3</v>
      </c>
      <c r="BR360" s="35">
        <v>33</v>
      </c>
      <c r="BS360" s="35"/>
      <c r="BT360" s="35">
        <v>0</v>
      </c>
      <c r="BU360" s="35">
        <v>24.599999999999994</v>
      </c>
      <c r="BV360" s="35">
        <v>23.299999999999997</v>
      </c>
      <c r="BW360" s="35">
        <v>138.80000000000001</v>
      </c>
      <c r="BX360" s="35">
        <v>47.3</v>
      </c>
      <c r="BY360" s="35">
        <v>82.8</v>
      </c>
      <c r="BZ360" s="35">
        <v>312.59999999999997</v>
      </c>
      <c r="CA360" s="35">
        <f t="shared" si="121"/>
        <v>114.5</v>
      </c>
      <c r="CB360" s="35"/>
      <c r="CC360" s="35">
        <f t="shared" si="134"/>
        <v>114.5</v>
      </c>
      <c r="CD360" s="35">
        <f t="shared" si="135"/>
        <v>0</v>
      </c>
      <c r="CE360" s="90"/>
      <c r="CF360" s="90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</row>
    <row r="361" spans="1:96" s="2" customFormat="1" ht="17.149999999999999" customHeight="1">
      <c r="A361" s="14" t="s">
        <v>352</v>
      </c>
      <c r="B361" s="35">
        <v>28200</v>
      </c>
      <c r="C361" s="35">
        <v>29714.799999999999</v>
      </c>
      <c r="D361" s="4">
        <f t="shared" si="122"/>
        <v>1.0537163120567377</v>
      </c>
      <c r="E361" s="11">
        <v>10</v>
      </c>
      <c r="F361" s="5" t="s">
        <v>362</v>
      </c>
      <c r="G361" s="5" t="s">
        <v>362</v>
      </c>
      <c r="H361" s="5" t="s">
        <v>362</v>
      </c>
      <c r="I361" s="5" t="s">
        <v>362</v>
      </c>
      <c r="J361" s="5" t="s">
        <v>362</v>
      </c>
      <c r="K361" s="5" t="s">
        <v>362</v>
      </c>
      <c r="L361" s="5" t="s">
        <v>362</v>
      </c>
      <c r="M361" s="5" t="s">
        <v>362</v>
      </c>
      <c r="N361" s="35">
        <v>5260.4</v>
      </c>
      <c r="O361" s="35">
        <v>5180.3</v>
      </c>
      <c r="P361" s="4">
        <f t="shared" si="115"/>
        <v>0.9847730210630371</v>
      </c>
      <c r="Q361" s="11">
        <v>20</v>
      </c>
      <c r="R361" s="35">
        <v>130</v>
      </c>
      <c r="S361" s="35">
        <v>147</v>
      </c>
      <c r="T361" s="4">
        <f t="shared" si="116"/>
        <v>1.1307692307692307</v>
      </c>
      <c r="U361" s="11">
        <v>20</v>
      </c>
      <c r="V361" s="35">
        <v>471</v>
      </c>
      <c r="W361" s="35">
        <v>450.2</v>
      </c>
      <c r="X361" s="4">
        <f t="shared" si="117"/>
        <v>0.95583864118895967</v>
      </c>
      <c r="Y361" s="11">
        <v>30</v>
      </c>
      <c r="Z361" s="82">
        <v>13600</v>
      </c>
      <c r="AA361" s="82">
        <v>29275</v>
      </c>
      <c r="AB361" s="4">
        <f t="shared" si="118"/>
        <v>1.2952573529411764</v>
      </c>
      <c r="AC361" s="11">
        <v>5</v>
      </c>
      <c r="AD361" s="11">
        <v>129</v>
      </c>
      <c r="AE361" s="11">
        <v>131</v>
      </c>
      <c r="AF361" s="4">
        <f t="shared" si="119"/>
        <v>1.0155038759689923</v>
      </c>
      <c r="AG361" s="11">
        <v>20</v>
      </c>
      <c r="AH361" s="5" t="s">
        <v>362</v>
      </c>
      <c r="AI361" s="5" t="s">
        <v>362</v>
      </c>
      <c r="AJ361" s="5" t="s">
        <v>362</v>
      </c>
      <c r="AK361" s="5" t="s">
        <v>362</v>
      </c>
      <c r="AL361" s="5" t="s">
        <v>362</v>
      </c>
      <c r="AM361" s="5" t="s">
        <v>362</v>
      </c>
      <c r="AN361" s="5" t="s">
        <v>362</v>
      </c>
      <c r="AO361" s="5" t="s">
        <v>362</v>
      </c>
      <c r="AP361" s="5" t="s">
        <v>362</v>
      </c>
      <c r="AQ361" s="5" t="s">
        <v>362</v>
      </c>
      <c r="AR361" s="5" t="s">
        <v>362</v>
      </c>
      <c r="AS361" s="5" t="s">
        <v>362</v>
      </c>
      <c r="AT361" s="5" t="s">
        <v>362</v>
      </c>
      <c r="AU361" s="5" t="s">
        <v>362</v>
      </c>
      <c r="AV361" s="5" t="s">
        <v>362</v>
      </c>
      <c r="AW361" s="5" t="s">
        <v>362</v>
      </c>
      <c r="AX361" s="58">
        <v>100</v>
      </c>
      <c r="AY361" s="58">
        <v>100</v>
      </c>
      <c r="AZ361" s="4">
        <f t="shared" si="120"/>
        <v>1</v>
      </c>
      <c r="BA361" s="5">
        <v>10</v>
      </c>
      <c r="BB361" s="5" t="s">
        <v>362</v>
      </c>
      <c r="BC361" s="5" t="s">
        <v>362</v>
      </c>
      <c r="BD361" s="5" t="s">
        <v>362</v>
      </c>
      <c r="BE361" s="5" t="s">
        <v>362</v>
      </c>
      <c r="BF361" s="5" t="s">
        <v>362</v>
      </c>
      <c r="BG361" s="5" t="s">
        <v>362</v>
      </c>
      <c r="BH361" s="5" t="s">
        <v>362</v>
      </c>
      <c r="BI361" s="5" t="s">
        <v>362</v>
      </c>
      <c r="BJ361" s="44">
        <f t="shared" si="123"/>
        <v>1.0287785363214543</v>
      </c>
      <c r="BK361" s="45">
        <v>1750</v>
      </c>
      <c r="BL361" s="35">
        <f t="shared" si="124"/>
        <v>1800.4</v>
      </c>
      <c r="BM361" s="35">
        <f t="shared" si="125"/>
        <v>50.400000000000091</v>
      </c>
      <c r="BN361" s="35">
        <v>124.1</v>
      </c>
      <c r="BO361" s="35">
        <v>163.4</v>
      </c>
      <c r="BP361" s="35">
        <v>147</v>
      </c>
      <c r="BQ361" s="35">
        <v>171.5</v>
      </c>
      <c r="BR361" s="35">
        <v>166</v>
      </c>
      <c r="BS361" s="35"/>
      <c r="BT361" s="35">
        <v>185.4</v>
      </c>
      <c r="BU361" s="35">
        <v>175.6</v>
      </c>
      <c r="BV361" s="35">
        <v>151.6</v>
      </c>
      <c r="BW361" s="35">
        <v>118</v>
      </c>
      <c r="BX361" s="35">
        <v>142.6</v>
      </c>
      <c r="BY361" s="35">
        <v>179</v>
      </c>
      <c r="BZ361" s="35">
        <v>15.7</v>
      </c>
      <c r="CA361" s="35">
        <f t="shared" si="121"/>
        <v>60.5</v>
      </c>
      <c r="CB361" s="35"/>
      <c r="CC361" s="35">
        <f t="shared" si="134"/>
        <v>60.5</v>
      </c>
      <c r="CD361" s="35">
        <f t="shared" si="135"/>
        <v>0</v>
      </c>
      <c r="CE361" s="90"/>
      <c r="CF361" s="90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</row>
    <row r="362" spans="1:96" s="2" customFormat="1" ht="17.149999999999999" customHeight="1">
      <c r="A362" s="14" t="s">
        <v>353</v>
      </c>
      <c r="B362" s="35">
        <v>855</v>
      </c>
      <c r="C362" s="35">
        <v>782.7</v>
      </c>
      <c r="D362" s="4">
        <f t="shared" si="122"/>
        <v>0.91543859649122816</v>
      </c>
      <c r="E362" s="11">
        <v>10</v>
      </c>
      <c r="F362" s="5" t="s">
        <v>362</v>
      </c>
      <c r="G362" s="5" t="s">
        <v>362</v>
      </c>
      <c r="H362" s="5" t="s">
        <v>362</v>
      </c>
      <c r="I362" s="5" t="s">
        <v>362</v>
      </c>
      <c r="J362" s="5" t="s">
        <v>362</v>
      </c>
      <c r="K362" s="5" t="s">
        <v>362</v>
      </c>
      <c r="L362" s="5" t="s">
        <v>362</v>
      </c>
      <c r="M362" s="5" t="s">
        <v>362</v>
      </c>
      <c r="N362" s="35">
        <v>1463.8</v>
      </c>
      <c r="O362" s="35">
        <v>894.7</v>
      </c>
      <c r="P362" s="4">
        <f t="shared" si="115"/>
        <v>0.61121737942341858</v>
      </c>
      <c r="Q362" s="11">
        <v>20</v>
      </c>
      <c r="R362" s="35">
        <v>135</v>
      </c>
      <c r="S362" s="35">
        <v>154</v>
      </c>
      <c r="T362" s="4">
        <f t="shared" si="116"/>
        <v>1.1407407407407408</v>
      </c>
      <c r="U362" s="11">
        <v>20</v>
      </c>
      <c r="V362" s="35">
        <v>2</v>
      </c>
      <c r="W362" s="35">
        <v>3.8</v>
      </c>
      <c r="X362" s="4">
        <f t="shared" si="117"/>
        <v>1.27</v>
      </c>
      <c r="Y362" s="11">
        <v>30</v>
      </c>
      <c r="Z362" s="82">
        <v>21200</v>
      </c>
      <c r="AA362" s="82">
        <v>21625</v>
      </c>
      <c r="AB362" s="4">
        <f t="shared" si="118"/>
        <v>1.0200471698113207</v>
      </c>
      <c r="AC362" s="11">
        <v>5</v>
      </c>
      <c r="AD362" s="11">
        <v>236</v>
      </c>
      <c r="AE362" s="11">
        <v>262</v>
      </c>
      <c r="AF362" s="4">
        <f t="shared" si="119"/>
        <v>1.1101694915254237</v>
      </c>
      <c r="AG362" s="11">
        <v>20</v>
      </c>
      <c r="AH362" s="5" t="s">
        <v>362</v>
      </c>
      <c r="AI362" s="5" t="s">
        <v>362</v>
      </c>
      <c r="AJ362" s="5" t="s">
        <v>362</v>
      </c>
      <c r="AK362" s="5" t="s">
        <v>362</v>
      </c>
      <c r="AL362" s="5" t="s">
        <v>362</v>
      </c>
      <c r="AM362" s="5" t="s">
        <v>362</v>
      </c>
      <c r="AN362" s="5" t="s">
        <v>362</v>
      </c>
      <c r="AO362" s="5" t="s">
        <v>362</v>
      </c>
      <c r="AP362" s="5" t="s">
        <v>362</v>
      </c>
      <c r="AQ362" s="5" t="s">
        <v>362</v>
      </c>
      <c r="AR362" s="5" t="s">
        <v>362</v>
      </c>
      <c r="AS362" s="5" t="s">
        <v>362</v>
      </c>
      <c r="AT362" s="5" t="s">
        <v>362</v>
      </c>
      <c r="AU362" s="5" t="s">
        <v>362</v>
      </c>
      <c r="AV362" s="5" t="s">
        <v>362</v>
      </c>
      <c r="AW362" s="5" t="s">
        <v>362</v>
      </c>
      <c r="AX362" s="58">
        <v>100</v>
      </c>
      <c r="AY362" s="58">
        <v>100</v>
      </c>
      <c r="AZ362" s="4">
        <f t="shared" si="120"/>
        <v>1</v>
      </c>
      <c r="BA362" s="5">
        <v>10</v>
      </c>
      <c r="BB362" s="5" t="s">
        <v>362</v>
      </c>
      <c r="BC362" s="5" t="s">
        <v>362</v>
      </c>
      <c r="BD362" s="5" t="s">
        <v>362</v>
      </c>
      <c r="BE362" s="5" t="s">
        <v>362</v>
      </c>
      <c r="BF362" s="5" t="s">
        <v>362</v>
      </c>
      <c r="BG362" s="5" t="s">
        <v>362</v>
      </c>
      <c r="BH362" s="5" t="s">
        <v>362</v>
      </c>
      <c r="BI362" s="5" t="s">
        <v>362</v>
      </c>
      <c r="BJ362" s="44">
        <f t="shared" si="123"/>
        <v>1.0399754265022656</v>
      </c>
      <c r="BK362" s="45">
        <v>2522</v>
      </c>
      <c r="BL362" s="35">
        <f t="shared" si="124"/>
        <v>2622.8</v>
      </c>
      <c r="BM362" s="35">
        <f t="shared" si="125"/>
        <v>100.80000000000018</v>
      </c>
      <c r="BN362" s="35">
        <v>206.4</v>
      </c>
      <c r="BO362" s="35">
        <v>189</v>
      </c>
      <c r="BP362" s="35">
        <v>271.10000000000002</v>
      </c>
      <c r="BQ362" s="35">
        <v>177.5</v>
      </c>
      <c r="BR362" s="35">
        <v>244.9</v>
      </c>
      <c r="BS362" s="35"/>
      <c r="BT362" s="35">
        <v>345.1</v>
      </c>
      <c r="BU362" s="35">
        <v>186.70000000000002</v>
      </c>
      <c r="BV362" s="35">
        <v>187.9</v>
      </c>
      <c r="BW362" s="35">
        <v>372.5</v>
      </c>
      <c r="BX362" s="35">
        <v>213.79999999999998</v>
      </c>
      <c r="BY362" s="35">
        <v>229.9</v>
      </c>
      <c r="BZ362" s="35"/>
      <c r="CA362" s="35">
        <f t="shared" si="121"/>
        <v>-2</v>
      </c>
      <c r="CB362" s="35"/>
      <c r="CC362" s="35">
        <f t="shared" si="134"/>
        <v>0</v>
      </c>
      <c r="CD362" s="35">
        <f t="shared" si="135"/>
        <v>-2</v>
      </c>
      <c r="CE362" s="90"/>
      <c r="CF362" s="90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</row>
    <row r="363" spans="1:96" s="2" customFormat="1" ht="17.149999999999999" customHeight="1">
      <c r="A363" s="14" t="s">
        <v>354</v>
      </c>
      <c r="B363" s="35">
        <v>6566</v>
      </c>
      <c r="C363" s="35">
        <v>4304.8999999999996</v>
      </c>
      <c r="D363" s="4">
        <f t="shared" si="122"/>
        <v>0.65563508985683816</v>
      </c>
      <c r="E363" s="11">
        <v>10</v>
      </c>
      <c r="F363" s="5" t="s">
        <v>362</v>
      </c>
      <c r="G363" s="5" t="s">
        <v>362</v>
      </c>
      <c r="H363" s="5" t="s">
        <v>362</v>
      </c>
      <c r="I363" s="5" t="s">
        <v>362</v>
      </c>
      <c r="J363" s="5" t="s">
        <v>362</v>
      </c>
      <c r="K363" s="5" t="s">
        <v>362</v>
      </c>
      <c r="L363" s="5" t="s">
        <v>362</v>
      </c>
      <c r="M363" s="5" t="s">
        <v>362</v>
      </c>
      <c r="N363" s="35">
        <v>886.6</v>
      </c>
      <c r="O363" s="35">
        <v>939.3</v>
      </c>
      <c r="P363" s="4">
        <f t="shared" si="115"/>
        <v>1.0594405594405594</v>
      </c>
      <c r="Q363" s="11">
        <v>20</v>
      </c>
      <c r="R363" s="35">
        <v>10</v>
      </c>
      <c r="S363" s="35">
        <v>19.2</v>
      </c>
      <c r="T363" s="4">
        <f t="shared" si="116"/>
        <v>1.272</v>
      </c>
      <c r="U363" s="11">
        <v>30</v>
      </c>
      <c r="V363" s="35">
        <v>5</v>
      </c>
      <c r="W363" s="35">
        <v>6.3</v>
      </c>
      <c r="X363" s="4">
        <f t="shared" si="117"/>
        <v>1.206</v>
      </c>
      <c r="Y363" s="11">
        <v>20</v>
      </c>
      <c r="Z363" s="82">
        <v>22800</v>
      </c>
      <c r="AA363" s="82">
        <v>38350</v>
      </c>
      <c r="AB363" s="4">
        <f t="shared" si="118"/>
        <v>1.2482017543859649</v>
      </c>
      <c r="AC363" s="11">
        <v>5</v>
      </c>
      <c r="AD363" s="11">
        <v>51</v>
      </c>
      <c r="AE363" s="11">
        <v>52</v>
      </c>
      <c r="AF363" s="4">
        <f t="shared" si="119"/>
        <v>1.0196078431372548</v>
      </c>
      <c r="AG363" s="11">
        <v>20</v>
      </c>
      <c r="AH363" s="5" t="s">
        <v>362</v>
      </c>
      <c r="AI363" s="5" t="s">
        <v>362</v>
      </c>
      <c r="AJ363" s="5" t="s">
        <v>362</v>
      </c>
      <c r="AK363" s="5" t="s">
        <v>362</v>
      </c>
      <c r="AL363" s="5" t="s">
        <v>362</v>
      </c>
      <c r="AM363" s="5" t="s">
        <v>362</v>
      </c>
      <c r="AN363" s="5" t="s">
        <v>362</v>
      </c>
      <c r="AO363" s="5" t="s">
        <v>362</v>
      </c>
      <c r="AP363" s="5" t="s">
        <v>362</v>
      </c>
      <c r="AQ363" s="5" t="s">
        <v>362</v>
      </c>
      <c r="AR363" s="5" t="s">
        <v>362</v>
      </c>
      <c r="AS363" s="5" t="s">
        <v>362</v>
      </c>
      <c r="AT363" s="5" t="s">
        <v>362</v>
      </c>
      <c r="AU363" s="5" t="s">
        <v>362</v>
      </c>
      <c r="AV363" s="5" t="s">
        <v>362</v>
      </c>
      <c r="AW363" s="5" t="s">
        <v>362</v>
      </c>
      <c r="AX363" s="58">
        <v>65</v>
      </c>
      <c r="AY363" s="58">
        <v>100</v>
      </c>
      <c r="AZ363" s="4">
        <f t="shared" si="120"/>
        <v>1.2338461538461538</v>
      </c>
      <c r="BA363" s="5">
        <v>10</v>
      </c>
      <c r="BB363" s="5" t="s">
        <v>362</v>
      </c>
      <c r="BC363" s="5" t="s">
        <v>362</v>
      </c>
      <c r="BD363" s="5" t="s">
        <v>362</v>
      </c>
      <c r="BE363" s="5" t="s">
        <v>362</v>
      </c>
      <c r="BF363" s="5" t="s">
        <v>362</v>
      </c>
      <c r="BG363" s="5" t="s">
        <v>362</v>
      </c>
      <c r="BH363" s="5" t="s">
        <v>362</v>
      </c>
      <c r="BI363" s="5" t="s">
        <v>362</v>
      </c>
      <c r="BJ363" s="44">
        <f t="shared" si="123"/>
        <v>1.121711210961009</v>
      </c>
      <c r="BK363" s="45">
        <v>1041</v>
      </c>
      <c r="BL363" s="35">
        <f t="shared" si="124"/>
        <v>1167.7</v>
      </c>
      <c r="BM363" s="35">
        <f t="shared" si="125"/>
        <v>126.70000000000005</v>
      </c>
      <c r="BN363" s="35">
        <v>89.5</v>
      </c>
      <c r="BO363" s="35">
        <v>96</v>
      </c>
      <c r="BP363" s="35">
        <v>102.6</v>
      </c>
      <c r="BQ363" s="35">
        <v>98.2</v>
      </c>
      <c r="BR363" s="35">
        <v>94.5</v>
      </c>
      <c r="BS363" s="35"/>
      <c r="BT363" s="35">
        <v>168.6</v>
      </c>
      <c r="BU363" s="35">
        <v>94.8</v>
      </c>
      <c r="BV363" s="35">
        <v>90.6</v>
      </c>
      <c r="BW363" s="35">
        <v>103.3</v>
      </c>
      <c r="BX363" s="35">
        <v>85.3</v>
      </c>
      <c r="BY363" s="35">
        <v>91.3</v>
      </c>
      <c r="BZ363" s="35"/>
      <c r="CA363" s="35">
        <f t="shared" si="121"/>
        <v>53</v>
      </c>
      <c r="CB363" s="35"/>
      <c r="CC363" s="35">
        <f t="shared" si="134"/>
        <v>53</v>
      </c>
      <c r="CD363" s="35">
        <f t="shared" si="135"/>
        <v>0</v>
      </c>
      <c r="CE363" s="90"/>
      <c r="CF363" s="90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</row>
    <row r="364" spans="1:96" s="2" customFormat="1" ht="17.149999999999999" customHeight="1">
      <c r="A364" s="14" t="s">
        <v>355</v>
      </c>
      <c r="B364" s="35">
        <v>0</v>
      </c>
      <c r="C364" s="35">
        <v>0</v>
      </c>
      <c r="D364" s="4">
        <f t="shared" si="122"/>
        <v>0</v>
      </c>
      <c r="E364" s="11">
        <v>0</v>
      </c>
      <c r="F364" s="5" t="s">
        <v>362</v>
      </c>
      <c r="G364" s="5" t="s">
        <v>362</v>
      </c>
      <c r="H364" s="5" t="s">
        <v>362</v>
      </c>
      <c r="I364" s="5" t="s">
        <v>362</v>
      </c>
      <c r="J364" s="5" t="s">
        <v>362</v>
      </c>
      <c r="K364" s="5" t="s">
        <v>362</v>
      </c>
      <c r="L364" s="5" t="s">
        <v>362</v>
      </c>
      <c r="M364" s="5" t="s">
        <v>362</v>
      </c>
      <c r="N364" s="35">
        <v>759.5</v>
      </c>
      <c r="O364" s="35">
        <v>661.6</v>
      </c>
      <c r="P364" s="4">
        <f t="shared" si="115"/>
        <v>0.87109940750493753</v>
      </c>
      <c r="Q364" s="11">
        <v>20</v>
      </c>
      <c r="R364" s="35">
        <v>2</v>
      </c>
      <c r="S364" s="35">
        <v>3</v>
      </c>
      <c r="T364" s="4">
        <f t="shared" si="116"/>
        <v>1.23</v>
      </c>
      <c r="U364" s="11">
        <v>25</v>
      </c>
      <c r="V364" s="35">
        <v>3</v>
      </c>
      <c r="W364" s="35">
        <v>4.0999999999999996</v>
      </c>
      <c r="X364" s="4">
        <f t="shared" si="117"/>
        <v>1.2166666666666666</v>
      </c>
      <c r="Y364" s="11">
        <v>25</v>
      </c>
      <c r="Z364" s="82">
        <v>2700</v>
      </c>
      <c r="AA364" s="82">
        <v>2872</v>
      </c>
      <c r="AB364" s="4">
        <f t="shared" si="118"/>
        <v>1.0637037037037036</v>
      </c>
      <c r="AC364" s="11">
        <v>5</v>
      </c>
      <c r="AD364" s="11">
        <v>75</v>
      </c>
      <c r="AE364" s="11">
        <v>75</v>
      </c>
      <c r="AF364" s="4">
        <f t="shared" si="119"/>
        <v>1</v>
      </c>
      <c r="AG364" s="11">
        <v>20</v>
      </c>
      <c r="AH364" s="5" t="s">
        <v>362</v>
      </c>
      <c r="AI364" s="5" t="s">
        <v>362</v>
      </c>
      <c r="AJ364" s="5" t="s">
        <v>362</v>
      </c>
      <c r="AK364" s="5" t="s">
        <v>362</v>
      </c>
      <c r="AL364" s="5" t="s">
        <v>362</v>
      </c>
      <c r="AM364" s="5" t="s">
        <v>362</v>
      </c>
      <c r="AN364" s="5" t="s">
        <v>362</v>
      </c>
      <c r="AO364" s="5" t="s">
        <v>362</v>
      </c>
      <c r="AP364" s="5" t="s">
        <v>362</v>
      </c>
      <c r="AQ364" s="5" t="s">
        <v>362</v>
      </c>
      <c r="AR364" s="5" t="s">
        <v>362</v>
      </c>
      <c r="AS364" s="5" t="s">
        <v>362</v>
      </c>
      <c r="AT364" s="5" t="s">
        <v>362</v>
      </c>
      <c r="AU364" s="5" t="s">
        <v>362</v>
      </c>
      <c r="AV364" s="5" t="s">
        <v>362</v>
      </c>
      <c r="AW364" s="5" t="s">
        <v>362</v>
      </c>
      <c r="AX364" s="58">
        <v>0</v>
      </c>
      <c r="AY364" s="58">
        <v>0</v>
      </c>
      <c r="AZ364" s="4">
        <f t="shared" si="120"/>
        <v>0</v>
      </c>
      <c r="BA364" s="5">
        <v>0</v>
      </c>
      <c r="BB364" s="5" t="s">
        <v>362</v>
      </c>
      <c r="BC364" s="5" t="s">
        <v>362</v>
      </c>
      <c r="BD364" s="5" t="s">
        <v>362</v>
      </c>
      <c r="BE364" s="5" t="s">
        <v>362</v>
      </c>
      <c r="BF364" s="5" t="s">
        <v>362</v>
      </c>
      <c r="BG364" s="5" t="s">
        <v>362</v>
      </c>
      <c r="BH364" s="5" t="s">
        <v>362</v>
      </c>
      <c r="BI364" s="5" t="s">
        <v>362</v>
      </c>
      <c r="BJ364" s="44">
        <f t="shared" si="123"/>
        <v>1.0937597193187782</v>
      </c>
      <c r="BK364" s="45">
        <v>1264</v>
      </c>
      <c r="BL364" s="35">
        <f t="shared" si="124"/>
        <v>1382.5</v>
      </c>
      <c r="BM364" s="35">
        <f t="shared" si="125"/>
        <v>118.5</v>
      </c>
      <c r="BN364" s="35">
        <v>107.2</v>
      </c>
      <c r="BO364" s="35">
        <v>124</v>
      </c>
      <c r="BP364" s="35">
        <v>0</v>
      </c>
      <c r="BQ364" s="35">
        <v>65.3</v>
      </c>
      <c r="BR364" s="35">
        <v>76.399999999999991</v>
      </c>
      <c r="BS364" s="35"/>
      <c r="BT364" s="35">
        <v>86.3</v>
      </c>
      <c r="BU364" s="35">
        <v>100.60000000000001</v>
      </c>
      <c r="BV364" s="35">
        <v>95.4</v>
      </c>
      <c r="BW364" s="35">
        <v>232.7</v>
      </c>
      <c r="BX364" s="35">
        <v>66.2</v>
      </c>
      <c r="BY364" s="35">
        <v>123.3</v>
      </c>
      <c r="BZ364" s="35">
        <v>112.5</v>
      </c>
      <c r="CA364" s="35">
        <f t="shared" si="121"/>
        <v>192.6</v>
      </c>
      <c r="CB364" s="35"/>
      <c r="CC364" s="35">
        <f t="shared" si="134"/>
        <v>192.6</v>
      </c>
      <c r="CD364" s="35">
        <f t="shared" si="135"/>
        <v>0</v>
      </c>
      <c r="CE364" s="90"/>
      <c r="CF364" s="90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</row>
    <row r="365" spans="1:96" s="2" customFormat="1" ht="17.149999999999999" customHeight="1">
      <c r="A365" s="14" t="s">
        <v>356</v>
      </c>
      <c r="B365" s="35">
        <v>0</v>
      </c>
      <c r="C365" s="35">
        <v>0</v>
      </c>
      <c r="D365" s="4">
        <f t="shared" si="122"/>
        <v>0</v>
      </c>
      <c r="E365" s="11">
        <v>0</v>
      </c>
      <c r="F365" s="5" t="s">
        <v>362</v>
      </c>
      <c r="G365" s="5" t="s">
        <v>362</v>
      </c>
      <c r="H365" s="5" t="s">
        <v>362</v>
      </c>
      <c r="I365" s="5" t="s">
        <v>362</v>
      </c>
      <c r="J365" s="5" t="s">
        <v>362</v>
      </c>
      <c r="K365" s="5" t="s">
        <v>362</v>
      </c>
      <c r="L365" s="5" t="s">
        <v>362</v>
      </c>
      <c r="M365" s="5" t="s">
        <v>362</v>
      </c>
      <c r="N365" s="35">
        <v>1181.2</v>
      </c>
      <c r="O365" s="35">
        <v>715.9</v>
      </c>
      <c r="P365" s="4">
        <f t="shared" si="115"/>
        <v>0.60607856417202843</v>
      </c>
      <c r="Q365" s="11">
        <v>20</v>
      </c>
      <c r="R365" s="35">
        <v>1</v>
      </c>
      <c r="S365" s="35">
        <v>1.2</v>
      </c>
      <c r="T365" s="4">
        <f t="shared" si="116"/>
        <v>1.2</v>
      </c>
      <c r="U365" s="11">
        <v>20</v>
      </c>
      <c r="V365" s="35">
        <v>7</v>
      </c>
      <c r="W365" s="35">
        <v>46.6</v>
      </c>
      <c r="X365" s="4">
        <f t="shared" si="117"/>
        <v>1.3</v>
      </c>
      <c r="Y365" s="11">
        <v>30</v>
      </c>
      <c r="Z365" s="82">
        <v>20200</v>
      </c>
      <c r="AA365" s="82">
        <v>19253</v>
      </c>
      <c r="AB365" s="4">
        <f t="shared" si="118"/>
        <v>0.95311881188118808</v>
      </c>
      <c r="AC365" s="11">
        <v>5</v>
      </c>
      <c r="AD365" s="11">
        <v>74</v>
      </c>
      <c r="AE365" s="11">
        <v>74</v>
      </c>
      <c r="AF365" s="4">
        <f t="shared" si="119"/>
        <v>1</v>
      </c>
      <c r="AG365" s="11">
        <v>20</v>
      </c>
      <c r="AH365" s="5" t="s">
        <v>362</v>
      </c>
      <c r="AI365" s="5" t="s">
        <v>362</v>
      </c>
      <c r="AJ365" s="5" t="s">
        <v>362</v>
      </c>
      <c r="AK365" s="5" t="s">
        <v>362</v>
      </c>
      <c r="AL365" s="5" t="s">
        <v>362</v>
      </c>
      <c r="AM365" s="5" t="s">
        <v>362</v>
      </c>
      <c r="AN365" s="5" t="s">
        <v>362</v>
      </c>
      <c r="AO365" s="5" t="s">
        <v>362</v>
      </c>
      <c r="AP365" s="5" t="s">
        <v>362</v>
      </c>
      <c r="AQ365" s="5" t="s">
        <v>362</v>
      </c>
      <c r="AR365" s="5" t="s">
        <v>362</v>
      </c>
      <c r="AS365" s="5" t="s">
        <v>362</v>
      </c>
      <c r="AT365" s="5" t="s">
        <v>362</v>
      </c>
      <c r="AU365" s="5" t="s">
        <v>362</v>
      </c>
      <c r="AV365" s="5" t="s">
        <v>362</v>
      </c>
      <c r="AW365" s="5" t="s">
        <v>362</v>
      </c>
      <c r="AX365" s="58">
        <v>100</v>
      </c>
      <c r="AY365" s="58">
        <v>94.4</v>
      </c>
      <c r="AZ365" s="4">
        <f t="shared" si="120"/>
        <v>0.94400000000000006</v>
      </c>
      <c r="BA365" s="5">
        <v>10</v>
      </c>
      <c r="BB365" s="5" t="s">
        <v>362</v>
      </c>
      <c r="BC365" s="5" t="s">
        <v>362</v>
      </c>
      <c r="BD365" s="5" t="s">
        <v>362</v>
      </c>
      <c r="BE365" s="5" t="s">
        <v>362</v>
      </c>
      <c r="BF365" s="5" t="s">
        <v>362</v>
      </c>
      <c r="BG365" s="5" t="s">
        <v>362</v>
      </c>
      <c r="BH365" s="5" t="s">
        <v>362</v>
      </c>
      <c r="BI365" s="5" t="s">
        <v>362</v>
      </c>
      <c r="BJ365" s="44">
        <f t="shared" si="123"/>
        <v>1.0412110985033001</v>
      </c>
      <c r="BK365" s="45">
        <v>1901</v>
      </c>
      <c r="BL365" s="35">
        <f t="shared" si="124"/>
        <v>1979.3</v>
      </c>
      <c r="BM365" s="35">
        <f t="shared" si="125"/>
        <v>78.299999999999955</v>
      </c>
      <c r="BN365" s="35">
        <v>187.6</v>
      </c>
      <c r="BO365" s="35">
        <v>171.8</v>
      </c>
      <c r="BP365" s="35">
        <v>151.9</v>
      </c>
      <c r="BQ365" s="35">
        <v>93.899999999999977</v>
      </c>
      <c r="BR365" s="35">
        <v>57.799999999999983</v>
      </c>
      <c r="BS365" s="35"/>
      <c r="BT365" s="35">
        <v>63.1</v>
      </c>
      <c r="BU365" s="35">
        <v>188.10000000000002</v>
      </c>
      <c r="BV365" s="35">
        <v>170.7</v>
      </c>
      <c r="BW365" s="35">
        <v>124.9</v>
      </c>
      <c r="BX365" s="35">
        <v>152.9</v>
      </c>
      <c r="BY365" s="35">
        <v>156.69999999999999</v>
      </c>
      <c r="BZ365" s="35">
        <v>347.1</v>
      </c>
      <c r="CA365" s="35">
        <f t="shared" si="121"/>
        <v>112.8</v>
      </c>
      <c r="CB365" s="35"/>
      <c r="CC365" s="35">
        <f t="shared" si="134"/>
        <v>112.8</v>
      </c>
      <c r="CD365" s="35">
        <f t="shared" si="135"/>
        <v>0</v>
      </c>
      <c r="CE365" s="90"/>
      <c r="CF365" s="90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</row>
    <row r="366" spans="1:96" s="2" customFormat="1" ht="17.149999999999999" customHeight="1">
      <c r="A366" s="14" t="s">
        <v>357</v>
      </c>
      <c r="B366" s="35">
        <v>0</v>
      </c>
      <c r="C366" s="35">
        <v>0</v>
      </c>
      <c r="D366" s="4">
        <f t="shared" si="122"/>
        <v>0</v>
      </c>
      <c r="E366" s="11">
        <v>0</v>
      </c>
      <c r="F366" s="5" t="s">
        <v>362</v>
      </c>
      <c r="G366" s="5" t="s">
        <v>362</v>
      </c>
      <c r="H366" s="5" t="s">
        <v>362</v>
      </c>
      <c r="I366" s="5" t="s">
        <v>362</v>
      </c>
      <c r="J366" s="5" t="s">
        <v>362</v>
      </c>
      <c r="K366" s="5" t="s">
        <v>362</v>
      </c>
      <c r="L366" s="5" t="s">
        <v>362</v>
      </c>
      <c r="M366" s="5" t="s">
        <v>362</v>
      </c>
      <c r="N366" s="35">
        <v>786.9</v>
      </c>
      <c r="O366" s="35">
        <v>663.6</v>
      </c>
      <c r="P366" s="4">
        <f t="shared" si="115"/>
        <v>0.84330918795272591</v>
      </c>
      <c r="Q366" s="11">
        <v>20</v>
      </c>
      <c r="R366" s="35">
        <v>100</v>
      </c>
      <c r="S366" s="35">
        <v>115.1</v>
      </c>
      <c r="T366" s="4">
        <f t="shared" si="116"/>
        <v>1.151</v>
      </c>
      <c r="U366" s="11">
        <v>20</v>
      </c>
      <c r="V366" s="35">
        <v>7</v>
      </c>
      <c r="W366" s="35">
        <v>9.3000000000000007</v>
      </c>
      <c r="X366" s="4">
        <f t="shared" si="117"/>
        <v>1.2128571428571429</v>
      </c>
      <c r="Y366" s="11">
        <v>30</v>
      </c>
      <c r="Z366" s="82">
        <v>5200</v>
      </c>
      <c r="AA366" s="82">
        <v>5056</v>
      </c>
      <c r="AB366" s="4">
        <f t="shared" si="118"/>
        <v>0.97230769230769232</v>
      </c>
      <c r="AC366" s="11">
        <v>5</v>
      </c>
      <c r="AD366" s="11">
        <v>288</v>
      </c>
      <c r="AE366" s="11">
        <v>313</v>
      </c>
      <c r="AF366" s="4">
        <f t="shared" si="119"/>
        <v>1.0868055555555556</v>
      </c>
      <c r="AG366" s="11">
        <v>20</v>
      </c>
      <c r="AH366" s="5" t="s">
        <v>362</v>
      </c>
      <c r="AI366" s="5" t="s">
        <v>362</v>
      </c>
      <c r="AJ366" s="5" t="s">
        <v>362</v>
      </c>
      <c r="AK366" s="5" t="s">
        <v>362</v>
      </c>
      <c r="AL366" s="5" t="s">
        <v>362</v>
      </c>
      <c r="AM366" s="5" t="s">
        <v>362</v>
      </c>
      <c r="AN366" s="5" t="s">
        <v>362</v>
      </c>
      <c r="AO366" s="5" t="s">
        <v>362</v>
      </c>
      <c r="AP366" s="5" t="s">
        <v>362</v>
      </c>
      <c r="AQ366" s="5" t="s">
        <v>362</v>
      </c>
      <c r="AR366" s="5" t="s">
        <v>362</v>
      </c>
      <c r="AS366" s="5" t="s">
        <v>362</v>
      </c>
      <c r="AT366" s="5" t="s">
        <v>362</v>
      </c>
      <c r="AU366" s="5" t="s">
        <v>362</v>
      </c>
      <c r="AV366" s="5" t="s">
        <v>362</v>
      </c>
      <c r="AW366" s="5" t="s">
        <v>362</v>
      </c>
      <c r="AX366" s="58">
        <v>100</v>
      </c>
      <c r="AY366" s="58">
        <v>100</v>
      </c>
      <c r="AZ366" s="4">
        <f t="shared" si="120"/>
        <v>1</v>
      </c>
      <c r="BA366" s="5">
        <v>10</v>
      </c>
      <c r="BB366" s="5" t="s">
        <v>362</v>
      </c>
      <c r="BC366" s="5" t="s">
        <v>362</v>
      </c>
      <c r="BD366" s="5" t="s">
        <v>362</v>
      </c>
      <c r="BE366" s="5" t="s">
        <v>362</v>
      </c>
      <c r="BF366" s="5" t="s">
        <v>362</v>
      </c>
      <c r="BG366" s="5" t="s">
        <v>362</v>
      </c>
      <c r="BH366" s="5" t="s">
        <v>362</v>
      </c>
      <c r="BI366" s="5" t="s">
        <v>362</v>
      </c>
      <c r="BJ366" s="44">
        <f t="shared" si="123"/>
        <v>1.0749480725468417</v>
      </c>
      <c r="BK366" s="45">
        <v>1628</v>
      </c>
      <c r="BL366" s="35">
        <f t="shared" si="124"/>
        <v>1750</v>
      </c>
      <c r="BM366" s="35">
        <f t="shared" si="125"/>
        <v>122</v>
      </c>
      <c r="BN366" s="35">
        <v>141.19999999999999</v>
      </c>
      <c r="BO366" s="35">
        <v>166.5</v>
      </c>
      <c r="BP366" s="35">
        <v>182.6</v>
      </c>
      <c r="BQ366" s="35">
        <v>152.6</v>
      </c>
      <c r="BR366" s="35">
        <v>156.5</v>
      </c>
      <c r="BS366" s="35"/>
      <c r="BT366" s="35">
        <v>218.8</v>
      </c>
      <c r="BU366" s="35">
        <v>54.5</v>
      </c>
      <c r="BV366" s="35">
        <v>133.30000000000001</v>
      </c>
      <c r="BW366" s="35">
        <v>123.4</v>
      </c>
      <c r="BX366" s="35">
        <v>163.4</v>
      </c>
      <c r="BY366" s="35">
        <v>165.8</v>
      </c>
      <c r="BZ366" s="35"/>
      <c r="CA366" s="35">
        <f t="shared" si="121"/>
        <v>91.4</v>
      </c>
      <c r="CB366" s="35"/>
      <c r="CC366" s="35">
        <f t="shared" si="134"/>
        <v>91.4</v>
      </c>
      <c r="CD366" s="35">
        <f t="shared" si="135"/>
        <v>0</v>
      </c>
      <c r="CE366" s="90"/>
      <c r="CF366" s="90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</row>
    <row r="367" spans="1:96" s="2" customFormat="1" ht="17.149999999999999" customHeight="1">
      <c r="A367" s="14" t="s">
        <v>358</v>
      </c>
      <c r="B367" s="35">
        <v>16153</v>
      </c>
      <c r="C367" s="35">
        <v>16937</v>
      </c>
      <c r="D367" s="4">
        <f t="shared" si="122"/>
        <v>1.0485358756887266</v>
      </c>
      <c r="E367" s="11">
        <v>10</v>
      </c>
      <c r="F367" s="5" t="s">
        <v>362</v>
      </c>
      <c r="G367" s="5" t="s">
        <v>362</v>
      </c>
      <c r="H367" s="5" t="s">
        <v>362</v>
      </c>
      <c r="I367" s="5" t="s">
        <v>362</v>
      </c>
      <c r="J367" s="5" t="s">
        <v>362</v>
      </c>
      <c r="K367" s="5" t="s">
        <v>362</v>
      </c>
      <c r="L367" s="5" t="s">
        <v>362</v>
      </c>
      <c r="M367" s="5" t="s">
        <v>362</v>
      </c>
      <c r="N367" s="35">
        <v>2125.4</v>
      </c>
      <c r="O367" s="35">
        <v>1811.4</v>
      </c>
      <c r="P367" s="4">
        <f t="shared" ref="P367:P368" si="136">IF(Q367=0,0,IF(N367=0,1,IF(O367&lt;0,0,IF(O367/N367&gt;1.2,IF((O367/N367-1.2)*0.1+1.2&gt;1.3,1.3,(O367/N367-1.2)*0.1+1.2),O367/N367))))</f>
        <v>0.85226310341582756</v>
      </c>
      <c r="Q367" s="11">
        <v>20</v>
      </c>
      <c r="R367" s="35">
        <v>10</v>
      </c>
      <c r="S367" s="35">
        <v>14.7</v>
      </c>
      <c r="T367" s="4">
        <f t="shared" ref="T367:T368" si="137">IF(U367=0,0,IF(R367=0,1,IF(S367&lt;0,0,IF(S367/R367&gt;1.2,IF((S367/R367-1.2)*0.1+1.2&gt;1.3,1.3,(S367/R367-1.2)*0.1+1.2),S367/R367))))</f>
        <v>1.2269999999999999</v>
      </c>
      <c r="U367" s="11">
        <v>20</v>
      </c>
      <c r="V367" s="35">
        <v>5</v>
      </c>
      <c r="W367" s="35">
        <v>2.7</v>
      </c>
      <c r="X367" s="4">
        <f t="shared" ref="X367:X368" si="138">IF(Y367=0,0,IF(V367=0,1,IF(W367&lt;0,0,IF(W367/V367&gt;1.2,IF((W367/V367-1.2)*0.1+1.2&gt;1.3,1.3,(W367/V367-1.2)*0.1+1.2),W367/V367))))</f>
        <v>0.54</v>
      </c>
      <c r="Y367" s="11">
        <v>30</v>
      </c>
      <c r="Z367" s="82">
        <v>26800</v>
      </c>
      <c r="AA367" s="82">
        <v>23809</v>
      </c>
      <c r="AB367" s="4">
        <f t="shared" ref="AB367:AB368" si="139">IF(AC367=0,0,IF(Z367=0,1,IF(AA367&lt;0,0,IF(AA367/Z367&gt;1.2,IF((AA367/Z367-1.2)*0.1+1.2&gt;1.3,1.3,(AA367/Z367-1.2)*0.1+1.2),AA367/Z367))))</f>
        <v>0.88839552238805974</v>
      </c>
      <c r="AC367" s="11">
        <v>5</v>
      </c>
      <c r="AD367" s="11">
        <v>70</v>
      </c>
      <c r="AE367" s="11">
        <v>70</v>
      </c>
      <c r="AF367" s="4">
        <f t="shared" ref="AF367:AF368" si="140">IF(AG367=0,0,IF(AD367=0,1,IF(AE367&lt;0,0,IF(AE367/AD367&gt;1.2,IF((AE367/AD367-1.2)*0.1+1.2&gt;1.3,1.3,(AE367/AD367-1.2)*0.1+1.2),AE367/AD367))))</f>
        <v>1</v>
      </c>
      <c r="AG367" s="11">
        <v>20</v>
      </c>
      <c r="AH367" s="5" t="s">
        <v>362</v>
      </c>
      <c r="AI367" s="5" t="s">
        <v>362</v>
      </c>
      <c r="AJ367" s="5" t="s">
        <v>362</v>
      </c>
      <c r="AK367" s="5" t="s">
        <v>362</v>
      </c>
      <c r="AL367" s="5" t="s">
        <v>362</v>
      </c>
      <c r="AM367" s="5" t="s">
        <v>362</v>
      </c>
      <c r="AN367" s="5" t="s">
        <v>362</v>
      </c>
      <c r="AO367" s="5" t="s">
        <v>362</v>
      </c>
      <c r="AP367" s="5" t="s">
        <v>362</v>
      </c>
      <c r="AQ367" s="5" t="s">
        <v>362</v>
      </c>
      <c r="AR367" s="5" t="s">
        <v>362</v>
      </c>
      <c r="AS367" s="5" t="s">
        <v>362</v>
      </c>
      <c r="AT367" s="5" t="s">
        <v>362</v>
      </c>
      <c r="AU367" s="5" t="s">
        <v>362</v>
      </c>
      <c r="AV367" s="5" t="s">
        <v>362</v>
      </c>
      <c r="AW367" s="5" t="s">
        <v>362</v>
      </c>
      <c r="AX367" s="58">
        <v>60</v>
      </c>
      <c r="AY367" s="58">
        <v>50</v>
      </c>
      <c r="AZ367" s="4">
        <f t="shared" ref="AZ367:AZ368" si="141">IF(BA367=0,0,IF(AX367=0,1,IF(AY367&lt;0,0,IF(AY367/AX367&gt;1.2,IF((AY367/AX367-1.2)*0.1+1.2&gt;1.3,1.3,(AY367/AX367-1.2)*0.1+1.2),AY367/AX367))))</f>
        <v>0.83333333333333337</v>
      </c>
      <c r="BA367" s="5">
        <v>10</v>
      </c>
      <c r="BB367" s="5" t="s">
        <v>362</v>
      </c>
      <c r="BC367" s="5" t="s">
        <v>362</v>
      </c>
      <c r="BD367" s="5" t="s">
        <v>362</v>
      </c>
      <c r="BE367" s="5" t="s">
        <v>362</v>
      </c>
      <c r="BF367" s="5" t="s">
        <v>362</v>
      </c>
      <c r="BG367" s="5" t="s">
        <v>362</v>
      </c>
      <c r="BH367" s="5" t="s">
        <v>362</v>
      </c>
      <c r="BI367" s="5" t="s">
        <v>362</v>
      </c>
      <c r="BJ367" s="44">
        <f t="shared" si="123"/>
        <v>0.8786602762650213</v>
      </c>
      <c r="BK367" s="45">
        <v>1248</v>
      </c>
      <c r="BL367" s="35">
        <f t="shared" si="124"/>
        <v>1096.5999999999999</v>
      </c>
      <c r="BM367" s="35">
        <f t="shared" si="125"/>
        <v>-151.40000000000009</v>
      </c>
      <c r="BN367" s="35">
        <v>117</v>
      </c>
      <c r="BO367" s="35">
        <v>128.19999999999999</v>
      </c>
      <c r="BP367" s="35">
        <v>71.8</v>
      </c>
      <c r="BQ367" s="35">
        <v>86.5</v>
      </c>
      <c r="BR367" s="35">
        <v>125.8</v>
      </c>
      <c r="BS367" s="35"/>
      <c r="BT367" s="35">
        <v>0</v>
      </c>
      <c r="BU367" s="35">
        <v>107.1</v>
      </c>
      <c r="BV367" s="35">
        <v>119.6</v>
      </c>
      <c r="BW367" s="35">
        <v>79.2</v>
      </c>
      <c r="BX367" s="35">
        <v>103</v>
      </c>
      <c r="BY367" s="35">
        <v>126</v>
      </c>
      <c r="BZ367" s="35">
        <v>77.300000000000011</v>
      </c>
      <c r="CA367" s="35">
        <f t="shared" ref="CA367:CA368" si="142">ROUND(BL367-SUM(BN367:BZ367),1)</f>
        <v>-44.9</v>
      </c>
      <c r="CB367" s="35"/>
      <c r="CC367" s="35">
        <f t="shared" si="134"/>
        <v>0</v>
      </c>
      <c r="CD367" s="35">
        <f t="shared" si="135"/>
        <v>-44.9</v>
      </c>
      <c r="CE367" s="90"/>
      <c r="CF367" s="90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</row>
    <row r="368" spans="1:96" s="2" customFormat="1" ht="17.149999999999999" customHeight="1">
      <c r="A368" s="14" t="s">
        <v>359</v>
      </c>
      <c r="B368" s="35">
        <v>113930</v>
      </c>
      <c r="C368" s="35">
        <v>114192.9</v>
      </c>
      <c r="D368" s="4">
        <f t="shared" ref="D368" si="143">IF(E368=0,0,IF(B368=0,1,IF(C368&lt;0,0,IF(C368/B368&gt;1.2,IF((C368/B368-1.2)*0.1+1.2&gt;1.3,1.3,(C368/B368-1.2)*0.1+1.2),C368/B368))))</f>
        <v>1.002307557272009</v>
      </c>
      <c r="E368" s="11">
        <v>10</v>
      </c>
      <c r="F368" s="5" t="s">
        <v>362</v>
      </c>
      <c r="G368" s="5" t="s">
        <v>362</v>
      </c>
      <c r="H368" s="5" t="s">
        <v>362</v>
      </c>
      <c r="I368" s="5" t="s">
        <v>362</v>
      </c>
      <c r="J368" s="5" t="s">
        <v>362</v>
      </c>
      <c r="K368" s="5" t="s">
        <v>362</v>
      </c>
      <c r="L368" s="5" t="s">
        <v>362</v>
      </c>
      <c r="M368" s="5" t="s">
        <v>362</v>
      </c>
      <c r="N368" s="35">
        <v>12081.2</v>
      </c>
      <c r="O368" s="35">
        <v>8823.2999999999993</v>
      </c>
      <c r="P368" s="4">
        <f t="shared" si="136"/>
        <v>0.73033307949541426</v>
      </c>
      <c r="Q368" s="11">
        <v>20</v>
      </c>
      <c r="R368" s="35">
        <v>3</v>
      </c>
      <c r="S368" s="35">
        <v>0</v>
      </c>
      <c r="T368" s="4">
        <f t="shared" si="137"/>
        <v>0</v>
      </c>
      <c r="U368" s="11">
        <v>20</v>
      </c>
      <c r="V368" s="35">
        <v>10</v>
      </c>
      <c r="W368" s="35">
        <v>3.1</v>
      </c>
      <c r="X368" s="4">
        <f t="shared" si="138"/>
        <v>0.31</v>
      </c>
      <c r="Y368" s="11">
        <v>30</v>
      </c>
      <c r="Z368" s="82">
        <v>654947</v>
      </c>
      <c r="AA368" s="82">
        <v>615287</v>
      </c>
      <c r="AB368" s="4">
        <f t="shared" si="139"/>
        <v>0.93944548184814958</v>
      </c>
      <c r="AC368" s="11">
        <v>5</v>
      </c>
      <c r="AD368" s="11">
        <v>56</v>
      </c>
      <c r="AE368" s="11">
        <v>56</v>
      </c>
      <c r="AF368" s="4">
        <f t="shared" si="140"/>
        <v>1</v>
      </c>
      <c r="AG368" s="11">
        <v>20</v>
      </c>
      <c r="AH368" s="5" t="s">
        <v>362</v>
      </c>
      <c r="AI368" s="5" t="s">
        <v>362</v>
      </c>
      <c r="AJ368" s="5" t="s">
        <v>362</v>
      </c>
      <c r="AK368" s="5" t="s">
        <v>362</v>
      </c>
      <c r="AL368" s="5" t="s">
        <v>362</v>
      </c>
      <c r="AM368" s="5" t="s">
        <v>362</v>
      </c>
      <c r="AN368" s="5" t="s">
        <v>362</v>
      </c>
      <c r="AO368" s="5" t="s">
        <v>362</v>
      </c>
      <c r="AP368" s="5" t="s">
        <v>362</v>
      </c>
      <c r="AQ368" s="5" t="s">
        <v>362</v>
      </c>
      <c r="AR368" s="5" t="s">
        <v>362</v>
      </c>
      <c r="AS368" s="5" t="s">
        <v>362</v>
      </c>
      <c r="AT368" s="5" t="s">
        <v>362</v>
      </c>
      <c r="AU368" s="5" t="s">
        <v>362</v>
      </c>
      <c r="AV368" s="5" t="s">
        <v>362</v>
      </c>
      <c r="AW368" s="5" t="s">
        <v>362</v>
      </c>
      <c r="AX368" s="58">
        <v>100</v>
      </c>
      <c r="AY368" s="58">
        <v>100</v>
      </c>
      <c r="AZ368" s="4">
        <f t="shared" si="141"/>
        <v>1</v>
      </c>
      <c r="BA368" s="5">
        <v>10</v>
      </c>
      <c r="BB368" s="5" t="s">
        <v>362</v>
      </c>
      <c r="BC368" s="5" t="s">
        <v>362</v>
      </c>
      <c r="BD368" s="5" t="s">
        <v>362</v>
      </c>
      <c r="BE368" s="5" t="s">
        <v>362</v>
      </c>
      <c r="BF368" s="5" t="s">
        <v>362</v>
      </c>
      <c r="BG368" s="5" t="s">
        <v>362</v>
      </c>
      <c r="BH368" s="5" t="s">
        <v>362</v>
      </c>
      <c r="BI368" s="5" t="s">
        <v>362</v>
      </c>
      <c r="BJ368" s="44">
        <f t="shared" ref="BJ368" si="144">(D368*E368+P368*Q368+T368*U368+X368*Y368+AB368*AC368+AF368*AG368+AZ368*BA368)/(E368+Q368+U368+Y368+AC368+AG368+BA368)</f>
        <v>0.59675621366842702</v>
      </c>
      <c r="BK368" s="45">
        <v>1295</v>
      </c>
      <c r="BL368" s="35">
        <f>ROUND(BJ368*BK368,1)</f>
        <v>772.8</v>
      </c>
      <c r="BM368" s="35">
        <f>BL368-BK368</f>
        <v>-522.20000000000005</v>
      </c>
      <c r="BN368" s="35">
        <v>105.9</v>
      </c>
      <c r="BO368" s="35">
        <v>119.6</v>
      </c>
      <c r="BP368" s="35">
        <v>0</v>
      </c>
      <c r="BQ368" s="35">
        <v>52.000000000000007</v>
      </c>
      <c r="BR368" s="35">
        <v>49.800000000000004</v>
      </c>
      <c r="BS368" s="35"/>
      <c r="BT368" s="35">
        <v>0</v>
      </c>
      <c r="BU368" s="35">
        <v>6.6000000000000014</v>
      </c>
      <c r="BV368" s="35">
        <v>46.1</v>
      </c>
      <c r="BW368" s="35">
        <v>0</v>
      </c>
      <c r="BX368" s="35">
        <v>81.900000000000006</v>
      </c>
      <c r="BY368" s="35">
        <v>66.099999999999994</v>
      </c>
      <c r="BZ368" s="35">
        <v>242</v>
      </c>
      <c r="CA368" s="35">
        <f t="shared" si="142"/>
        <v>2.8</v>
      </c>
      <c r="CB368" s="35"/>
      <c r="CC368" s="35">
        <f t="shared" si="134"/>
        <v>2.8</v>
      </c>
      <c r="CD368" s="35">
        <f t="shared" si="135"/>
        <v>0</v>
      </c>
      <c r="CE368" s="90"/>
      <c r="CF368" s="90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</row>
    <row r="369" spans="1:96" s="41" customFormat="1" ht="17.149999999999999" customHeight="1">
      <c r="A369" s="40" t="s">
        <v>369</v>
      </c>
      <c r="B369" s="80">
        <f>B6+B17</f>
        <v>967154304</v>
      </c>
      <c r="C369" s="80">
        <f>C6+C17</f>
        <v>954498710.0999999</v>
      </c>
      <c r="D369" s="43">
        <f>IF(C369/B369&gt;1.2,IF((C369/B369-1.2)*0.1+1.2&gt;1.3,1.3,(C369/B369-1.2)*0.1+1.2),C369/B369)</f>
        <v>0.98691460726829372</v>
      </c>
      <c r="E369" s="81"/>
      <c r="F369" s="81"/>
      <c r="G369" s="81"/>
      <c r="H369" s="81"/>
      <c r="I369" s="81"/>
      <c r="J369" s="80">
        <f>J6+J17</f>
        <v>26510</v>
      </c>
      <c r="K369" s="80">
        <f>K6+K17</f>
        <v>22310</v>
      </c>
      <c r="L369" s="43">
        <f>IF(J369/K369&gt;1.2,IF((J369/K369-1.2)*0.1+1.2&gt;1.3,1.3,(J369/K369-1.2)*0.1+1.2),J369/K369)</f>
        <v>1.1882563872702825</v>
      </c>
      <c r="M369" s="81"/>
      <c r="N369" s="80">
        <f>N6+N17</f>
        <v>30196520.600000001</v>
      </c>
      <c r="O369" s="80">
        <f>O6+O17</f>
        <v>28140999</v>
      </c>
      <c r="P369" s="43">
        <f>IF(O369/N369&gt;1.2,IF((O369/N369-1.2)*0.1+1.2&gt;1.3,1.3,(O369/N369-1.2)*0.1+1.2),O369/N369)</f>
        <v>0.93192852821592953</v>
      </c>
      <c r="Q369" s="81"/>
      <c r="R369" s="80">
        <f>R17</f>
        <v>160332.5</v>
      </c>
      <c r="S369" s="80">
        <f>S17</f>
        <v>171596.50000000003</v>
      </c>
      <c r="T369" s="43">
        <f>IF(S369/R369&gt;1.2,IF((S369/R369-1.2)*0.1+1.2&gt;1.3,1.3,(S369/R369-1.2)*0.1+1.2),S369/R369)</f>
        <v>1.0702540033991863</v>
      </c>
      <c r="U369" s="81"/>
      <c r="V369" s="80">
        <f t="shared" ref="V369:W369" si="145">V17</f>
        <v>66495.8</v>
      </c>
      <c r="W369" s="80">
        <f t="shared" si="145"/>
        <v>75517.999999999985</v>
      </c>
      <c r="X369" s="43">
        <f>IF(W369/V369&gt;1.2,IF((W369/V369-1.2)*0.1+1.2&gt;1.3,1.3,(W369/V369-1.2)*0.1+1.2),W369/V369)</f>
        <v>1.1356807497616388</v>
      </c>
      <c r="Y369" s="81"/>
      <c r="Z369" s="80">
        <f>Z6+Z17</f>
        <v>547853079.80000007</v>
      </c>
      <c r="AA369" s="80">
        <f>AA6+AA17</f>
        <v>530579359</v>
      </c>
      <c r="AB369" s="43">
        <f>IF(AA369/Z369&gt;1.2,IF((AA369/Z369-1.2)*0.1+1.2&gt;1.3,1.3,(AA369/Z369-1.2)*0.1+1.2),AA369/Z369)</f>
        <v>0.96847015844776119</v>
      </c>
      <c r="AC369" s="81"/>
      <c r="AD369" s="79">
        <f>AD17</f>
        <v>108150</v>
      </c>
      <c r="AE369" s="79">
        <f>AE17</f>
        <v>108291</v>
      </c>
      <c r="AF369" s="43">
        <f>IF(AE369/AD369&gt;1.2,IF((AE369/AD369-1.2)*0.1+1.2&gt;1.3,1.3,(AE369/AD369-1.2)*0.1+1.2),AE369/AD369)</f>
        <v>1.0013037447988904</v>
      </c>
      <c r="AG369" s="81"/>
      <c r="AH369" s="80">
        <f>AH17</f>
        <v>430000</v>
      </c>
      <c r="AI369" s="80">
        <f>AI17</f>
        <v>436502.7</v>
      </c>
      <c r="AJ369" s="43">
        <f>IF(AI369/AH369&gt;1.2,IF((AI369/AH369-1.2)*0.1+1.2&gt;1.3,1.3,(AI369/AH369-1.2)*0.1+1.2),AI369/AH369)</f>
        <v>1.0151225581395349</v>
      </c>
      <c r="AK369" s="81"/>
      <c r="AL369" s="80">
        <f>AL17</f>
        <v>158427</v>
      </c>
      <c r="AM369" s="80">
        <f>AM17</f>
        <v>149798.70000000001</v>
      </c>
      <c r="AN369" s="43">
        <f>IF(AM369/AL369&gt;1.2,IF((AM369/AL369-1.2)*0.1+1.2&gt;1.3,1.3,(AM369/AL369-1.2)*0.1+1.2),AM369/AL369)</f>
        <v>0.94553769243878893</v>
      </c>
      <c r="AO369" s="81"/>
      <c r="AP369" s="81"/>
      <c r="AQ369" s="81"/>
      <c r="AR369" s="81"/>
      <c r="AS369" s="81"/>
      <c r="AT369" s="80">
        <f>AT6+AT17</f>
        <v>2211731</v>
      </c>
      <c r="AU369" s="80">
        <f>AU6+AU17</f>
        <v>1874713</v>
      </c>
      <c r="AV369" s="43">
        <f>IF(AU369/AT369&gt;1.2,IF((AU369/AT369-1.2)*0.1+1.2&gt;1.3,1.3,(AU369/AT369-1.2)*0.1+1.2),AU369/AT369)</f>
        <v>0.84762251828997293</v>
      </c>
      <c r="AW369" s="81"/>
      <c r="AX369" s="81"/>
      <c r="AY369" s="81"/>
      <c r="AZ369" s="81"/>
      <c r="BA369" s="81"/>
      <c r="BB369" s="80">
        <f>BB17</f>
        <v>1801.3999999999999</v>
      </c>
      <c r="BC369" s="80">
        <f>BC17</f>
        <v>2119.4999999999995</v>
      </c>
      <c r="BD369" s="43">
        <f>IF(BC369/BB369&gt;1.2,IF((BC369/BB369-1.2)*0.1+1.2&gt;1.3,1.3,(BC369/BB369-1.2)*0.1+1.2),BC369/BB369)</f>
        <v>1.1765848784278892</v>
      </c>
      <c r="BE369" s="81"/>
      <c r="BF369" s="80">
        <f>BF6+BF17</f>
        <v>120611066</v>
      </c>
      <c r="BG369" s="80">
        <f>BG6+BG17</f>
        <v>134943628</v>
      </c>
      <c r="BH369" s="43">
        <f>IF(BG369/BF369&gt;1.2,IF((BG369/BF369-1.2)*0.1+1.2&gt;1.3,1.3,(BG369/BF369-1.2)*0.1+1.2),BG369/BF369)</f>
        <v>1.1188328938241869</v>
      </c>
      <c r="BI369" s="81"/>
      <c r="BJ369" s="40"/>
      <c r="BK369" s="61">
        <f>SUM(BK7:BK368)-BK17-BK45</f>
        <v>3650160</v>
      </c>
      <c r="BL369" s="42">
        <f>SUM(BL7:BL368)-BL17-BL45</f>
        <v>3608766.0000000051</v>
      </c>
      <c r="BM369" s="42">
        <f>SUM(BM7:BM368)-BM17-BM45</f>
        <v>-41393.999999999985</v>
      </c>
      <c r="BN369" s="42">
        <f t="shared" ref="BN369:CA369" si="146">SUM(BN7:BN368)-BN17-BN45</f>
        <v>319467.5</v>
      </c>
      <c r="BO369" s="42">
        <f t="shared" si="146"/>
        <v>313621.59999999992</v>
      </c>
      <c r="BP369" s="42">
        <f t="shared" si="146"/>
        <v>266115.5</v>
      </c>
      <c r="BQ369" s="42">
        <f t="shared" si="146"/>
        <v>303153.0999999998</v>
      </c>
      <c r="BR369" s="42">
        <f t="shared" si="146"/>
        <v>327726.50000000041</v>
      </c>
      <c r="BS369" s="42">
        <f t="shared" si="146"/>
        <v>36588</v>
      </c>
      <c r="BT369" s="42">
        <f t="shared" si="146"/>
        <v>301126.1999999999</v>
      </c>
      <c r="BU369" s="42">
        <f t="shared" si="146"/>
        <v>114897.09999999999</v>
      </c>
      <c r="BV369" s="42">
        <f t="shared" si="146"/>
        <v>313462.49999999959</v>
      </c>
      <c r="BW369" s="42">
        <f t="shared" si="146"/>
        <v>344137.60000000044</v>
      </c>
      <c r="BX369" s="42">
        <f t="shared" si="146"/>
        <v>376634.80000000016</v>
      </c>
      <c r="BY369" s="42">
        <f t="shared" si="146"/>
        <v>366015.7</v>
      </c>
      <c r="BZ369" s="42">
        <f t="shared" si="146"/>
        <v>62363.400000000125</v>
      </c>
      <c r="CA369" s="42">
        <f t="shared" si="146"/>
        <v>163456.49999999994</v>
      </c>
      <c r="CB369" s="66">
        <f>COUNTIF(CB6:CB368,"+")</f>
        <v>3</v>
      </c>
      <c r="CC369" s="42">
        <f>SUM(CC7:CC368)-CC17-CC45</f>
        <v>176384.99999999997</v>
      </c>
      <c r="CD369" s="42">
        <f>SUM(CD7:CD368)-CD17-CD45</f>
        <v>-13090.499999999976</v>
      </c>
      <c r="CE369" s="90"/>
      <c r="CF369" s="90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</row>
    <row r="370" spans="1:96">
      <c r="CA370" s="90"/>
      <c r="CC370" s="83"/>
    </row>
    <row r="371" spans="1:96">
      <c r="CC371" s="83"/>
    </row>
  </sheetData>
  <mergeCells count="27">
    <mergeCell ref="A1:AK1"/>
    <mergeCell ref="A3:A4"/>
    <mergeCell ref="N3:Q3"/>
    <mergeCell ref="R3:U3"/>
    <mergeCell ref="V3:Y3"/>
    <mergeCell ref="AD3:AG3"/>
    <mergeCell ref="AH3:AK3"/>
    <mergeCell ref="F3:I3"/>
    <mergeCell ref="B3:E3"/>
    <mergeCell ref="J3:M3"/>
    <mergeCell ref="Z3:AC3"/>
    <mergeCell ref="CB3:CB4"/>
    <mergeCell ref="CD3:CD4"/>
    <mergeCell ref="CC3:CC4"/>
    <mergeCell ref="AL3:AO3"/>
    <mergeCell ref="BJ3:BJ4"/>
    <mergeCell ref="AP3:AS3"/>
    <mergeCell ref="BZ3:BZ4"/>
    <mergeCell ref="AT3:AW3"/>
    <mergeCell ref="AX3:BA3"/>
    <mergeCell ref="BB3:BE3"/>
    <mergeCell ref="BF3:BI3"/>
    <mergeCell ref="BN3:BY3"/>
    <mergeCell ref="BK3:BK4"/>
    <mergeCell ref="BM3:BM4"/>
    <mergeCell ref="BL3:BL4"/>
    <mergeCell ref="CA3:CA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2" fitToHeight="0" pageOrder="overThenDown" orientation="landscape" r:id="rId1"/>
  <headerFooter alignWithMargins="0"/>
  <colBreaks count="2" manualBreakCount="2">
    <brk id="37" max="368" man="1"/>
    <brk id="72" max="3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W369"/>
  <sheetViews>
    <sheetView view="pageBreakPreview" zoomScale="6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V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2.6640625" style="23" customWidth="1"/>
    <col min="6" max="6" width="11" style="23" customWidth="1"/>
    <col min="7" max="7" width="11.44140625" style="23" customWidth="1"/>
    <col min="8" max="8" width="12.5546875" style="23" customWidth="1"/>
    <col min="9" max="9" width="10.88671875" style="23" customWidth="1"/>
    <col min="10" max="10" width="11.33203125" style="23" customWidth="1"/>
    <col min="11" max="11" width="14.44140625" style="23" customWidth="1"/>
    <col min="12" max="12" width="10.6640625" style="23" customWidth="1"/>
    <col min="13" max="13" width="11.33203125" style="23" customWidth="1"/>
    <col min="14" max="14" width="14.5546875" style="23" customWidth="1"/>
    <col min="15" max="15" width="10.6640625" style="23" customWidth="1"/>
    <col min="16" max="16" width="11.5546875" style="23" customWidth="1"/>
    <col min="17" max="17" width="14.44140625" style="23" customWidth="1"/>
    <col min="18" max="18" width="10.6640625" style="23" customWidth="1"/>
    <col min="19" max="19" width="11.109375" style="23" customWidth="1"/>
    <col min="20" max="20" width="14.44140625" style="23" customWidth="1"/>
    <col min="21" max="21" width="13" style="23" bestFit="1" customWidth="1"/>
    <col min="22" max="22" width="13.5546875" style="23" bestFit="1" customWidth="1"/>
    <col min="23" max="23" width="16.33203125" style="23" bestFit="1" customWidth="1"/>
    <col min="24" max="28" width="14.44140625" style="23" customWidth="1"/>
    <col min="29" max="29" width="15.44140625" style="23" customWidth="1"/>
    <col min="30" max="31" width="14.44140625" style="23" customWidth="1"/>
    <col min="32" max="32" width="15" style="23" customWidth="1"/>
    <col min="33" max="47" width="14.44140625" style="23" customWidth="1"/>
    <col min="48" max="48" width="8.33203125" style="23" customWidth="1"/>
    <col min="49" max="49" width="63.6640625" style="23" customWidth="1"/>
    <col min="50" max="16384" width="9.109375" style="23"/>
  </cols>
  <sheetData>
    <row r="1" spans="1:48" ht="15.55">
      <c r="A1" s="109" t="s">
        <v>415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</row>
    <row r="2" spans="1:48" ht="15.55" customHeight="1"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9" t="s">
        <v>382</v>
      </c>
    </row>
    <row r="3" spans="1:48" ht="191.95" customHeight="1">
      <c r="A3" s="110" t="s">
        <v>15</v>
      </c>
      <c r="B3" s="111" t="s">
        <v>363</v>
      </c>
      <c r="C3" s="113" t="s">
        <v>370</v>
      </c>
      <c r="D3" s="113"/>
      <c r="E3" s="113"/>
      <c r="F3" s="113" t="s">
        <v>17</v>
      </c>
      <c r="G3" s="113"/>
      <c r="H3" s="113"/>
      <c r="I3" s="113" t="s">
        <v>409</v>
      </c>
      <c r="J3" s="113"/>
      <c r="K3" s="113"/>
      <c r="L3" s="113" t="s">
        <v>383</v>
      </c>
      <c r="M3" s="113"/>
      <c r="N3" s="113"/>
      <c r="O3" s="113" t="s">
        <v>18</v>
      </c>
      <c r="P3" s="113"/>
      <c r="Q3" s="113"/>
      <c r="R3" s="113" t="s">
        <v>19</v>
      </c>
      <c r="S3" s="113"/>
      <c r="T3" s="113"/>
      <c r="U3" s="102" t="s">
        <v>401</v>
      </c>
      <c r="V3" s="102"/>
      <c r="W3" s="102"/>
      <c r="X3" s="102" t="s">
        <v>410</v>
      </c>
      <c r="Y3" s="102"/>
      <c r="Z3" s="102"/>
      <c r="AA3" s="102" t="s">
        <v>411</v>
      </c>
      <c r="AB3" s="102"/>
      <c r="AC3" s="102"/>
      <c r="AD3" s="102" t="s">
        <v>412</v>
      </c>
      <c r="AE3" s="102"/>
      <c r="AF3" s="102"/>
      <c r="AG3" s="103" t="s">
        <v>413</v>
      </c>
      <c r="AH3" s="104"/>
      <c r="AI3" s="105"/>
      <c r="AJ3" s="106" t="s">
        <v>439</v>
      </c>
      <c r="AK3" s="107"/>
      <c r="AL3" s="108"/>
      <c r="AM3" s="106" t="s">
        <v>440</v>
      </c>
      <c r="AN3" s="107"/>
      <c r="AO3" s="108"/>
      <c r="AP3" s="106" t="s">
        <v>441</v>
      </c>
      <c r="AQ3" s="107"/>
      <c r="AR3" s="108"/>
      <c r="AS3" s="106" t="s">
        <v>442</v>
      </c>
      <c r="AT3" s="107"/>
      <c r="AU3" s="108"/>
      <c r="AV3" s="112" t="s">
        <v>366</v>
      </c>
    </row>
    <row r="4" spans="1:48" ht="32.15" customHeight="1">
      <c r="A4" s="110"/>
      <c r="B4" s="111"/>
      <c r="C4" s="24" t="s">
        <v>364</v>
      </c>
      <c r="D4" s="24" t="s">
        <v>365</v>
      </c>
      <c r="E4" s="85" t="s">
        <v>443</v>
      </c>
      <c r="F4" s="24" t="s">
        <v>364</v>
      </c>
      <c r="G4" s="24" t="s">
        <v>365</v>
      </c>
      <c r="H4" s="85" t="s">
        <v>444</v>
      </c>
      <c r="I4" s="24" t="s">
        <v>364</v>
      </c>
      <c r="J4" s="24" t="s">
        <v>365</v>
      </c>
      <c r="K4" s="85" t="s">
        <v>445</v>
      </c>
      <c r="L4" s="24" t="s">
        <v>364</v>
      </c>
      <c r="M4" s="24" t="s">
        <v>365</v>
      </c>
      <c r="N4" s="85" t="s">
        <v>446</v>
      </c>
      <c r="O4" s="24" t="s">
        <v>364</v>
      </c>
      <c r="P4" s="24" t="s">
        <v>365</v>
      </c>
      <c r="Q4" s="85" t="s">
        <v>447</v>
      </c>
      <c r="R4" s="24" t="s">
        <v>364</v>
      </c>
      <c r="S4" s="24" t="s">
        <v>365</v>
      </c>
      <c r="T4" s="85" t="s">
        <v>448</v>
      </c>
      <c r="U4" s="24" t="s">
        <v>364</v>
      </c>
      <c r="V4" s="24" t="s">
        <v>365</v>
      </c>
      <c r="W4" s="86" t="s">
        <v>449</v>
      </c>
      <c r="X4" s="24" t="s">
        <v>364</v>
      </c>
      <c r="Y4" s="24" t="s">
        <v>365</v>
      </c>
      <c r="Z4" s="86" t="s">
        <v>450</v>
      </c>
      <c r="AA4" s="24" t="s">
        <v>364</v>
      </c>
      <c r="AB4" s="24" t="s">
        <v>365</v>
      </c>
      <c r="AC4" s="86" t="s">
        <v>451</v>
      </c>
      <c r="AD4" s="24" t="s">
        <v>364</v>
      </c>
      <c r="AE4" s="24" t="s">
        <v>365</v>
      </c>
      <c r="AF4" s="86" t="s">
        <v>452</v>
      </c>
      <c r="AG4" s="24" t="s">
        <v>364</v>
      </c>
      <c r="AH4" s="24" t="s">
        <v>365</v>
      </c>
      <c r="AI4" s="86" t="s">
        <v>453</v>
      </c>
      <c r="AJ4" s="24" t="s">
        <v>364</v>
      </c>
      <c r="AK4" s="24" t="s">
        <v>365</v>
      </c>
      <c r="AL4" s="87" t="s">
        <v>454</v>
      </c>
      <c r="AM4" s="24" t="s">
        <v>364</v>
      </c>
      <c r="AN4" s="24" t="s">
        <v>365</v>
      </c>
      <c r="AO4" s="87" t="s">
        <v>455</v>
      </c>
      <c r="AP4" s="24" t="s">
        <v>364</v>
      </c>
      <c r="AQ4" s="24" t="s">
        <v>365</v>
      </c>
      <c r="AR4" s="87" t="s">
        <v>456</v>
      </c>
      <c r="AS4" s="24" t="s">
        <v>364</v>
      </c>
      <c r="AT4" s="24" t="s">
        <v>365</v>
      </c>
      <c r="AU4" s="87" t="s">
        <v>457</v>
      </c>
      <c r="AV4" s="112"/>
    </row>
    <row r="5" spans="1:48">
      <c r="A5" s="25">
        <v>1</v>
      </c>
      <c r="B5" s="47">
        <v>2</v>
      </c>
      <c r="C5" s="25">
        <v>3</v>
      </c>
      <c r="D5" s="47">
        <v>4</v>
      </c>
      <c r="E5" s="25">
        <v>5</v>
      </c>
      <c r="F5" s="47">
        <v>6</v>
      </c>
      <c r="G5" s="25">
        <v>7</v>
      </c>
      <c r="H5" s="47">
        <v>8</v>
      </c>
      <c r="I5" s="25">
        <v>9</v>
      </c>
      <c r="J5" s="47">
        <v>10</v>
      </c>
      <c r="K5" s="25">
        <v>11</v>
      </c>
      <c r="L5" s="47">
        <v>12</v>
      </c>
      <c r="M5" s="25">
        <v>13</v>
      </c>
      <c r="N5" s="47">
        <v>14</v>
      </c>
      <c r="O5" s="25">
        <v>15</v>
      </c>
      <c r="P5" s="47">
        <v>16</v>
      </c>
      <c r="Q5" s="25">
        <v>17</v>
      </c>
      <c r="R5" s="47">
        <v>18</v>
      </c>
      <c r="S5" s="25">
        <v>19</v>
      </c>
      <c r="T5" s="47">
        <v>20</v>
      </c>
      <c r="U5" s="47">
        <v>21</v>
      </c>
      <c r="V5" s="47">
        <v>22</v>
      </c>
      <c r="W5" s="47">
        <v>23</v>
      </c>
      <c r="X5" s="47">
        <v>24</v>
      </c>
      <c r="Y5" s="47">
        <v>25</v>
      </c>
      <c r="Z5" s="47">
        <v>26</v>
      </c>
      <c r="AA5" s="47">
        <v>27</v>
      </c>
      <c r="AB5" s="47">
        <v>28</v>
      </c>
      <c r="AC5" s="47">
        <v>29</v>
      </c>
      <c r="AD5" s="47">
        <v>30</v>
      </c>
      <c r="AE5" s="47">
        <v>31</v>
      </c>
      <c r="AF5" s="47">
        <v>32</v>
      </c>
      <c r="AG5" s="47">
        <v>33</v>
      </c>
      <c r="AH5" s="47">
        <v>34</v>
      </c>
      <c r="AI5" s="47">
        <v>35</v>
      </c>
      <c r="AJ5" s="47">
        <v>36</v>
      </c>
      <c r="AK5" s="47">
        <v>37</v>
      </c>
      <c r="AL5" s="47">
        <v>38</v>
      </c>
      <c r="AM5" s="47">
        <v>39</v>
      </c>
      <c r="AN5" s="47">
        <v>40</v>
      </c>
      <c r="AO5" s="47">
        <v>41</v>
      </c>
      <c r="AP5" s="47">
        <v>42</v>
      </c>
      <c r="AQ5" s="47">
        <v>43</v>
      </c>
      <c r="AR5" s="47">
        <v>44</v>
      </c>
      <c r="AS5" s="47">
        <v>45</v>
      </c>
      <c r="AT5" s="47">
        <v>46</v>
      </c>
      <c r="AU5" s="47">
        <v>47</v>
      </c>
      <c r="AV5" s="25">
        <v>48</v>
      </c>
    </row>
    <row r="6" spans="1:48" ht="15" customHeight="1">
      <c r="A6" s="26" t="s">
        <v>4</v>
      </c>
      <c r="B6" s="50">
        <f>'Расчет субсидий'!BM6</f>
        <v>-61020.500000000036</v>
      </c>
      <c r="C6" s="50"/>
      <c r="D6" s="50"/>
      <c r="E6" s="50">
        <f>SUM(E7:E16)</f>
        <v>5520.6178176691537</v>
      </c>
      <c r="F6" s="50"/>
      <c r="G6" s="50"/>
      <c r="H6" s="50">
        <f>SUM(H7:H16)</f>
        <v>-2467.4242014145107</v>
      </c>
      <c r="I6" s="50"/>
      <c r="J6" s="50"/>
      <c r="K6" s="50">
        <f>SUM(K7:K16)</f>
        <v>26013.571864928759</v>
      </c>
      <c r="L6" s="50"/>
      <c r="M6" s="50"/>
      <c r="N6" s="50">
        <f>SUM(N7:N16)</f>
        <v>-18708.202081477284</v>
      </c>
      <c r="O6" s="50"/>
      <c r="P6" s="50"/>
      <c r="Q6" s="50"/>
      <c r="R6" s="50"/>
      <c r="S6" s="50"/>
      <c r="T6" s="50"/>
      <c r="U6" s="50"/>
      <c r="V6" s="50"/>
      <c r="W6" s="50">
        <f>SUM(W7:W16)</f>
        <v>-11862.919381726479</v>
      </c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>
        <f>SUM(AI7:AI16)</f>
        <v>-51159.642297213701</v>
      </c>
      <c r="AJ6" s="50"/>
      <c r="AK6" s="50"/>
      <c r="AL6" s="50">
        <f>SUM(AL7:AL16)</f>
        <v>-11385.02701406682</v>
      </c>
      <c r="AM6" s="50"/>
      <c r="AN6" s="50"/>
      <c r="AO6" s="50">
        <f>SUM(AO7:AO16)</f>
        <v>-4283.7117592780614</v>
      </c>
      <c r="AP6" s="50"/>
      <c r="AQ6" s="50"/>
      <c r="AR6" s="50"/>
      <c r="AS6" s="50"/>
      <c r="AT6" s="50"/>
      <c r="AU6" s="50">
        <f>SUM(AU7:AU16)</f>
        <v>7312.2370525788974</v>
      </c>
      <c r="AV6" s="50"/>
    </row>
    <row r="7" spans="1:48" ht="15" customHeight="1">
      <c r="A7" s="28" t="s">
        <v>5</v>
      </c>
      <c r="B7" s="51">
        <f>'Расчет субсидий'!BM7</f>
        <v>-38411.200000000012</v>
      </c>
      <c r="C7" s="53">
        <f>'Расчет субсидий'!D7-1</f>
        <v>1.3381209077381051E-2</v>
      </c>
      <c r="D7" s="53">
        <f>C7*'Расчет субсидий'!E7</f>
        <v>0.20071813616071577</v>
      </c>
      <c r="E7" s="54">
        <f t="shared" ref="E7:E16" si="0">$B7*D7/$AV7</f>
        <v>839.1349822506503</v>
      </c>
      <c r="F7" s="59">
        <f>'Расчет субсидий'!H7-1</f>
        <v>9.3109869646168519E-4</v>
      </c>
      <c r="G7" s="59">
        <f>F7*'Расчет субсидий'!I7</f>
        <v>9.3109869646168519E-3</v>
      </c>
      <c r="H7" s="54">
        <f>$B7*G7/$AV7</f>
        <v>38.926103194948766</v>
      </c>
      <c r="I7" s="53">
        <f>'Расчет субсидий'!L7-1</f>
        <v>0.16894574327304812</v>
      </c>
      <c r="J7" s="53">
        <f>I7*'Расчет субсидий'!M7</f>
        <v>0.84472871636524061</v>
      </c>
      <c r="K7" s="54">
        <f t="shared" ref="K7:K16" si="1">$B7*J7/$AV7</f>
        <v>3531.5264976663038</v>
      </c>
      <c r="L7" s="53">
        <f>'Расчет субсидий'!P7-1</f>
        <v>-7.8510883207740245E-2</v>
      </c>
      <c r="M7" s="53">
        <f>L7*'Расчет субсидий'!Q7</f>
        <v>-1.5702176641548049</v>
      </c>
      <c r="N7" s="54">
        <f t="shared" ref="N7:N16" si="2">$B7*M7/$AV7</f>
        <v>-6564.5516491104372</v>
      </c>
      <c r="O7" s="27" t="s">
        <v>367</v>
      </c>
      <c r="P7" s="27" t="s">
        <v>367</v>
      </c>
      <c r="Q7" s="27" t="s">
        <v>367</v>
      </c>
      <c r="R7" s="27" t="s">
        <v>367</v>
      </c>
      <c r="S7" s="27" t="s">
        <v>367</v>
      </c>
      <c r="T7" s="27" t="s">
        <v>367</v>
      </c>
      <c r="U7" s="59">
        <f>'Расчет субсидий'!AB7-1</f>
        <v>-9.646448510443606E-3</v>
      </c>
      <c r="V7" s="59">
        <f>U7*'Расчет субсидий'!AC7</f>
        <v>-0.14469672765665409</v>
      </c>
      <c r="W7" s="54">
        <f>$B7*V7/$AV7</f>
        <v>-604.92832544375608</v>
      </c>
      <c r="X7" s="27" t="s">
        <v>367</v>
      </c>
      <c r="Y7" s="27" t="s">
        <v>367</v>
      </c>
      <c r="Z7" s="27" t="s">
        <v>367</v>
      </c>
      <c r="AA7" s="27" t="s">
        <v>367</v>
      </c>
      <c r="AB7" s="27" t="s">
        <v>367</v>
      </c>
      <c r="AC7" s="27" t="s">
        <v>367</v>
      </c>
      <c r="AD7" s="27" t="s">
        <v>367</v>
      </c>
      <c r="AE7" s="27" t="s">
        <v>367</v>
      </c>
      <c r="AF7" s="27" t="s">
        <v>367</v>
      </c>
      <c r="AG7" s="59">
        <f>'Расчет субсидий'!AR7-1</f>
        <v>-0.47507405840033856</v>
      </c>
      <c r="AH7" s="59">
        <f>AG7*'Расчет субсидий'!AS7</f>
        <v>-7.1261108760050789</v>
      </c>
      <c r="AI7" s="54">
        <f t="shared" ref="AI7:AI16" si="3">$B7*AH7/$AV7</f>
        <v>-29791.871516107865</v>
      </c>
      <c r="AJ7" s="59">
        <f>'Расчет субсидий'!AV7-1</f>
        <v>-0.14936551457238711</v>
      </c>
      <c r="AK7" s="59">
        <f>AJ7*'Расчет субсидий'!AW7</f>
        <v>-1.4936551457238711</v>
      </c>
      <c r="AL7" s="54">
        <f>$B7*AK7/$AV7</f>
        <v>-6244.469524129142</v>
      </c>
      <c r="AM7" s="59">
        <f>'Расчет субсидий'!AZ7-1</f>
        <v>-4.6666666666666634E-2</v>
      </c>
      <c r="AN7" s="59">
        <f>AM7*'Расчет субсидий'!BA7</f>
        <v>-0.69999999999999951</v>
      </c>
      <c r="AO7" s="54">
        <f>$B7*AN7/$AV7</f>
        <v>-2926.4644381966855</v>
      </c>
      <c r="AP7" s="27" t="s">
        <v>367</v>
      </c>
      <c r="AQ7" s="27" t="s">
        <v>367</v>
      </c>
      <c r="AR7" s="27" t="s">
        <v>367</v>
      </c>
      <c r="AS7" s="59">
        <f>'Расчет субсидий'!BH7-1</f>
        <v>5.280657616878659E-2</v>
      </c>
      <c r="AT7" s="59">
        <f>AS7*'Расчет субсидий'!BI7</f>
        <v>0.79209864253179885</v>
      </c>
      <c r="AU7" s="54">
        <f>$B7*AT7/$AV7</f>
        <v>3311.4978698759705</v>
      </c>
      <c r="AV7" s="53">
        <f>D7+G7+J7+M7+V7+AH7+AK7+AN7+AT7</f>
        <v>-9.1878239315180359</v>
      </c>
    </row>
    <row r="8" spans="1:48" ht="15" customHeight="1">
      <c r="A8" s="28" t="s">
        <v>6</v>
      </c>
      <c r="B8" s="51">
        <f>'Расчет субсидий'!BM8</f>
        <v>-573.20000000001164</v>
      </c>
      <c r="C8" s="53">
        <f>'Расчет субсидий'!D8-1</f>
        <v>-5.3778047117567396E-2</v>
      </c>
      <c r="D8" s="53">
        <f>C8*'Расчет субсидий'!E8</f>
        <v>-0.80667070676351094</v>
      </c>
      <c r="E8" s="54">
        <f t="shared" si="0"/>
        <v>-3294.2204243693973</v>
      </c>
      <c r="F8" s="59">
        <f>'Расчет субсидий'!H8-1</f>
        <v>-2.6794258373205704E-2</v>
      </c>
      <c r="G8" s="59">
        <f>F8*'Расчет субсидий'!I8</f>
        <v>-0.26794258373205704</v>
      </c>
      <c r="H8" s="54">
        <f t="shared" ref="H8:H44" si="4">$B8*G8/$AV8</f>
        <v>-1094.2035262812844</v>
      </c>
      <c r="I8" s="53">
        <f>'Расчет субсидий'!L8-1</f>
        <v>0.21129923721395527</v>
      </c>
      <c r="J8" s="53">
        <f>I8*'Расчет субсидий'!M8</f>
        <v>3.1694885582093288</v>
      </c>
      <c r="K8" s="54">
        <f t="shared" si="1"/>
        <v>12943.316096290622</v>
      </c>
      <c r="L8" s="53">
        <f>'Расчет субсидий'!P8-1</f>
        <v>-0.10916601287897321</v>
      </c>
      <c r="M8" s="53">
        <f>L8*'Расчет субсидий'!Q8</f>
        <v>-2.1833202575794641</v>
      </c>
      <c r="N8" s="54">
        <f t="shared" si="2"/>
        <v>-8916.0770623672579</v>
      </c>
      <c r="O8" s="27" t="s">
        <v>367</v>
      </c>
      <c r="P8" s="27" t="s">
        <v>367</v>
      </c>
      <c r="Q8" s="27" t="s">
        <v>367</v>
      </c>
      <c r="R8" s="27" t="s">
        <v>367</v>
      </c>
      <c r="S8" s="27" t="s">
        <v>367</v>
      </c>
      <c r="T8" s="27" t="s">
        <v>367</v>
      </c>
      <c r="U8" s="59">
        <f>'Расчет субсидий'!AB8-1</f>
        <v>-4.9198376860078108E-2</v>
      </c>
      <c r="V8" s="59">
        <f>U8*'Расчет субсидий'!AC8</f>
        <v>-0.73797565290117162</v>
      </c>
      <c r="W8" s="54">
        <f t="shared" ref="W8:W16" si="5">$B8*V8/$AV8</f>
        <v>-3013.6887928261972</v>
      </c>
      <c r="X8" s="27" t="s">
        <v>367</v>
      </c>
      <c r="Y8" s="27" t="s">
        <v>367</v>
      </c>
      <c r="Z8" s="27" t="s">
        <v>367</v>
      </c>
      <c r="AA8" s="27" t="s">
        <v>367</v>
      </c>
      <c r="AB8" s="27" t="s">
        <v>367</v>
      </c>
      <c r="AC8" s="27" t="s">
        <v>367</v>
      </c>
      <c r="AD8" s="27" t="s">
        <v>367</v>
      </c>
      <c r="AE8" s="27" t="s">
        <v>367</v>
      </c>
      <c r="AF8" s="27" t="s">
        <v>367</v>
      </c>
      <c r="AG8" s="59">
        <f>'Расчет субсидий'!AR8-1</f>
        <v>0.10452814219212869</v>
      </c>
      <c r="AH8" s="59">
        <f>AG8*'Расчет субсидий'!AS8</f>
        <v>1.5679221328819304</v>
      </c>
      <c r="AI8" s="54">
        <f t="shared" si="3"/>
        <v>6402.961047988957</v>
      </c>
      <c r="AJ8" s="59">
        <f>'Расчет субсидий'!AV8-1</f>
        <v>-0.17485621823170405</v>
      </c>
      <c r="AK8" s="59">
        <f>AJ8*'Расчет субсидий'!AW8</f>
        <v>-0.87428109115852026</v>
      </c>
      <c r="AL8" s="54">
        <f t="shared" ref="AL8:AL43" si="6">$B8*AK8/$AV8</f>
        <v>-3570.3225653125182</v>
      </c>
      <c r="AM8" s="59">
        <f>'Расчет субсидий'!AZ8-1</f>
        <v>-3.7999999999999923E-2</v>
      </c>
      <c r="AN8" s="59">
        <f>AM8*'Расчет субсидий'!BA8</f>
        <v>-0.56999999999999884</v>
      </c>
      <c r="AO8" s="54">
        <f t="shared" ref="AO8:AO44" si="7">$B8*AN8/$AV8</f>
        <v>-2327.7226086765954</v>
      </c>
      <c r="AP8" s="27" t="s">
        <v>367</v>
      </c>
      <c r="AQ8" s="27" t="s">
        <v>367</v>
      </c>
      <c r="AR8" s="27" t="s">
        <v>367</v>
      </c>
      <c r="AS8" s="59">
        <f>'Расчет субсидий'!BH8-1</f>
        <v>3.7494501031056782E-2</v>
      </c>
      <c r="AT8" s="59">
        <f>AS8*'Расчет субсидий'!BI8</f>
        <v>0.56241751546585173</v>
      </c>
      <c r="AU8" s="54">
        <f t="shared" ref="AU8:AU15" si="8">$B8*AT8/$AV8</f>
        <v>2296.7578355536571</v>
      </c>
      <c r="AV8" s="53">
        <f t="shared" ref="AV8:AV16" si="9">D8+G8+J8+M8+V8+AH8+AK8+AN8+AT8</f>
        <v>-0.14036208557761176</v>
      </c>
    </row>
    <row r="9" spans="1:48" ht="15" customHeight="1">
      <c r="A9" s="28" t="s">
        <v>7</v>
      </c>
      <c r="B9" s="51">
        <f>'Расчет субсидий'!BM9</f>
        <v>11776.599999999977</v>
      </c>
      <c r="C9" s="53">
        <f>'Расчет субсидий'!D9-1</f>
        <v>0.13680855843766859</v>
      </c>
      <c r="D9" s="53">
        <f>C9*'Расчет субсидий'!E9</f>
        <v>2.0521283765650287</v>
      </c>
      <c r="E9" s="54">
        <f t="shared" si="0"/>
        <v>5664.2584994037952</v>
      </c>
      <c r="F9" s="59">
        <f>'Расчет субсидий'!H9-1</f>
        <v>-1.2115563839701693E-2</v>
      </c>
      <c r="G9" s="59">
        <f>F9*'Расчет субсидий'!I9</f>
        <v>-0.12115563839701693</v>
      </c>
      <c r="H9" s="54">
        <f t="shared" si="4"/>
        <v>-334.41224358960056</v>
      </c>
      <c r="I9" s="53">
        <f>'Расчет субсидий'!L9-1</f>
        <v>2.7397260273972712E-2</v>
      </c>
      <c r="J9" s="53">
        <f>I9*'Расчет субсидий'!M9</f>
        <v>0.13698630136986356</v>
      </c>
      <c r="K9" s="54">
        <f t="shared" si="1"/>
        <v>378.10783706179677</v>
      </c>
      <c r="L9" s="53">
        <f>'Расчет субсидий'!P9-1</f>
        <v>-7.661209616782072E-3</v>
      </c>
      <c r="M9" s="53">
        <f>L9*'Расчет субсидий'!Q9</f>
        <v>-0.15322419233564144</v>
      </c>
      <c r="N9" s="54">
        <f t="shared" si="2"/>
        <v>-422.92745603186023</v>
      </c>
      <c r="O9" s="27" t="s">
        <v>367</v>
      </c>
      <c r="P9" s="27" t="s">
        <v>367</v>
      </c>
      <c r="Q9" s="27" t="s">
        <v>367</v>
      </c>
      <c r="R9" s="27" t="s">
        <v>367</v>
      </c>
      <c r="S9" s="27" t="s">
        <v>367</v>
      </c>
      <c r="T9" s="27" t="s">
        <v>367</v>
      </c>
      <c r="U9" s="59">
        <f>'Расчет субсидий'!AB9-1</f>
        <v>-9.7386971458350735E-2</v>
      </c>
      <c r="V9" s="59">
        <f>U9*'Расчет субсидий'!AC9</f>
        <v>-1.4608045718752609</v>
      </c>
      <c r="W9" s="54">
        <f t="shared" si="5"/>
        <v>-4032.0940964046781</v>
      </c>
      <c r="X9" s="27" t="s">
        <v>367</v>
      </c>
      <c r="Y9" s="27" t="s">
        <v>367</v>
      </c>
      <c r="Z9" s="27" t="s">
        <v>367</v>
      </c>
      <c r="AA9" s="27" t="s">
        <v>367</v>
      </c>
      <c r="AB9" s="27" t="s">
        <v>367</v>
      </c>
      <c r="AC9" s="27" t="s">
        <v>367</v>
      </c>
      <c r="AD9" s="27" t="s">
        <v>367</v>
      </c>
      <c r="AE9" s="27" t="s">
        <v>367</v>
      </c>
      <c r="AF9" s="27" t="s">
        <v>367</v>
      </c>
      <c r="AG9" s="59">
        <f>'Расчет субсидий'!AR9-1</f>
        <v>0.20286077020736348</v>
      </c>
      <c r="AH9" s="59">
        <f>AG9*'Расчет субсидий'!AS9</f>
        <v>3.0429115531104522</v>
      </c>
      <c r="AI9" s="54">
        <f t="shared" si="3"/>
        <v>8399.0055517336714</v>
      </c>
      <c r="AJ9" s="59">
        <f>'Расчет субсидий'!AV9-1</f>
        <v>9.8285714285715198E-3</v>
      </c>
      <c r="AK9" s="59">
        <f>AJ9*'Расчет субсидий'!AW9</f>
        <v>4.9142857142857599E-2</v>
      </c>
      <c r="AL9" s="54">
        <f t="shared" si="6"/>
        <v>135.64348577565559</v>
      </c>
      <c r="AM9" s="59">
        <f>'Расчет субсидий'!AZ9-1</f>
        <v>0</v>
      </c>
      <c r="AN9" s="59">
        <f>AM9*'Расчет субсидий'!BA9</f>
        <v>0</v>
      </c>
      <c r="AO9" s="54">
        <f t="shared" si="7"/>
        <v>0</v>
      </c>
      <c r="AP9" s="27" t="s">
        <v>367</v>
      </c>
      <c r="AQ9" s="27" t="s">
        <v>367</v>
      </c>
      <c r="AR9" s="27" t="s">
        <v>367</v>
      </c>
      <c r="AS9" s="59">
        <f>'Расчет субсидий'!BH9-1</f>
        <v>4.804066464400103E-2</v>
      </c>
      <c r="AT9" s="59">
        <f>AS9*'Расчет субсидий'!BI9</f>
        <v>0.72060996966001545</v>
      </c>
      <c r="AU9" s="54">
        <f t="shared" si="8"/>
        <v>1989.0184220511949</v>
      </c>
      <c r="AV9" s="53">
        <f t="shared" si="9"/>
        <v>4.2665946552402989</v>
      </c>
    </row>
    <row r="10" spans="1:48" ht="15" customHeight="1">
      <c r="A10" s="28" t="s">
        <v>8</v>
      </c>
      <c r="B10" s="51">
        <f>'Расчет субсидий'!BM10</f>
        <v>5037.7000000000116</v>
      </c>
      <c r="C10" s="53">
        <f>'Расчет субсидий'!D10-1</f>
        <v>-5.3430605161918332E-2</v>
      </c>
      <c r="D10" s="53">
        <f>C10*'Расчет субсидий'!E10</f>
        <v>-0.80145907742877498</v>
      </c>
      <c r="E10" s="54">
        <f t="shared" si="0"/>
        <v>-1061.6089293660079</v>
      </c>
      <c r="F10" s="59">
        <f>'Расчет субсидий'!H10-1</f>
        <v>1.0496183206107013E-2</v>
      </c>
      <c r="G10" s="59">
        <f>F10*'Расчет субсидий'!I10</f>
        <v>0.10496183206107013</v>
      </c>
      <c r="H10" s="54">
        <f t="shared" si="4"/>
        <v>139.03194972365876</v>
      </c>
      <c r="I10" s="53">
        <f>'Расчет субсидий'!L10-1</f>
        <v>0.11776447105788423</v>
      </c>
      <c r="J10" s="53">
        <f>I10*'Расчет субсидий'!M10</f>
        <v>1.1776447105788423</v>
      </c>
      <c r="K10" s="54">
        <f t="shared" si="1"/>
        <v>1559.9026520256127</v>
      </c>
      <c r="L10" s="53">
        <f>'Расчет субсидий'!P10-1</f>
        <v>-3.0959299770494608E-2</v>
      </c>
      <c r="M10" s="53">
        <f>L10*'Расчет субсидий'!Q10</f>
        <v>-0.61918599540989216</v>
      </c>
      <c r="N10" s="54">
        <f t="shared" si="2"/>
        <v>-820.17086109295224</v>
      </c>
      <c r="O10" s="27" t="s">
        <v>367</v>
      </c>
      <c r="P10" s="27" t="s">
        <v>367</v>
      </c>
      <c r="Q10" s="27" t="s">
        <v>367</v>
      </c>
      <c r="R10" s="27" t="s">
        <v>367</v>
      </c>
      <c r="S10" s="27" t="s">
        <v>367</v>
      </c>
      <c r="T10" s="27" t="s">
        <v>367</v>
      </c>
      <c r="U10" s="59">
        <f>'Расчет субсидий'!AB10-1</f>
        <v>8.5216972383284073E-5</v>
      </c>
      <c r="V10" s="59">
        <f>U10*'Расчет субсидий'!AC10</f>
        <v>1.2782545857492611E-3</v>
      </c>
      <c r="W10" s="54">
        <f t="shared" si="5"/>
        <v>1.6931700200938318</v>
      </c>
      <c r="X10" s="27" t="s">
        <v>367</v>
      </c>
      <c r="Y10" s="27" t="s">
        <v>367</v>
      </c>
      <c r="Z10" s="27" t="s">
        <v>367</v>
      </c>
      <c r="AA10" s="27" t="s">
        <v>367</v>
      </c>
      <c r="AB10" s="27" t="s">
        <v>367</v>
      </c>
      <c r="AC10" s="27" t="s">
        <v>367</v>
      </c>
      <c r="AD10" s="27" t="s">
        <v>367</v>
      </c>
      <c r="AE10" s="27" t="s">
        <v>367</v>
      </c>
      <c r="AF10" s="27" t="s">
        <v>367</v>
      </c>
      <c r="AG10" s="59">
        <f>'Расчет субсидий'!AR10-1</f>
        <v>2.0228523063901882E-2</v>
      </c>
      <c r="AH10" s="59">
        <f>AG10*'Расчет субсидий'!AS10</f>
        <v>0.30342784595852823</v>
      </c>
      <c r="AI10" s="54">
        <f t="shared" si="3"/>
        <v>401.91909950198772</v>
      </c>
      <c r="AJ10" s="59">
        <f>'Расчет субсидий'!AV10-1</f>
        <v>0.23651636363636364</v>
      </c>
      <c r="AK10" s="59">
        <f>AJ10*'Расчет субсидий'!AW10</f>
        <v>1.1825818181818182</v>
      </c>
      <c r="AL10" s="54">
        <f t="shared" si="6"/>
        <v>1566.4423215660399</v>
      </c>
      <c r="AM10" s="59">
        <f>'Расчет субсидий'!AZ10-1</f>
        <v>4.6511627906977715E-3</v>
      </c>
      <c r="AN10" s="59">
        <f>AM10*'Расчет субсидий'!BA10</f>
        <v>6.9767441860466572E-2</v>
      </c>
      <c r="AO10" s="54">
        <f t="shared" si="7"/>
        <v>92.413625778263494</v>
      </c>
      <c r="AP10" s="27" t="s">
        <v>367</v>
      </c>
      <c r="AQ10" s="27" t="s">
        <v>367</v>
      </c>
      <c r="AR10" s="27" t="s">
        <v>367</v>
      </c>
      <c r="AS10" s="59">
        <f>'Расчет субсидий'!BH10-1</f>
        <v>0.15894550157399023</v>
      </c>
      <c r="AT10" s="59">
        <f>AS10*'Расчет субсидий'!BI10</f>
        <v>2.3841825236098533</v>
      </c>
      <c r="AU10" s="54">
        <f t="shared" si="8"/>
        <v>3158.0769718433153</v>
      </c>
      <c r="AV10" s="53">
        <f t="shared" si="9"/>
        <v>3.8031993539976607</v>
      </c>
    </row>
    <row r="11" spans="1:48" ht="15" customHeight="1">
      <c r="A11" s="28" t="s">
        <v>9</v>
      </c>
      <c r="B11" s="51">
        <f>'Расчет субсидий'!BM11</f>
        <v>-6914.6000000000058</v>
      </c>
      <c r="C11" s="53">
        <f>'Расчет субсидий'!D11-1</f>
        <v>8.4163481307000687E-2</v>
      </c>
      <c r="D11" s="53">
        <f>C11*'Расчет субсидий'!E11</f>
        <v>1.2624522196050103</v>
      </c>
      <c r="E11" s="54">
        <f t="shared" si="0"/>
        <v>1624.4864913292986</v>
      </c>
      <c r="F11" s="59">
        <f>'Расчет субсидий'!H11-1</f>
        <v>-9.3283582089552786E-3</v>
      </c>
      <c r="G11" s="59">
        <f>F11*'Расчет субсидий'!I11</f>
        <v>-9.3283582089552786E-2</v>
      </c>
      <c r="H11" s="54">
        <f t="shared" si="4"/>
        <v>-120.03457763708367</v>
      </c>
      <c r="I11" s="53">
        <f>'Расчет субсидий'!L11-1</f>
        <v>0.10810810810810811</v>
      </c>
      <c r="J11" s="53">
        <f>I11*'Расчет субсидий'!M11</f>
        <v>1.0810810810810811</v>
      </c>
      <c r="K11" s="54">
        <f t="shared" si="1"/>
        <v>1391.1034294805725</v>
      </c>
      <c r="L11" s="53">
        <f>'Расчет субсидий'!P11-1</f>
        <v>4.3680708742923624E-3</v>
      </c>
      <c r="M11" s="53">
        <f>L11*'Расчет субсидий'!Q11</f>
        <v>8.7361417485847248E-2</v>
      </c>
      <c r="N11" s="54">
        <f t="shared" si="2"/>
        <v>112.41410990868269</v>
      </c>
      <c r="O11" s="27" t="s">
        <v>367</v>
      </c>
      <c r="P11" s="27" t="s">
        <v>367</v>
      </c>
      <c r="Q11" s="27" t="s">
        <v>367</v>
      </c>
      <c r="R11" s="27" t="s">
        <v>367</v>
      </c>
      <c r="S11" s="27" t="s">
        <v>367</v>
      </c>
      <c r="T11" s="27" t="s">
        <v>367</v>
      </c>
      <c r="U11" s="59">
        <f>'Расчет субсидий'!AB11-1</f>
        <v>-7.5711422433827558E-2</v>
      </c>
      <c r="V11" s="59">
        <f>U11*'Расчет субсидий'!AC11</f>
        <v>-1.1356713365074134</v>
      </c>
      <c r="W11" s="54">
        <f t="shared" si="5"/>
        <v>-1461.3485691548792</v>
      </c>
      <c r="X11" s="27" t="s">
        <v>367</v>
      </c>
      <c r="Y11" s="27" t="s">
        <v>367</v>
      </c>
      <c r="Z11" s="27" t="s">
        <v>367</v>
      </c>
      <c r="AA11" s="27" t="s">
        <v>367</v>
      </c>
      <c r="AB11" s="27" t="s">
        <v>367</v>
      </c>
      <c r="AC11" s="27" t="s">
        <v>367</v>
      </c>
      <c r="AD11" s="27" t="s">
        <v>367</v>
      </c>
      <c r="AE11" s="27" t="s">
        <v>367</v>
      </c>
      <c r="AF11" s="27" t="s">
        <v>367</v>
      </c>
      <c r="AG11" s="59">
        <f>'Расчет субсидий'!AR11-1</f>
        <v>-0.65586119339822258</v>
      </c>
      <c r="AH11" s="59">
        <f>AG11*'Расчет субсидий'!AS11</f>
        <v>-9.8379179009733377</v>
      </c>
      <c r="AI11" s="54">
        <f t="shared" si="3"/>
        <v>-12659.1442311679</v>
      </c>
      <c r="AJ11" s="59">
        <f>'Расчет субсидий'!AV11-1</f>
        <v>-0.21612862226741225</v>
      </c>
      <c r="AK11" s="59">
        <f>AJ11*'Расчет субсидий'!AW11</f>
        <v>-1.0806431113370611</v>
      </c>
      <c r="AL11" s="54">
        <f t="shared" si="6"/>
        <v>-1390.5398628586261</v>
      </c>
      <c r="AM11" s="59">
        <f>'Расчет субсидий'!AZ11-1</f>
        <v>-1.5698587127158548E-2</v>
      </c>
      <c r="AN11" s="59">
        <f>AM11*'Расчет субсидий'!BA11</f>
        <v>-0.15698587127158548</v>
      </c>
      <c r="AO11" s="54">
        <f t="shared" si="7"/>
        <v>-202.00481511295584</v>
      </c>
      <c r="AP11" s="27" t="s">
        <v>367</v>
      </c>
      <c r="AQ11" s="27" t="s">
        <v>367</v>
      </c>
      <c r="AR11" s="27" t="s">
        <v>367</v>
      </c>
      <c r="AS11" s="59">
        <f>'Расчет субсидий'!BH11-1</f>
        <v>0.30000000000000004</v>
      </c>
      <c r="AT11" s="59">
        <f>AS11*'Расчет субсидий'!BI11</f>
        <v>4.5000000000000009</v>
      </c>
      <c r="AU11" s="54">
        <f t="shared" si="8"/>
        <v>5790.4680252128837</v>
      </c>
      <c r="AV11" s="53">
        <f t="shared" si="9"/>
        <v>-5.37360708400701</v>
      </c>
    </row>
    <row r="12" spans="1:48" ht="15" customHeight="1">
      <c r="A12" s="28" t="s">
        <v>10</v>
      </c>
      <c r="B12" s="51">
        <f>'Расчет субсидий'!BM12</f>
        <v>4091.5</v>
      </c>
      <c r="C12" s="53">
        <f>'Расчет субсидий'!D12-1</f>
        <v>-4.0366667689810232E-2</v>
      </c>
      <c r="D12" s="53">
        <f>C12*'Расчет субсидий'!E12</f>
        <v>-0.60550001534715348</v>
      </c>
      <c r="E12" s="54">
        <f t="shared" si="0"/>
        <v>-460.02717782713722</v>
      </c>
      <c r="F12" s="59">
        <f>'Расчет субсидий'!H12-1</f>
        <v>-9.3196644920778837E-4</v>
      </c>
      <c r="G12" s="59">
        <f>F12*'Расчет субсидий'!I12</f>
        <v>-9.3196644920778837E-3</v>
      </c>
      <c r="H12" s="54">
        <f t="shared" si="4"/>
        <v>-7.0805926439627207</v>
      </c>
      <c r="I12" s="53">
        <f>'Расчет субсидий'!L12-1</f>
        <v>0.16129032258064524</v>
      </c>
      <c r="J12" s="53">
        <f>I12*'Расчет субсидий'!M12</f>
        <v>2.4193548387096788</v>
      </c>
      <c r="K12" s="54">
        <f t="shared" si="1"/>
        <v>1838.0990097513704</v>
      </c>
      <c r="L12" s="53">
        <f>'Расчет субсидий'!P12-1</f>
        <v>4.3481204073561042E-3</v>
      </c>
      <c r="M12" s="53">
        <f>L12*'Расчет субсидий'!Q12</f>
        <v>8.6962408147122083E-2</v>
      </c>
      <c r="N12" s="54">
        <f t="shared" si="2"/>
        <v>66.069480071005401</v>
      </c>
      <c r="O12" s="27" t="s">
        <v>367</v>
      </c>
      <c r="P12" s="27" t="s">
        <v>367</v>
      </c>
      <c r="Q12" s="27" t="s">
        <v>367</v>
      </c>
      <c r="R12" s="27" t="s">
        <v>367</v>
      </c>
      <c r="S12" s="27" t="s">
        <v>367</v>
      </c>
      <c r="T12" s="27" t="s">
        <v>367</v>
      </c>
      <c r="U12" s="59">
        <f>'Расчет субсидий'!AB12-1</f>
        <v>-1.199998205260111E-2</v>
      </c>
      <c r="V12" s="59">
        <f>U12*'Расчет субсидий'!AC12</f>
        <v>-0.1199998205260111</v>
      </c>
      <c r="W12" s="54">
        <f t="shared" si="5"/>
        <v>-91.169574528737257</v>
      </c>
      <c r="X12" s="27" t="s">
        <v>367</v>
      </c>
      <c r="Y12" s="27" t="s">
        <v>367</v>
      </c>
      <c r="Z12" s="27" t="s">
        <v>367</v>
      </c>
      <c r="AA12" s="27" t="s">
        <v>367</v>
      </c>
      <c r="AB12" s="27" t="s">
        <v>367</v>
      </c>
      <c r="AC12" s="27" t="s">
        <v>367</v>
      </c>
      <c r="AD12" s="27" t="s">
        <v>367</v>
      </c>
      <c r="AE12" s="27" t="s">
        <v>367</v>
      </c>
      <c r="AF12" s="27" t="s">
        <v>367</v>
      </c>
      <c r="AG12" s="59">
        <f>'Расчет субсидий'!AR12-1</f>
        <v>2.852306390181969E-2</v>
      </c>
      <c r="AH12" s="59">
        <f>AG12*'Расчет субсидий'!AS12</f>
        <v>0.42784595852729534</v>
      </c>
      <c r="AI12" s="54">
        <f t="shared" si="3"/>
        <v>325.05493618066077</v>
      </c>
      <c r="AJ12" s="59">
        <f>'Расчет субсидий'!AV12-1</f>
        <v>1.1937984496124043E-2</v>
      </c>
      <c r="AK12" s="59">
        <f>AJ12*'Расчет субсидий'!AW12</f>
        <v>5.9689922480620217E-2</v>
      </c>
      <c r="AL12" s="54">
        <f t="shared" si="6"/>
        <v>45.349274793555793</v>
      </c>
      <c r="AM12" s="59">
        <f>'Расчет субсидий'!AZ12-1</f>
        <v>-1.4084507042252392E-3</v>
      </c>
      <c r="AN12" s="59">
        <f>AM12*'Расчет субсидий'!BA12</f>
        <v>-1.4084507042252392E-2</v>
      </c>
      <c r="AO12" s="54">
        <f t="shared" si="7"/>
        <v>-10.700670291509461</v>
      </c>
      <c r="AP12" s="27" t="s">
        <v>367</v>
      </c>
      <c r="AQ12" s="27" t="s">
        <v>367</v>
      </c>
      <c r="AR12" s="27" t="s">
        <v>367</v>
      </c>
      <c r="AS12" s="59">
        <f>'Расчет субсидий'!BH12-1</f>
        <v>0.2093594718131031</v>
      </c>
      <c r="AT12" s="59">
        <f>AS12*'Расчет субсидий'!BI12</f>
        <v>3.1403920771965463</v>
      </c>
      <c r="AU12" s="54">
        <f t="shared" si="8"/>
        <v>2385.9053144947538</v>
      </c>
      <c r="AV12" s="53">
        <f t="shared" si="9"/>
        <v>5.3853411976537684</v>
      </c>
    </row>
    <row r="13" spans="1:48" ht="15" customHeight="1">
      <c r="A13" s="28" t="s">
        <v>11</v>
      </c>
      <c r="B13" s="51">
        <f>'Расчет субсидий'!BM13</f>
        <v>-8115.6999999999971</v>
      </c>
      <c r="C13" s="53">
        <f>'Расчет субсидий'!D13-1</f>
        <v>5.1686088548702047E-2</v>
      </c>
      <c r="D13" s="53">
        <f>C13*'Расчет субсидий'!E13</f>
        <v>0.77529132823053071</v>
      </c>
      <c r="E13" s="54">
        <f t="shared" si="0"/>
        <v>902.6835473165977</v>
      </c>
      <c r="F13" s="59">
        <f>'Расчет субсидий'!H13-1</f>
        <v>-2.4231127679403497E-2</v>
      </c>
      <c r="G13" s="59">
        <f>F13*'Расчет субсидий'!I13</f>
        <v>-0.24231127679403497</v>
      </c>
      <c r="H13" s="54">
        <f t="shared" si="4"/>
        <v>-282.12672440238435</v>
      </c>
      <c r="I13" s="53">
        <f>'Расчет субсидий'!L13-1</f>
        <v>0.13691931540342295</v>
      </c>
      <c r="J13" s="53">
        <f>I13*'Расчет субсидий'!M13</f>
        <v>1.3691931540342295</v>
      </c>
      <c r="K13" s="54">
        <f t="shared" si="1"/>
        <v>1594.1725235932386</v>
      </c>
      <c r="L13" s="53">
        <f>'Расчет субсидий'!P13-1</f>
        <v>2.6817619766083212E-2</v>
      </c>
      <c r="M13" s="53">
        <f>L13*'Расчет субсидий'!Q13</f>
        <v>0.53635239532166423</v>
      </c>
      <c r="N13" s="54">
        <f t="shared" si="2"/>
        <v>624.48329446134528</v>
      </c>
      <c r="O13" s="27" t="s">
        <v>367</v>
      </c>
      <c r="P13" s="27" t="s">
        <v>367</v>
      </c>
      <c r="Q13" s="27" t="s">
        <v>367</v>
      </c>
      <c r="R13" s="27" t="s">
        <v>367</v>
      </c>
      <c r="S13" s="27" t="s">
        <v>367</v>
      </c>
      <c r="T13" s="27" t="s">
        <v>367</v>
      </c>
      <c r="U13" s="59">
        <f>'Расчет субсидий'!AB13-1</f>
        <v>-2.1096197892084945E-2</v>
      </c>
      <c r="V13" s="59">
        <f>U13*'Расчет субсидий'!AC13</f>
        <v>-0.31644296838127417</v>
      </c>
      <c r="W13" s="54">
        <f t="shared" si="5"/>
        <v>-368.43938635782848</v>
      </c>
      <c r="X13" s="27" t="s">
        <v>367</v>
      </c>
      <c r="Y13" s="27" t="s">
        <v>367</v>
      </c>
      <c r="Z13" s="27" t="s">
        <v>367</v>
      </c>
      <c r="AA13" s="27" t="s">
        <v>367</v>
      </c>
      <c r="AB13" s="27" t="s">
        <v>367</v>
      </c>
      <c r="AC13" s="27" t="s">
        <v>367</v>
      </c>
      <c r="AD13" s="27" t="s">
        <v>367</v>
      </c>
      <c r="AE13" s="27" t="s">
        <v>367</v>
      </c>
      <c r="AF13" s="27" t="s">
        <v>367</v>
      </c>
      <c r="AG13" s="59">
        <f>'Расчет субсидий'!AR13-1</f>
        <v>-0.54803216250528997</v>
      </c>
      <c r="AH13" s="59">
        <f>AG13*'Расчет субсидий'!AS13</f>
        <v>-8.2204824375793493</v>
      </c>
      <c r="AI13" s="54">
        <f t="shared" si="3"/>
        <v>-9571.233389574887</v>
      </c>
      <c r="AJ13" s="59">
        <f>'Расчет субсидий'!AV13-1</f>
        <v>-0.34841437632135308</v>
      </c>
      <c r="AK13" s="59">
        <f>AJ13*'Расчет субсидий'!AW13</f>
        <v>-1.7420718816067655</v>
      </c>
      <c r="AL13" s="54">
        <f t="shared" si="6"/>
        <v>-2028.3209272549798</v>
      </c>
      <c r="AM13" s="59">
        <f>'Расчет субсидий'!AZ13-1</f>
        <v>-1.3664596273291862E-2</v>
      </c>
      <c r="AN13" s="59">
        <f>AM13*'Расчет субсидий'!BA13</f>
        <v>-0.13664596273291862</v>
      </c>
      <c r="AO13" s="54">
        <f t="shared" si="7"/>
        <v>-159.09898366561555</v>
      </c>
      <c r="AP13" s="27" t="s">
        <v>367</v>
      </c>
      <c r="AQ13" s="27" t="s">
        <v>367</v>
      </c>
      <c r="AR13" s="27" t="s">
        <v>367</v>
      </c>
      <c r="AS13" s="59">
        <f>'Расчет субсидий'!BH13-1</f>
        <v>6.7116988923427989E-2</v>
      </c>
      <c r="AT13" s="59">
        <f>AS13*'Расчет субсидий'!BI13</f>
        <v>1.0067548338514198</v>
      </c>
      <c r="AU13" s="54">
        <f t="shared" si="8"/>
        <v>1172.1800458845169</v>
      </c>
      <c r="AV13" s="53">
        <f t="shared" si="9"/>
        <v>-6.9703628156564985</v>
      </c>
    </row>
    <row r="14" spans="1:48" ht="15" customHeight="1">
      <c r="A14" s="28" t="s">
        <v>12</v>
      </c>
      <c r="B14" s="51">
        <f>'Расчет субсидий'!BM14</f>
        <v>-4681.6999999999971</v>
      </c>
      <c r="C14" s="53">
        <f>'Расчет субсидий'!D14-1</f>
        <v>1.6890350984170466E-2</v>
      </c>
      <c r="D14" s="53">
        <f>C14*'Расчет субсидий'!E14</f>
        <v>0.25335526476255699</v>
      </c>
      <c r="E14" s="54">
        <f t="shared" si="0"/>
        <v>190.8593422589334</v>
      </c>
      <c r="F14" s="59">
        <f>'Расчет субсидий'!H14-1</f>
        <v>-3.470919324577848E-2</v>
      </c>
      <c r="G14" s="59">
        <f>F14*'Расчет субсидий'!I14</f>
        <v>-0.3470919324577848</v>
      </c>
      <c r="H14" s="54">
        <f t="shared" si="4"/>
        <v>-261.47369779096579</v>
      </c>
      <c r="I14" s="53">
        <f>'Расчет субсидий'!L14-1</f>
        <v>8.8082901554404236E-2</v>
      </c>
      <c r="J14" s="53">
        <f>I14*'Расчет субсидий'!M14</f>
        <v>1.3212435233160635</v>
      </c>
      <c r="K14" s="54">
        <f t="shared" si="1"/>
        <v>995.32831915023917</v>
      </c>
      <c r="L14" s="53">
        <f>'Расчет субсидий'!P14-1</f>
        <v>-5.1184803513505739E-2</v>
      </c>
      <c r="M14" s="53">
        <f>L14*'Расчет субсидий'!Q14</f>
        <v>-1.0236960702701148</v>
      </c>
      <c r="N14" s="54">
        <f t="shared" si="2"/>
        <v>-771.17781163110919</v>
      </c>
      <c r="O14" s="27" t="s">
        <v>367</v>
      </c>
      <c r="P14" s="27" t="s">
        <v>367</v>
      </c>
      <c r="Q14" s="27" t="s">
        <v>367</v>
      </c>
      <c r="R14" s="27" t="s">
        <v>367</v>
      </c>
      <c r="S14" s="27" t="s">
        <v>367</v>
      </c>
      <c r="T14" s="27" t="s">
        <v>367</v>
      </c>
      <c r="U14" s="59">
        <f>'Расчет субсидий'!AB14-1</f>
        <v>-7.751088177550125E-2</v>
      </c>
      <c r="V14" s="59">
        <f>U14*'Расчет субсидий'!AC14</f>
        <v>-0.7751088177550125</v>
      </c>
      <c r="W14" s="54">
        <f t="shared" si="5"/>
        <v>-583.9103413716964</v>
      </c>
      <c r="X14" s="27" t="s">
        <v>367</v>
      </c>
      <c r="Y14" s="27" t="s">
        <v>367</v>
      </c>
      <c r="Z14" s="27" t="s">
        <v>367</v>
      </c>
      <c r="AA14" s="27" t="s">
        <v>367</v>
      </c>
      <c r="AB14" s="27" t="s">
        <v>367</v>
      </c>
      <c r="AC14" s="27" t="s">
        <v>367</v>
      </c>
      <c r="AD14" s="27" t="s">
        <v>367</v>
      </c>
      <c r="AE14" s="27" t="s">
        <v>367</v>
      </c>
      <c r="AF14" s="27" t="s">
        <v>367</v>
      </c>
      <c r="AG14" s="59">
        <f>'Расчет субсидий'!AR14-1</f>
        <v>-2.9707998307236583E-2</v>
      </c>
      <c r="AH14" s="59">
        <f>AG14*'Расчет субсидий'!AS14</f>
        <v>-0.44561997460854874</v>
      </c>
      <c r="AI14" s="54">
        <f t="shared" si="3"/>
        <v>-335.69752470286835</v>
      </c>
      <c r="AJ14" s="59">
        <f>'Расчет субсидий'!AV14-1</f>
        <v>1.2705882352941122E-2</v>
      </c>
      <c r="AK14" s="59">
        <f>AJ14*'Расчет субсидий'!AW14</f>
        <v>6.3529411764705612E-2</v>
      </c>
      <c r="AL14" s="54">
        <f t="shared" si="6"/>
        <v>47.858416342254849</v>
      </c>
      <c r="AM14" s="59">
        <f>'Расчет субсидий'!AZ14-1</f>
        <v>4.7001620745542816E-2</v>
      </c>
      <c r="AN14" s="59">
        <f>AM14*'Расчет субсидий'!BA14</f>
        <v>0.47001620745542816</v>
      </c>
      <c r="AO14" s="54">
        <f t="shared" si="7"/>
        <v>354.0758637482993</v>
      </c>
      <c r="AP14" s="27" t="s">
        <v>367</v>
      </c>
      <c r="AQ14" s="27" t="s">
        <v>367</v>
      </c>
      <c r="AR14" s="27" t="s">
        <v>367</v>
      </c>
      <c r="AS14" s="59">
        <f>'Расчет субсидий'!BH14-1</f>
        <v>-0.38208843367474399</v>
      </c>
      <c r="AT14" s="59">
        <f>AS14*'Расчет субсидий'!BI14</f>
        <v>-5.7313265051211602</v>
      </c>
      <c r="AU14" s="54">
        <f t="shared" si="8"/>
        <v>-4317.5625660030837</v>
      </c>
      <c r="AV14" s="53">
        <f t="shared" si="9"/>
        <v>-6.2146988929138667</v>
      </c>
    </row>
    <row r="15" spans="1:48" ht="15" customHeight="1">
      <c r="A15" s="28" t="s">
        <v>13</v>
      </c>
      <c r="B15" s="51">
        <f>'Расчет субсидий'!BM15</f>
        <v>-11065</v>
      </c>
      <c r="C15" s="53">
        <f>'Расчет субсидий'!D15-1</f>
        <v>2.6147137741044935E-2</v>
      </c>
      <c r="D15" s="53">
        <f>C15*'Расчет субсидий'!E15</f>
        <v>0.39220706611567402</v>
      </c>
      <c r="E15" s="54">
        <f t="shared" si="0"/>
        <v>493.10213688345243</v>
      </c>
      <c r="F15" s="59">
        <f>'Расчет субсидий'!H15-1</f>
        <v>-3.1220435193945129E-2</v>
      </c>
      <c r="G15" s="59">
        <f>F15*'Расчет субсидий'!I15</f>
        <v>-0.31220435193945129</v>
      </c>
      <c r="H15" s="54">
        <f t="shared" si="4"/>
        <v>-392.51876466767334</v>
      </c>
      <c r="I15" s="53">
        <f>'Расчет субсидий'!L15-1</f>
        <v>0.13300492610837433</v>
      </c>
      <c r="J15" s="53">
        <f>I15*'Расчет субсидий'!M15</f>
        <v>1.3300492610837433</v>
      </c>
      <c r="K15" s="54">
        <f t="shared" si="1"/>
        <v>1672.2037654651031</v>
      </c>
      <c r="L15" s="53">
        <f>'Расчет субсидий'!P15-1</f>
        <v>-5.4506377204205481E-2</v>
      </c>
      <c r="M15" s="53">
        <f>L15*'Расчет субсидий'!Q15</f>
        <v>-1.0901275440841096</v>
      </c>
      <c r="N15" s="54">
        <f t="shared" si="2"/>
        <v>-1370.5623072707365</v>
      </c>
      <c r="O15" s="27" t="s">
        <v>367</v>
      </c>
      <c r="P15" s="27" t="s">
        <v>367</v>
      </c>
      <c r="Q15" s="27" t="s">
        <v>367</v>
      </c>
      <c r="R15" s="27" t="s">
        <v>367</v>
      </c>
      <c r="S15" s="27" t="s">
        <v>367</v>
      </c>
      <c r="T15" s="27" t="s">
        <v>367</v>
      </c>
      <c r="U15" s="59">
        <f>'Расчет субсидий'!AB15-1</f>
        <v>-9.2620255847608357E-2</v>
      </c>
      <c r="V15" s="59">
        <f>U15*'Расчет субсидий'!AC15</f>
        <v>-0.92620255847608357</v>
      </c>
      <c r="W15" s="54">
        <f t="shared" si="5"/>
        <v>-1164.467701448242</v>
      </c>
      <c r="X15" s="27" t="s">
        <v>367</v>
      </c>
      <c r="Y15" s="27" t="s">
        <v>367</v>
      </c>
      <c r="Z15" s="27" t="s">
        <v>367</v>
      </c>
      <c r="AA15" s="27" t="s">
        <v>367</v>
      </c>
      <c r="AB15" s="27" t="s">
        <v>367</v>
      </c>
      <c r="AC15" s="27" t="s">
        <v>367</v>
      </c>
      <c r="AD15" s="27" t="s">
        <v>367</v>
      </c>
      <c r="AE15" s="27" t="s">
        <v>367</v>
      </c>
      <c r="AF15" s="27" t="s">
        <v>367</v>
      </c>
      <c r="AG15" s="59">
        <f>'Расчет субсидий'!AR15-1</f>
        <v>-0.37689377909437161</v>
      </c>
      <c r="AH15" s="59">
        <f>AG15*'Расчет субсидий'!AS15</f>
        <v>-5.6534066864155736</v>
      </c>
      <c r="AI15" s="54">
        <f t="shared" si="3"/>
        <v>-7107.742717007899</v>
      </c>
      <c r="AJ15" s="59">
        <f>'Расчет субсидий'!AV15-1</f>
        <v>2.1632653061225415E-3</v>
      </c>
      <c r="AK15" s="59">
        <f>AJ15*'Расчет субсидий'!AW15</f>
        <v>1.0816326530612708E-2</v>
      </c>
      <c r="AL15" s="54">
        <f t="shared" si="6"/>
        <v>13.598821097989283</v>
      </c>
      <c r="AM15" s="59">
        <f>'Расчет субсидий'!AZ15-1</f>
        <v>7.1250000000000036E-2</v>
      </c>
      <c r="AN15" s="59">
        <f>AM15*'Расчет субсидий'!BA15</f>
        <v>0.71250000000000036</v>
      </c>
      <c r="AO15" s="54">
        <f t="shared" si="7"/>
        <v>895.79026713873725</v>
      </c>
      <c r="AP15" s="27" t="s">
        <v>367</v>
      </c>
      <c r="AQ15" s="27" t="s">
        <v>367</v>
      </c>
      <c r="AR15" s="27" t="s">
        <v>367</v>
      </c>
      <c r="AS15" s="59">
        <f>'Расчет субсидий'!BH15-1</f>
        <v>-0.21763929952240169</v>
      </c>
      <c r="AT15" s="59">
        <f>AS15*'Расчет субсидий'!BI15</f>
        <v>-3.2645894928360253</v>
      </c>
      <c r="AU15" s="54">
        <f t="shared" si="8"/>
        <v>-4104.4035001907323</v>
      </c>
      <c r="AV15" s="53">
        <f t="shared" si="9"/>
        <v>-8.800957980021213</v>
      </c>
    </row>
    <row r="16" spans="1:48" ht="15" customHeight="1">
      <c r="A16" s="28" t="s">
        <v>14</v>
      </c>
      <c r="B16" s="51">
        <f>'Расчет субсидий'!BM16</f>
        <v>-12164.900000000001</v>
      </c>
      <c r="C16" s="53">
        <f>'Расчет субсидий'!D16-1</f>
        <v>6.7829683637854021E-2</v>
      </c>
      <c r="D16" s="53">
        <f>C16*'Расчет субсидий'!E16</f>
        <v>1.0174452545678103</v>
      </c>
      <c r="E16" s="54">
        <f t="shared" si="0"/>
        <v>621.94934978896822</v>
      </c>
      <c r="F16" s="59">
        <f>'Расчет субсидий'!H16-1</f>
        <v>-2.5116279069767433E-2</v>
      </c>
      <c r="G16" s="59">
        <f>F16*'Расчет субсидий'!I16</f>
        <v>-0.25116279069767433</v>
      </c>
      <c r="H16" s="54">
        <f>$B16*G16/$AV16</f>
        <v>-153.53212732016357</v>
      </c>
      <c r="I16" s="53">
        <f>'Расчет субсидий'!L16-1</f>
        <v>1.7964071856287456E-2</v>
      </c>
      <c r="J16" s="53">
        <f>I16*'Расчет субсидий'!M16</f>
        <v>0.17964071856287456</v>
      </c>
      <c r="K16" s="54">
        <f t="shared" si="1"/>
        <v>109.81173444389633</v>
      </c>
      <c r="L16" s="53">
        <f>'Расчет субсидий'!P16-1</f>
        <v>-5.2815092678688669E-2</v>
      </c>
      <c r="M16" s="53">
        <f>L16*'Расчет субсидий'!Q16</f>
        <v>-1.0563018535737734</v>
      </c>
      <c r="N16" s="54">
        <f t="shared" si="2"/>
        <v>-645.70181841396072</v>
      </c>
      <c r="O16" s="27" t="s">
        <v>367</v>
      </c>
      <c r="P16" s="27" t="s">
        <v>367</v>
      </c>
      <c r="Q16" s="27" t="s">
        <v>367</v>
      </c>
      <c r="R16" s="27" t="s">
        <v>367</v>
      </c>
      <c r="S16" s="27" t="s">
        <v>367</v>
      </c>
      <c r="T16" s="27" t="s">
        <v>367</v>
      </c>
      <c r="U16" s="59">
        <f>'Расчет субсидий'!AB16-1</f>
        <v>-8.908536567875236E-2</v>
      </c>
      <c r="V16" s="59">
        <f>U16*'Расчет субсидий'!AC16</f>
        <v>-0.8908536567875236</v>
      </c>
      <c r="W16" s="54">
        <f t="shared" si="5"/>
        <v>-544.56576421055763</v>
      </c>
      <c r="X16" s="27" t="s">
        <v>367</v>
      </c>
      <c r="Y16" s="27" t="s">
        <v>367</v>
      </c>
      <c r="Z16" s="27" t="s">
        <v>367</v>
      </c>
      <c r="AA16" s="27" t="s">
        <v>367</v>
      </c>
      <c r="AB16" s="27" t="s">
        <v>367</v>
      </c>
      <c r="AC16" s="27" t="s">
        <v>367</v>
      </c>
      <c r="AD16" s="27" t="s">
        <v>367</v>
      </c>
      <c r="AE16" s="27" t="s">
        <v>367</v>
      </c>
      <c r="AF16" s="27" t="s">
        <v>367</v>
      </c>
      <c r="AG16" s="59">
        <f>'Расчет субсидий'!AR16-1</f>
        <v>-0.78772746508675406</v>
      </c>
      <c r="AH16" s="59">
        <f>AG16*'Расчет субсидий'!AS16</f>
        <v>-11.815911976301312</v>
      </c>
      <c r="AI16" s="54">
        <f t="shared" si="3"/>
        <v>-7222.893554057554</v>
      </c>
      <c r="AJ16" s="59">
        <f>'Расчет субсидий'!AV16-1</f>
        <v>1.2999999999999901E-2</v>
      </c>
      <c r="AK16" s="59">
        <f>AJ16*'Расчет субсидий'!AW16</f>
        <v>6.4999999999999503E-2</v>
      </c>
      <c r="AL16" s="54">
        <f t="shared" si="6"/>
        <v>39.733545912949445</v>
      </c>
      <c r="AM16" s="59">
        <f>'Расчет субсидий'!AZ16-1</f>
        <v>0</v>
      </c>
      <c r="AN16" s="59">
        <f>AM16*'Расчет субсидий'!BA16</f>
        <v>0</v>
      </c>
      <c r="AO16" s="54">
        <f t="shared" si="7"/>
        <v>0</v>
      </c>
      <c r="AP16" s="27" t="s">
        <v>367</v>
      </c>
      <c r="AQ16" s="27" t="s">
        <v>367</v>
      </c>
      <c r="AR16" s="27" t="s">
        <v>367</v>
      </c>
      <c r="AS16" s="59">
        <f>'Расчет субсидий'!BH16-1</f>
        <v>-0.47655884093774925</v>
      </c>
      <c r="AT16" s="59">
        <f>AS16*'Расчет субсидий'!BI16</f>
        <v>-7.1483826140662385</v>
      </c>
      <c r="AU16" s="54">
        <f>$B16*AT16/$AV16</f>
        <v>-4369.7013661435794</v>
      </c>
      <c r="AV16" s="53">
        <f t="shared" si="9"/>
        <v>-19.900526918295839</v>
      </c>
    </row>
    <row r="17" spans="1:48" ht="15" customHeight="1">
      <c r="A17" s="29" t="s">
        <v>20</v>
      </c>
      <c r="B17" s="50">
        <f>'Расчет субсидий'!BM17</f>
        <v>14583.600000000022</v>
      </c>
      <c r="C17" s="50"/>
      <c r="D17" s="50"/>
      <c r="E17" s="50">
        <f>SUM(E18:E44)</f>
        <v>2836.3990979149658</v>
      </c>
      <c r="F17" s="50"/>
      <c r="G17" s="50"/>
      <c r="H17" s="50">
        <f>SUM(H18:H44)</f>
        <v>-776.16634265888922</v>
      </c>
      <c r="I17" s="50"/>
      <c r="J17" s="50"/>
      <c r="K17" s="50">
        <f>SUM(K18:K44)</f>
        <v>6320.421424518594</v>
      </c>
      <c r="L17" s="50"/>
      <c r="M17" s="50"/>
      <c r="N17" s="50">
        <f>SUM(N18:N44)</f>
        <v>-2429.5781817637044</v>
      </c>
      <c r="O17" s="50"/>
      <c r="P17" s="50"/>
      <c r="Q17" s="50">
        <f>SUM(Q18:Q44)</f>
        <v>3931.073924583296</v>
      </c>
      <c r="R17" s="50"/>
      <c r="S17" s="50"/>
      <c r="T17" s="50">
        <f>SUM(T18:T44)</f>
        <v>3226.1809820808448</v>
      </c>
      <c r="U17" s="50"/>
      <c r="V17" s="50"/>
      <c r="W17" s="50">
        <f>SUM(W18:W44)</f>
        <v>-1976.0566861563082</v>
      </c>
      <c r="X17" s="50"/>
      <c r="Y17" s="50"/>
      <c r="Z17" s="50">
        <f>SUM(Z18:Z44)</f>
        <v>171.70584708641752</v>
      </c>
      <c r="AA17" s="50"/>
      <c r="AB17" s="50"/>
      <c r="AC17" s="50">
        <f>SUM(AC18:AC44)</f>
        <v>1990.0226613895804</v>
      </c>
      <c r="AD17" s="50"/>
      <c r="AE17" s="50"/>
      <c r="AF17" s="50">
        <f>SUM(AF18:AF44)</f>
        <v>-3163.0645920215807</v>
      </c>
      <c r="AG17" s="50"/>
      <c r="AH17" s="50"/>
      <c r="AI17" s="50">
        <f>SUM(AI18:AI44)</f>
        <v>-19198.345051312335</v>
      </c>
      <c r="AJ17" s="50"/>
      <c r="AK17" s="50"/>
      <c r="AL17" s="50">
        <f>SUM(AL18:AL44)</f>
        <v>1309.3175411787392</v>
      </c>
      <c r="AM17" s="50"/>
      <c r="AN17" s="50"/>
      <c r="AO17" s="50">
        <f>SUM(AO18:AO44)</f>
        <v>-94.047741883600651</v>
      </c>
      <c r="AP17" s="50"/>
      <c r="AQ17" s="50"/>
      <c r="AR17" s="50">
        <f>SUM(AR18:AR44)</f>
        <v>14947.494219619404</v>
      </c>
      <c r="AS17" s="50"/>
      <c r="AT17" s="50"/>
      <c r="AU17" s="50">
        <f>SUM(AU18:AU44)</f>
        <v>7488.2428974246013</v>
      </c>
      <c r="AV17" s="50"/>
    </row>
    <row r="18" spans="1:48" ht="15" customHeight="1">
      <c r="A18" s="30" t="s">
        <v>0</v>
      </c>
      <c r="B18" s="51">
        <f>'Расчет субсидий'!BM18</f>
        <v>-1751.2000000000007</v>
      </c>
      <c r="C18" s="53">
        <f>'Расчет субсидий'!D18-1</f>
        <v>-1.3360941586747943E-2</v>
      </c>
      <c r="D18" s="53">
        <f>C18*'Расчет субсидий'!E18</f>
        <v>-0.13360941586747943</v>
      </c>
      <c r="E18" s="54">
        <f t="shared" ref="E18:E44" si="10">$B18*D18/$AV18</f>
        <v>-23.572972482928904</v>
      </c>
      <c r="F18" s="59">
        <f>'Расчет субсидий'!H18-1</f>
        <v>2.5242718446601975E-2</v>
      </c>
      <c r="G18" s="59">
        <f>F18*'Расчет субсидий'!I18</f>
        <v>0.12621359223300987</v>
      </c>
      <c r="H18" s="54">
        <f t="shared" si="4"/>
        <v>22.268112747617533</v>
      </c>
      <c r="I18" s="53">
        <f>'Расчет субсидий'!L18-1</f>
        <v>-6.6666666666666652E-2</v>
      </c>
      <c r="J18" s="53">
        <f>I18*'Расчет субсидий'!M18</f>
        <v>-0.99999999999999978</v>
      </c>
      <c r="K18" s="54">
        <f t="shared" ref="K18:K44" si="11">$B18*J18/$AV18</f>
        <v>-176.43197023112327</v>
      </c>
      <c r="L18" s="53">
        <f>'Расчет субсидий'!P18-1</f>
        <v>-4.506057250490203E-2</v>
      </c>
      <c r="M18" s="53">
        <f>L18*'Расчет субсидий'!Q18</f>
        <v>-0.9012114500980406</v>
      </c>
      <c r="N18" s="54">
        <f t="shared" ref="N18:N44" si="12">$B18*M18/$AV18</f>
        <v>-159.00251173564499</v>
      </c>
      <c r="O18" s="53">
        <f>'Расчет субсидий'!T18-1</f>
        <v>0.10833333333333339</v>
      </c>
      <c r="P18" s="53">
        <f>O18*'Расчет субсидий'!U18</f>
        <v>1.0833333333333339</v>
      </c>
      <c r="Q18" s="54">
        <f t="shared" ref="Q18:Q44" si="13">$B18*P18/$AV18</f>
        <v>191.13463441705036</v>
      </c>
      <c r="R18" s="53">
        <f>'Расчет субсидий'!X18-1</f>
        <v>6.8666666666666654E-2</v>
      </c>
      <c r="S18" s="53">
        <f>R18*'Расчет субсидий'!Y18</f>
        <v>0.68666666666666654</v>
      </c>
      <c r="T18" s="54">
        <f t="shared" ref="T18:T44" si="14">$B18*S18/$AV18</f>
        <v>121.149952892038</v>
      </c>
      <c r="U18" s="59">
        <f>'Расчет субсидий'!AB18-1</f>
        <v>-5.0832862735542883E-2</v>
      </c>
      <c r="V18" s="59">
        <f>U18*'Расчет субсидий'!AC18</f>
        <v>-0.25416431367771442</v>
      </c>
      <c r="W18" s="54">
        <f t="shared" ref="W18:W44" si="15">$B18*V18/$AV18</f>
        <v>-44.8427106246004</v>
      </c>
      <c r="X18" s="67">
        <f>'Расчет субсидий'!AF18-1</f>
        <v>5.1642015542742614E-2</v>
      </c>
      <c r="Y18" s="67">
        <f>X18*'Расчет субсидий'!AG18</f>
        <v>0.77463023314113921</v>
      </c>
      <c r="Z18" s="54">
        <f t="shared" ref="Z18:Z44" si="16">$B18*Y18/$AV18</f>
        <v>136.66953823368559</v>
      </c>
      <c r="AA18" s="67">
        <f>'Расчет субсидий'!AJ18-1</f>
        <v>-6.7666666666666986E-3</v>
      </c>
      <c r="AB18" s="67">
        <f>AA18*'Расчет субсидий'!AK18</f>
        <v>-6.7666666666666986E-2</v>
      </c>
      <c r="AC18" s="54">
        <f t="shared" ref="AC18:AC44" si="17">$B18*AB18/$AV18</f>
        <v>-11.938563318972735</v>
      </c>
      <c r="AD18" s="67">
        <f>'Расчет субсидий'!AN18-1</f>
        <v>9.183055975794252E-2</v>
      </c>
      <c r="AE18" s="67">
        <f>AD18*'Расчет субсидий'!AO18</f>
        <v>0.9183055975794252</v>
      </c>
      <c r="AF18" s="54">
        <f t="shared" ref="AF18:AF44" si="18">$B18*AE18/$AV18</f>
        <v>162.01846585520704</v>
      </c>
      <c r="AG18" s="59">
        <f>'Расчет субсидий'!AR18-1</f>
        <v>-0.87392373923739242</v>
      </c>
      <c r="AH18" s="59">
        <f>AG18*'Расчет субсидий'!AS18</f>
        <v>-13.108856088560886</v>
      </c>
      <c r="AI18" s="54">
        <f t="shared" ref="AI18:AI44" si="19">$B18*AH18/$AV18</f>
        <v>-2312.8213071810537</v>
      </c>
      <c r="AJ18" s="59">
        <f>'Расчет субсидий'!AV18-1</f>
        <v>2.565217391304353E-2</v>
      </c>
      <c r="AK18" s="59">
        <f>AJ18*'Расчет субсидий'!AW18</f>
        <v>0.12826086956521765</v>
      </c>
      <c r="AL18" s="54">
        <f t="shared" si="6"/>
        <v>22.62931792094847</v>
      </c>
      <c r="AM18" s="59">
        <f>'Расчет субсидий'!AZ18-1</f>
        <v>0.23400843881856526</v>
      </c>
      <c r="AN18" s="59">
        <f>AM18*'Расчет субсидий'!BA18</f>
        <v>0.46801687763713051</v>
      </c>
      <c r="AO18" s="54">
        <f t="shared" si="7"/>
        <v>82.573139822937492</v>
      </c>
      <c r="AP18" s="59">
        <f>'Расчет субсидий'!BD18-1</f>
        <v>3.9215686274509887E-2</v>
      </c>
      <c r="AQ18" s="59">
        <f>AP18*'Расчет субсидий'!BE18</f>
        <v>0.5882352941176483</v>
      </c>
      <c r="AR18" s="54">
        <f t="shared" ref="AR18:AR44" si="20">$B18*AQ18/$AV18</f>
        <v>103.783511900661</v>
      </c>
      <c r="AS18" s="59">
        <f>'Расчет субсидий'!BH18-1</f>
        <v>0.15324134464642603</v>
      </c>
      <c r="AT18" s="59">
        <f>AS18*'Расчет субсидий'!BI18</f>
        <v>0.76620672323213013</v>
      </c>
      <c r="AU18" s="54">
        <f t="shared" ref="AU18:AU44" si="21">$B18*AT18/$AV18</f>
        <v>135.18336178417772</v>
      </c>
      <c r="AV18" s="53">
        <f>D18+G18+J18+M18+P18+S18+V18+Y18+AB18+AE18+AH18+AK18+AN18+AQ18+AT18</f>
        <v>-9.9256387473650847</v>
      </c>
    </row>
    <row r="19" spans="1:48" ht="15" customHeight="1">
      <c r="A19" s="30" t="s">
        <v>21</v>
      </c>
      <c r="B19" s="51">
        <f>'Расчет субсидий'!BM19</f>
        <v>1480.6999999999971</v>
      </c>
      <c r="C19" s="53">
        <f>'Расчет субсидий'!D19-1</f>
        <v>-2.491497981161328E-3</v>
      </c>
      <c r="D19" s="53">
        <f>C19*'Расчет субсидий'!E19</f>
        <v>-2.491497981161328E-2</v>
      </c>
      <c r="E19" s="54">
        <f t="shared" si="10"/>
        <v>-7.7002731138808773</v>
      </c>
      <c r="F19" s="59">
        <f>'Расчет субсидий'!H19-1</f>
        <v>-1.851851851851849E-2</v>
      </c>
      <c r="G19" s="59">
        <f>F19*'Расчет субсидий'!I19</f>
        <v>-9.2592592592592449E-2</v>
      </c>
      <c r="H19" s="54">
        <f t="shared" si="4"/>
        <v>-28.616850452069393</v>
      </c>
      <c r="I19" s="53">
        <f>'Расчет субсидий'!L19-1</f>
        <v>0.20999999999999996</v>
      </c>
      <c r="J19" s="53">
        <f>I19*'Расчет субсидий'!M19</f>
        <v>1.0499999999999998</v>
      </c>
      <c r="K19" s="54">
        <f t="shared" si="11"/>
        <v>324.5150841264674</v>
      </c>
      <c r="L19" s="53">
        <f>'Расчет субсидий'!P19-1</f>
        <v>-1.8921620233870229E-2</v>
      </c>
      <c r="M19" s="53">
        <f>L19*'Расчет субсидий'!Q19</f>
        <v>-0.37843240467740458</v>
      </c>
      <c r="N19" s="54">
        <f t="shared" si="12"/>
        <v>-116.95907013339934</v>
      </c>
      <c r="O19" s="53">
        <f>'Расчет субсидий'!T19-1</f>
        <v>1.1030320373573987E-2</v>
      </c>
      <c r="P19" s="53">
        <f>O19*'Расчет субсидий'!U19</f>
        <v>5.5151601867869937E-2</v>
      </c>
      <c r="Q19" s="54">
        <f t="shared" si="13"/>
        <v>17.045263542724999</v>
      </c>
      <c r="R19" s="53">
        <f>'Расчет субсидий'!X19-1</f>
        <v>3.3397736682307277E-2</v>
      </c>
      <c r="S19" s="53">
        <f>R19*'Расчет субсидий'!Y19</f>
        <v>0.16698868341153639</v>
      </c>
      <c r="T19" s="54">
        <f t="shared" si="14"/>
        <v>51.609853948059779</v>
      </c>
      <c r="U19" s="59">
        <f>'Расчет субсидий'!AB19-1</f>
        <v>-4.2735472946375475E-2</v>
      </c>
      <c r="V19" s="59">
        <f>U19*'Расчет субсидий'!AC19</f>
        <v>-0.21367736473187737</v>
      </c>
      <c r="W19" s="54">
        <f t="shared" si="15"/>
        <v>-66.039550468463858</v>
      </c>
      <c r="X19" s="67">
        <f>'Расчет субсидий'!AF19-1</f>
        <v>6.6445182724250706E-4</v>
      </c>
      <c r="Y19" s="67">
        <f>X19*'Расчет субсидий'!AG19</f>
        <v>1.3289036544850141E-2</v>
      </c>
      <c r="Z19" s="54">
        <f t="shared" si="16"/>
        <v>4.10713601172547</v>
      </c>
      <c r="AA19" s="67">
        <f>'Расчет субсидий'!AJ19-1</f>
        <v>2.543734015345267E-2</v>
      </c>
      <c r="AB19" s="67">
        <f>AA19*'Расчет субсидий'!AK19</f>
        <v>0.38156010230179005</v>
      </c>
      <c r="AC19" s="54">
        <f t="shared" si="17"/>
        <v>117.92572256930372</v>
      </c>
      <c r="AD19" s="67">
        <f>'Расчет субсидий'!AN19-1</f>
        <v>6.8027210884391565E-5</v>
      </c>
      <c r="AE19" s="67">
        <f>AD19*'Расчет субсидий'!AO19</f>
        <v>3.4013605442195782E-4</v>
      </c>
      <c r="AF19" s="54">
        <f t="shared" si="18"/>
        <v>0.10512312410970127</v>
      </c>
      <c r="AG19" s="59">
        <f>'Расчет субсидий'!AR19-1</f>
        <v>8.2410824108241076E-2</v>
      </c>
      <c r="AH19" s="59">
        <f>AG19*'Расчет субсидий'!AS19</f>
        <v>1.2361623616236161</v>
      </c>
      <c r="AI19" s="54">
        <f t="shared" si="19"/>
        <v>382.05079312024804</v>
      </c>
      <c r="AJ19" s="59">
        <f>'Расчет субсидий'!AV19-1</f>
        <v>3.499999999999992E-2</v>
      </c>
      <c r="AK19" s="59">
        <f>AJ19*'Расчет субсидий'!AW19</f>
        <v>0.1749999999999996</v>
      </c>
      <c r="AL19" s="54">
        <f t="shared" si="6"/>
        <v>54.085847354411115</v>
      </c>
      <c r="AM19" s="59">
        <f>'Расчет субсидий'!AZ19-1</f>
        <v>1.0775862068965747E-3</v>
      </c>
      <c r="AN19" s="59">
        <f>AM19*'Расчет субсидий'!BA19</f>
        <v>2.1551724137931494E-3</v>
      </c>
      <c r="AO19" s="54">
        <f t="shared" si="7"/>
        <v>0.66608186397059588</v>
      </c>
      <c r="AP19" s="59">
        <f>'Расчет субсидий'!BD19-1</f>
        <v>9.6000000000000085E-2</v>
      </c>
      <c r="AQ19" s="59">
        <f>AP19*'Расчет субсидий'!BE19</f>
        <v>1.9200000000000017</v>
      </c>
      <c r="AR19" s="54">
        <f t="shared" si="20"/>
        <v>593.39901097411234</v>
      </c>
      <c r="AS19" s="59">
        <f>'Расчет субсидий'!BH19-1</f>
        <v>9.9983715300018483E-2</v>
      </c>
      <c r="AT19" s="59">
        <f>AS19*'Расчет субсидий'!BI19</f>
        <v>0.49991857650009242</v>
      </c>
      <c r="AU19" s="54">
        <f t="shared" si="21"/>
        <v>154.50582753267747</v>
      </c>
      <c r="AV19" s="53">
        <f t="shared" ref="AV19:AV44" si="22">D19+G19+J19+M19+P19+S19+V19+Y19+AB19+AE19+AH19+AK19+AN19+AQ19+AT19</f>
        <v>4.7909483289044834</v>
      </c>
    </row>
    <row r="20" spans="1:48" ht="15" customHeight="1">
      <c r="A20" s="30" t="s">
        <v>22</v>
      </c>
      <c r="B20" s="51">
        <f>'Расчет субсидий'!BM20</f>
        <v>2255.5999999999985</v>
      </c>
      <c r="C20" s="53">
        <f>'Расчет субсидий'!D20-1</f>
        <v>-1.2929449746000077E-2</v>
      </c>
      <c r="D20" s="53">
        <f>C20*'Расчет субсидий'!E20</f>
        <v>-0.12929449746000077</v>
      </c>
      <c r="E20" s="54">
        <f t="shared" si="10"/>
        <v>-27.462025735583723</v>
      </c>
      <c r="F20" s="59">
        <f>'Расчет субсидий'!H20-1</f>
        <v>1.7194570135746767E-2</v>
      </c>
      <c r="G20" s="59">
        <f>F20*'Расчет субсидий'!I20</f>
        <v>8.5972850678733836E-2</v>
      </c>
      <c r="H20" s="54">
        <f t="shared" si="4"/>
        <v>18.260550017848153</v>
      </c>
      <c r="I20" s="53">
        <f>'Расчет субсидий'!L20-1</f>
        <v>0.10169491525423724</v>
      </c>
      <c r="J20" s="53">
        <f>I20*'Расчет субсидий'!M20</f>
        <v>1.0169491525423724</v>
      </c>
      <c r="K20" s="54">
        <f t="shared" si="11"/>
        <v>215.99901269996806</v>
      </c>
      <c r="L20" s="53">
        <f>'Расчет субсидий'!P20-1</f>
        <v>-9.6076113668058793E-3</v>
      </c>
      <c r="M20" s="53">
        <f>L20*'Расчет субсидий'!Q20</f>
        <v>-0.19215222733611759</v>
      </c>
      <c r="N20" s="54">
        <f t="shared" si="12"/>
        <v>-40.812946536156211</v>
      </c>
      <c r="O20" s="53">
        <f>'Расчет субсидий'!T20-1</f>
        <v>0.11379291787751566</v>
      </c>
      <c r="P20" s="53">
        <f>O20*'Расчет субсидий'!U20</f>
        <v>1.1379291787751566</v>
      </c>
      <c r="Q20" s="54">
        <f t="shared" si="13"/>
        <v>241.69505281895405</v>
      </c>
      <c r="R20" s="53">
        <f>'Расчет субсидий'!X20-1</f>
        <v>0.20478949845719363</v>
      </c>
      <c r="S20" s="53">
        <f>R20*'Расчет субсидий'!Y20</f>
        <v>1.0239474922859682</v>
      </c>
      <c r="T20" s="54">
        <f t="shared" si="14"/>
        <v>217.48545326720443</v>
      </c>
      <c r="U20" s="59">
        <f>'Расчет субсидий'!AB20-1</f>
        <v>-2.2692253280716668E-2</v>
      </c>
      <c r="V20" s="59">
        <f>U20*'Расчет субсидий'!AC20</f>
        <v>-0.11346126640358334</v>
      </c>
      <c r="W20" s="54">
        <f t="shared" si="15"/>
        <v>-24.099062830814365</v>
      </c>
      <c r="X20" s="67">
        <f>'Расчет субсидий'!AF20-1</f>
        <v>3.2679738562091387E-4</v>
      </c>
      <c r="Y20" s="67">
        <f>X20*'Расчет субсидий'!AG20</f>
        <v>6.5359477124182774E-3</v>
      </c>
      <c r="Z20" s="54">
        <f t="shared" si="16"/>
        <v>1.3882289487252806</v>
      </c>
      <c r="AA20" s="67">
        <f>'Расчет субсидий'!AJ20-1</f>
        <v>0.13040000000000007</v>
      </c>
      <c r="AB20" s="67">
        <f>AA20*'Расчет субсидий'!AK20</f>
        <v>2.6080000000000014</v>
      </c>
      <c r="AC20" s="54">
        <f t="shared" si="17"/>
        <v>553.93666803615861</v>
      </c>
      <c r="AD20" s="67">
        <f>'Расчет субсидий'!AN20-1</f>
        <v>-6.0682352941176521E-2</v>
      </c>
      <c r="AE20" s="67">
        <f>AD20*'Расчет субсидий'!AO20</f>
        <v>-0.3034117647058826</v>
      </c>
      <c r="AF20" s="54">
        <f t="shared" si="18"/>
        <v>-64.444364257725255</v>
      </c>
      <c r="AG20" s="59">
        <f>'Расчет субсидий'!AR20-1</f>
        <v>7.6260762607626154E-2</v>
      </c>
      <c r="AH20" s="59">
        <f>AG20*'Расчет субсидий'!AS20</f>
        <v>1.1439114391143923</v>
      </c>
      <c r="AI20" s="54">
        <f t="shared" si="19"/>
        <v>242.96567910715996</v>
      </c>
      <c r="AJ20" s="59">
        <f>'Расчет субсидий'!AV20-1</f>
        <v>9.6000000000000529E-3</v>
      </c>
      <c r="AK20" s="59">
        <f>AJ20*'Расчет субсидий'!AW20</f>
        <v>4.8000000000000265E-2</v>
      </c>
      <c r="AL20" s="54">
        <f t="shared" si="6"/>
        <v>10.195153399438553</v>
      </c>
      <c r="AM20" s="59">
        <f>'Расчет субсидий'!AZ20-1</f>
        <v>8.610086100861114E-3</v>
      </c>
      <c r="AN20" s="59">
        <f>AM20*'Расчет субсидий'!BA20</f>
        <v>1.7220172201722228E-2</v>
      </c>
      <c r="AO20" s="54">
        <f t="shared" si="7"/>
        <v>3.6575478575271805</v>
      </c>
      <c r="AP20" s="59">
        <f>'Расчет субсидий'!BD20-1</f>
        <v>0.12694877505567925</v>
      </c>
      <c r="AQ20" s="59">
        <f>AP20*'Расчет субсидий'!BE20</f>
        <v>1.2694877505567925</v>
      </c>
      <c r="AR20" s="54">
        <f t="shared" si="20"/>
        <v>269.63796574238779</v>
      </c>
      <c r="AS20" s="59">
        <f>'Расчет субсидий'!BH20-1</f>
        <v>0.30000000000000004</v>
      </c>
      <c r="AT20" s="59">
        <f>AS20*'Расчет субсидий'!BI20</f>
        <v>3.0000000000000004</v>
      </c>
      <c r="AU20" s="54">
        <f t="shared" si="21"/>
        <v>637.19708746490608</v>
      </c>
      <c r="AV20" s="53">
        <f t="shared" si="22"/>
        <v>10.619634227961974</v>
      </c>
    </row>
    <row r="21" spans="1:48" ht="15" customHeight="1">
      <c r="A21" s="30" t="s">
        <v>23</v>
      </c>
      <c r="B21" s="51">
        <f>'Расчет субсидий'!BM21</f>
        <v>-3001.0999999999985</v>
      </c>
      <c r="C21" s="53">
        <f>'Расчет субсидий'!D21-1</f>
        <v>-5.5676586187535126E-2</v>
      </c>
      <c r="D21" s="53">
        <f>C21*'Расчет субсидий'!E21</f>
        <v>-0.55676586187535126</v>
      </c>
      <c r="E21" s="54">
        <f t="shared" si="10"/>
        <v>-137.7235719146428</v>
      </c>
      <c r="F21" s="59">
        <f>'Расчет субсидий'!H21-1</f>
        <v>1.2903225806451646E-2</v>
      </c>
      <c r="G21" s="59">
        <f>F21*'Расчет субсидий'!I21</f>
        <v>6.4516129032258229E-2</v>
      </c>
      <c r="H21" s="54">
        <f t="shared" si="4"/>
        <v>15.958937759761305</v>
      </c>
      <c r="I21" s="53">
        <f>'Расчет субсидий'!L21-1</f>
        <v>0</v>
      </c>
      <c r="J21" s="53">
        <f>I21*'Расчет субсидий'!M21</f>
        <v>0</v>
      </c>
      <c r="K21" s="54">
        <f t="shared" si="11"/>
        <v>0</v>
      </c>
      <c r="L21" s="53">
        <f>'Расчет субсидий'!P21-1</f>
        <v>-7.087050839575082E-2</v>
      </c>
      <c r="M21" s="53">
        <f>L21*'Расчет субсидий'!Q21</f>
        <v>-1.4174101679150164</v>
      </c>
      <c r="N21" s="54">
        <f t="shared" si="12"/>
        <v>-350.61559007203192</v>
      </c>
      <c r="O21" s="53">
        <f>'Расчет субсидий'!T21-1</f>
        <v>4.8984142715559953E-2</v>
      </c>
      <c r="P21" s="53">
        <f>O21*'Расчет субсидий'!U21</f>
        <v>0.24492071357779976</v>
      </c>
      <c r="Q21" s="54">
        <f t="shared" si="13"/>
        <v>60.584453572998541</v>
      </c>
      <c r="R21" s="53">
        <f>'Расчет субсидий'!X21-1</f>
        <v>3.8095238095238182E-2</v>
      </c>
      <c r="S21" s="53">
        <f>R21*'Расчет субсидий'!Y21</f>
        <v>0.19047619047619091</v>
      </c>
      <c r="T21" s="54">
        <f t="shared" si="14"/>
        <v>47.116863862152414</v>
      </c>
      <c r="U21" s="59">
        <f>'Расчет субсидий'!AB21-1</f>
        <v>-0.15896646671085413</v>
      </c>
      <c r="V21" s="59">
        <f>U21*'Расчет субсидий'!AC21</f>
        <v>-0.79483233355427063</v>
      </c>
      <c r="W21" s="54">
        <f t="shared" si="15"/>
        <v>-196.61253597989534</v>
      </c>
      <c r="X21" s="67">
        <f>'Расчет субсидий'!AF21-1</f>
        <v>-5.0348258706467641E-2</v>
      </c>
      <c r="Y21" s="67">
        <f>X21*'Расчет субсидий'!AG21</f>
        <v>-0.75522388059701462</v>
      </c>
      <c r="Z21" s="54">
        <f t="shared" si="16"/>
        <v>-186.8148490295635</v>
      </c>
      <c r="AA21" s="67">
        <f>'Расчет субсидий'!AJ21-1</f>
        <v>2.4516208554172358E-2</v>
      </c>
      <c r="AB21" s="67">
        <f>AA21*'Расчет субсидий'!AK21</f>
        <v>0.24516208554172358</v>
      </c>
      <c r="AC21" s="54">
        <f t="shared" si="17"/>
        <v>60.644160195311329</v>
      </c>
      <c r="AD21" s="67">
        <f>'Расчет субсидий'!AN21-1</f>
        <v>-0.10101485148514844</v>
      </c>
      <c r="AE21" s="67">
        <f>AD21*'Расчет субсидий'!AO21</f>
        <v>-1.0101485148514844</v>
      </c>
      <c r="AF21" s="54">
        <f t="shared" si="18"/>
        <v>-249.8739077877668</v>
      </c>
      <c r="AG21" s="59">
        <f>'Расчет субсидий'!AR21-1</f>
        <v>-0.69803198031980318</v>
      </c>
      <c r="AH21" s="59">
        <f>AG21*'Расчет субсидий'!AS21</f>
        <v>-10.470479704797048</v>
      </c>
      <c r="AI21" s="54">
        <f t="shared" si="19"/>
        <v>-2590.0148758173436</v>
      </c>
      <c r="AJ21" s="59">
        <f>'Расчет субсидий'!AV21-1</f>
        <v>-0.32099999999999995</v>
      </c>
      <c r="AK21" s="59">
        <f>AJ21*'Расчет субсидий'!AW21</f>
        <v>-1.6049999999999998</v>
      </c>
      <c r="AL21" s="54">
        <f t="shared" si="6"/>
        <v>-397.0184741184608</v>
      </c>
      <c r="AM21" s="59">
        <f>'Расчет субсидий'!AZ21-1</f>
        <v>-3.1928480204342247E-2</v>
      </c>
      <c r="AN21" s="59">
        <f>AM21*'Расчет субсидий'!BA21</f>
        <v>-6.3856960408684493E-2</v>
      </c>
      <c r="AO21" s="54">
        <f t="shared" si="7"/>
        <v>-15.795883478690893</v>
      </c>
      <c r="AP21" s="59">
        <f>'Расчет субсидий'!BD21-1</f>
        <v>9.1851851851851851E-2</v>
      </c>
      <c r="AQ21" s="59">
        <f>AP21*'Расчет субсидий'!BE21</f>
        <v>2.2962962962962963</v>
      </c>
      <c r="AR21" s="54">
        <f t="shared" si="20"/>
        <v>568.01996989372503</v>
      </c>
      <c r="AS21" s="59">
        <f>'Расчет субсидий'!BH21-1</f>
        <v>0.30000000000000004</v>
      </c>
      <c r="AT21" s="59">
        <f>AS21*'Расчет субсидий'!BI21</f>
        <v>1.5000000000000002</v>
      </c>
      <c r="AU21" s="54">
        <f t="shared" si="21"/>
        <v>371.04530291444945</v>
      </c>
      <c r="AV21" s="53">
        <f t="shared" si="22"/>
        <v>-12.132346009074604</v>
      </c>
    </row>
    <row r="22" spans="1:48" ht="15" customHeight="1">
      <c r="A22" s="30" t="s">
        <v>24</v>
      </c>
      <c r="B22" s="51">
        <f>'Расчет субсидий'!BM22</f>
        <v>1987.8000000000029</v>
      </c>
      <c r="C22" s="53">
        <f>'Расчет субсидий'!D22-1</f>
        <v>9.6432970427288378E-2</v>
      </c>
      <c r="D22" s="53">
        <f>C22*'Расчет субсидий'!E22</f>
        <v>0.96432970427288378</v>
      </c>
      <c r="E22" s="54">
        <f t="shared" si="10"/>
        <v>313.59155799389333</v>
      </c>
      <c r="F22" s="59">
        <f>'Расчет субсидий'!H22-1</f>
        <v>-5.9095106186518809E-2</v>
      </c>
      <c r="G22" s="59">
        <f>F22*'Расчет субсидий'!I22</f>
        <v>-0.29547553093259404</v>
      </c>
      <c r="H22" s="54">
        <f t="shared" si="4"/>
        <v>-96.086049909756454</v>
      </c>
      <c r="I22" s="53">
        <f>'Расчет субсидий'!L22-1</f>
        <v>-2.4937655860348684E-3</v>
      </c>
      <c r="J22" s="53">
        <f>I22*'Расчет субсидий'!M22</f>
        <v>-2.4937655860348684E-2</v>
      </c>
      <c r="K22" s="54">
        <f t="shared" si="11"/>
        <v>-8.1095068619283506</v>
      </c>
      <c r="L22" s="53">
        <f>'Расчет субсидий'!P22-1</f>
        <v>1.0513385259978802E-2</v>
      </c>
      <c r="M22" s="53">
        <f>L22*'Расчет субсидий'!Q22</f>
        <v>0.21026770519957605</v>
      </c>
      <c r="N22" s="54">
        <f t="shared" si="12"/>
        <v>68.377212666132593</v>
      </c>
      <c r="O22" s="53">
        <f>'Расчет субсидий'!T22-1</f>
        <v>0.16147967479674796</v>
      </c>
      <c r="P22" s="53">
        <f>O22*'Расчет субсидий'!U22</f>
        <v>0.80739837398373981</v>
      </c>
      <c r="Q22" s="54">
        <f t="shared" si="13"/>
        <v>262.55886643065503</v>
      </c>
      <c r="R22" s="53">
        <f>'Расчет субсидий'!X22-1</f>
        <v>0.14058823529411768</v>
      </c>
      <c r="S22" s="53">
        <f>R22*'Расчет субсидий'!Y22</f>
        <v>0.7029411764705884</v>
      </c>
      <c r="T22" s="54">
        <f t="shared" si="14"/>
        <v>228.59030239422506</v>
      </c>
      <c r="U22" s="59">
        <f>'Расчет субсидий'!AB22-1</f>
        <v>-1.2423760715358778E-3</v>
      </c>
      <c r="V22" s="59">
        <f>U22*'Расчет субсидий'!AC22</f>
        <v>-6.2118803576793891E-3</v>
      </c>
      <c r="W22" s="54">
        <f t="shared" si="15"/>
        <v>-2.0200489840818014</v>
      </c>
      <c r="X22" s="67">
        <f>'Расчет субсидий'!AF22-1</f>
        <v>9.5465393794791353E-5</v>
      </c>
      <c r="Y22" s="67">
        <f>X22*'Расчет субсидий'!AG22</f>
        <v>1.9093078758958271E-3</v>
      </c>
      <c r="Z22" s="54">
        <f t="shared" si="16"/>
        <v>0.62089016737656433</v>
      </c>
      <c r="AA22" s="67">
        <f>'Расчет субсидий'!AJ22-1</f>
        <v>4.4844522968197742E-2</v>
      </c>
      <c r="AB22" s="67">
        <f>AA22*'Расчет субсидий'!AK22</f>
        <v>0.44844522968197742</v>
      </c>
      <c r="AC22" s="54">
        <f t="shared" si="17"/>
        <v>145.83045365893435</v>
      </c>
      <c r="AD22" s="67">
        <f>'Расчет субсидий'!AN22-1</f>
        <v>-0.1381290322580645</v>
      </c>
      <c r="AE22" s="67">
        <f>AD22*'Расчет субсидий'!AO22</f>
        <v>-1.381290322580645</v>
      </c>
      <c r="AF22" s="54">
        <f t="shared" si="18"/>
        <v>-449.18349230625489</v>
      </c>
      <c r="AG22" s="59">
        <f>'Расчет субсидий'!AR22-1</f>
        <v>4.8585485854858446E-2</v>
      </c>
      <c r="AH22" s="59">
        <f>AG22*'Расчет субсидий'!AS22</f>
        <v>0.72878228782287668</v>
      </c>
      <c r="AI22" s="54">
        <f t="shared" si="19"/>
        <v>236.99360505445779</v>
      </c>
      <c r="AJ22" s="59">
        <f>'Расчет субсидий'!AV22-1</f>
        <v>1.7749999999999932E-2</v>
      </c>
      <c r="AK22" s="59">
        <f>AJ22*'Расчет субсидий'!AW22</f>
        <v>8.8749999999999662E-2</v>
      </c>
      <c r="AL22" s="54">
        <f t="shared" si="6"/>
        <v>28.860721233245663</v>
      </c>
      <c r="AM22" s="59">
        <f>'Расчет субсидий'!AZ22-1</f>
        <v>-5.6064073226544719E-2</v>
      </c>
      <c r="AN22" s="59">
        <f>AM22*'Расчет субсидий'!BA22</f>
        <v>-0.11212814645308944</v>
      </c>
      <c r="AO22" s="54">
        <f t="shared" si="7"/>
        <v>-36.463089320373747</v>
      </c>
      <c r="AP22" s="59">
        <f>'Расчет субсидий'!BD22-1</f>
        <v>0.13983050847457634</v>
      </c>
      <c r="AQ22" s="59">
        <f>AP22*'Расчет субсидий'!BE22</f>
        <v>2.7966101694915269</v>
      </c>
      <c r="AR22" s="54">
        <f t="shared" si="20"/>
        <v>909.43308732118498</v>
      </c>
      <c r="AS22" s="59">
        <f>'Расчет субсидий'!BH22-1</f>
        <v>0.23666412909451551</v>
      </c>
      <c r="AT22" s="59">
        <f>AS22*'Расчет субсидий'!BI22</f>
        <v>1.1833206454725775</v>
      </c>
      <c r="AU22" s="54">
        <f t="shared" si="21"/>
        <v>384.80549046229311</v>
      </c>
      <c r="AV22" s="53">
        <f t="shared" si="22"/>
        <v>6.1127110640872848</v>
      </c>
    </row>
    <row r="23" spans="1:48" ht="15" customHeight="1">
      <c r="A23" s="30" t="s">
        <v>25</v>
      </c>
      <c r="B23" s="51">
        <f>'Расчет субсидий'!BM23</f>
        <v>-92.599999999998545</v>
      </c>
      <c r="C23" s="53">
        <f>'Расчет субсидий'!D23-1</f>
        <v>7.0866864924320261E-2</v>
      </c>
      <c r="D23" s="53">
        <f>C23*'Расчет субсидий'!E23</f>
        <v>0.70866864924320261</v>
      </c>
      <c r="E23" s="54">
        <f t="shared" si="10"/>
        <v>192.36103155462476</v>
      </c>
      <c r="F23" s="59">
        <f>'Расчет субсидий'!H23-1</f>
        <v>1.2428298279158811E-2</v>
      </c>
      <c r="G23" s="59">
        <f>F23*'Расчет субсидий'!I23</f>
        <v>6.2141491395794057E-2</v>
      </c>
      <c r="H23" s="54">
        <f t="shared" si="4"/>
        <v>16.867687599844029</v>
      </c>
      <c r="I23" s="53">
        <f>'Расчет субсидий'!L23-1</f>
        <v>3.7037037037036979E-2</v>
      </c>
      <c r="J23" s="53">
        <f>I23*'Расчет субсидий'!M23</f>
        <v>0.55555555555555469</v>
      </c>
      <c r="K23" s="54">
        <f t="shared" si="11"/>
        <v>150.8000105080057</v>
      </c>
      <c r="L23" s="53">
        <f>'Расчет субсидий'!P23-1</f>
        <v>-7.2697062910238364E-2</v>
      </c>
      <c r="M23" s="53">
        <f>L23*'Расчет субсидий'!Q23</f>
        <v>-1.4539412582047673</v>
      </c>
      <c r="N23" s="54">
        <f t="shared" si="12"/>
        <v>-394.65784262754408</v>
      </c>
      <c r="O23" s="53">
        <f>'Расчет субсидий'!T23-1</f>
        <v>0.14106301413625122</v>
      </c>
      <c r="P23" s="53">
        <f>O23*'Расчет субсидий'!U23</f>
        <v>0.7053150706812561</v>
      </c>
      <c r="Q23" s="54">
        <f t="shared" si="13"/>
        <v>191.45073612633908</v>
      </c>
      <c r="R23" s="53">
        <f>'Расчет субсидий'!X23-1</f>
        <v>0.12350182386659703</v>
      </c>
      <c r="S23" s="53">
        <f>R23*'Расчет субсидий'!Y23</f>
        <v>0.61750911933298513</v>
      </c>
      <c r="T23" s="54">
        <f t="shared" si="14"/>
        <v>167.61668703156656</v>
      </c>
      <c r="U23" s="59">
        <f>'Расчет субсидий'!AB23-1</f>
        <v>-3.6219678578740644E-2</v>
      </c>
      <c r="V23" s="59">
        <f>U23*'Расчет субсидий'!AC23</f>
        <v>-0.18109839289370322</v>
      </c>
      <c r="W23" s="54">
        <f t="shared" si="15"/>
        <v>-49.157351192436181</v>
      </c>
      <c r="X23" s="67">
        <f>'Расчет субсидий'!AF23-1</f>
        <v>0</v>
      </c>
      <c r="Y23" s="67">
        <f>X23*'Расчет субсидий'!AG23</f>
        <v>0</v>
      </c>
      <c r="Z23" s="54">
        <f t="shared" si="16"/>
        <v>0</v>
      </c>
      <c r="AA23" s="67">
        <f>'Расчет субсидий'!AJ23-1</f>
        <v>4.142710472279254E-2</v>
      </c>
      <c r="AB23" s="67">
        <f>AA23*'Расчет субсидий'!AK23</f>
        <v>0.4142710472279254</v>
      </c>
      <c r="AC23" s="54">
        <f t="shared" si="17"/>
        <v>112.44974089524078</v>
      </c>
      <c r="AD23" s="67">
        <f>'Расчет субсидий'!AN23-1</f>
        <v>4.6965517241379207E-2</v>
      </c>
      <c r="AE23" s="67">
        <f>AD23*'Расчет субсидий'!AO23</f>
        <v>0.46965517241379207</v>
      </c>
      <c r="AF23" s="54">
        <f t="shared" si="18"/>
        <v>127.48320888325053</v>
      </c>
      <c r="AG23" s="59">
        <f>'Расчет субсидий'!AR23-1</f>
        <v>-0.3665436654366544</v>
      </c>
      <c r="AH23" s="59">
        <f>AG23*'Расчет субсидий'!AS23</f>
        <v>-5.4981549815498161</v>
      </c>
      <c r="AI23" s="54">
        <f t="shared" si="19"/>
        <v>-1492.4192921862434</v>
      </c>
      <c r="AJ23" s="59">
        <f>'Расчет субсидий'!AV23-1</f>
        <v>0.24730666666666656</v>
      </c>
      <c r="AK23" s="59">
        <f>AJ23*'Расчет субсидий'!AW23</f>
        <v>1.2365333333333328</v>
      </c>
      <c r="AL23" s="54">
        <f t="shared" si="6"/>
        <v>335.64463138829916</v>
      </c>
      <c r="AM23" s="59">
        <f>'Расчет субсидий'!AZ23-1</f>
        <v>7.9225352112676006E-2</v>
      </c>
      <c r="AN23" s="59">
        <f>AM23*'Расчет субсидий'!BA23</f>
        <v>0.15845070422535201</v>
      </c>
      <c r="AO23" s="54">
        <f t="shared" si="7"/>
        <v>43.009862151931245</v>
      </c>
      <c r="AP23" s="59">
        <f>'Расчет субсидий'!BD23-1</f>
        <v>0.14615384615384608</v>
      </c>
      <c r="AQ23" s="59">
        <f>AP23*'Расчет субсидий'!BE23</f>
        <v>2.9230769230769216</v>
      </c>
      <c r="AR23" s="54">
        <f t="shared" si="20"/>
        <v>793.44005528827699</v>
      </c>
      <c r="AS23" s="59">
        <f>'Расчет субсидий'!BH23-1</f>
        <v>-0.2118251881730111</v>
      </c>
      <c r="AT23" s="59">
        <f>AS23*'Расчет субсидий'!BI23</f>
        <v>-1.0591259408650555</v>
      </c>
      <c r="AU23" s="54">
        <f t="shared" si="21"/>
        <v>-287.4891654211537</v>
      </c>
      <c r="AV23" s="53">
        <f t="shared" si="22"/>
        <v>-0.34114350702722573</v>
      </c>
    </row>
    <row r="24" spans="1:48" ht="15" customHeight="1">
      <c r="A24" s="30" t="s">
        <v>26</v>
      </c>
      <c r="B24" s="51">
        <f>'Расчет субсидий'!BM24</f>
        <v>-3520.4000000000015</v>
      </c>
      <c r="C24" s="53">
        <f>'Расчет субсидий'!D24-1</f>
        <v>3.7804396856685019E-2</v>
      </c>
      <c r="D24" s="53">
        <f>C24*'Расчет субсидий'!E24</f>
        <v>0.37804396856685019</v>
      </c>
      <c r="E24" s="54">
        <f t="shared" si="10"/>
        <v>88.955677529722763</v>
      </c>
      <c r="F24" s="59">
        <f>'Расчет субсидий'!H24-1</f>
        <v>-2.8063610851264409E-3</v>
      </c>
      <c r="G24" s="59">
        <f>F24*'Расчет субсидий'!I24</f>
        <v>-1.4031805425632204E-2</v>
      </c>
      <c r="H24" s="54">
        <f t="shared" si="4"/>
        <v>-3.3017555162545329</v>
      </c>
      <c r="I24" s="53">
        <f>'Расчет субсидий'!L24-1</f>
        <v>-1.6853932584269704E-2</v>
      </c>
      <c r="J24" s="53">
        <f>I24*'Расчет субсидий'!M24</f>
        <v>-8.426966292134852E-2</v>
      </c>
      <c r="K24" s="54">
        <f t="shared" si="11"/>
        <v>-19.829082285819716</v>
      </c>
      <c r="L24" s="53">
        <f>'Расчет субсидий'!P24-1</f>
        <v>-2.6767996239379976E-2</v>
      </c>
      <c r="M24" s="53">
        <f>L24*'Расчет субсидий'!Q24</f>
        <v>-0.53535992478759953</v>
      </c>
      <c r="N24" s="54">
        <f t="shared" si="12"/>
        <v>-125.97292588023666</v>
      </c>
      <c r="O24" s="53">
        <f>'Расчет субсидий'!T24-1</f>
        <v>0.19263996644998937</v>
      </c>
      <c r="P24" s="53">
        <f>O24*'Расчет субсидий'!U24</f>
        <v>0.96319983224994687</v>
      </c>
      <c r="Q24" s="54">
        <f t="shared" si="13"/>
        <v>226.64584227894653</v>
      </c>
      <c r="R24" s="53">
        <f>'Расчет субсидий'!X24-1</f>
        <v>0.20325238095238096</v>
      </c>
      <c r="S24" s="53">
        <f>R24*'Расчет субсидий'!Y24</f>
        <v>1.0162619047619048</v>
      </c>
      <c r="T24" s="54">
        <f t="shared" si="14"/>
        <v>239.13161907714934</v>
      </c>
      <c r="U24" s="59">
        <f>'Расчет субсидий'!AB24-1</f>
        <v>-5.9044021448865447E-2</v>
      </c>
      <c r="V24" s="59">
        <f>U24*'Расчет субсидий'!AC24</f>
        <v>-0.59044021448865447</v>
      </c>
      <c r="W24" s="54">
        <f t="shared" si="15"/>
        <v>-138.9335994957035</v>
      </c>
      <c r="X24" s="67">
        <f>'Расчет субсидий'!AF24-1</f>
        <v>-3.7129745515227408E-2</v>
      </c>
      <c r="Y24" s="67">
        <f>X24*'Расчет субсидий'!AG24</f>
        <v>-0.74259491030454816</v>
      </c>
      <c r="Z24" s="54">
        <f t="shared" si="16"/>
        <v>-174.73637689998915</v>
      </c>
      <c r="AA24" s="67">
        <f>'Расчет субсидий'!AJ24-1</f>
        <v>2.9580246913580188E-2</v>
      </c>
      <c r="AB24" s="67">
        <f>AA24*'Расчет субсидий'!AK24</f>
        <v>0.44370370370370282</v>
      </c>
      <c r="AC24" s="54">
        <f t="shared" si="17"/>
        <v>104.40574871499558</v>
      </c>
      <c r="AD24" s="67">
        <f>'Расчет субсидий'!AN24-1</f>
        <v>-0.33062399999999992</v>
      </c>
      <c r="AE24" s="67">
        <f>AD24*'Расчет субсидий'!AO24</f>
        <v>-3.306239999999999</v>
      </c>
      <c r="AF24" s="54">
        <f t="shared" si="18"/>
        <v>-777.97516619779822</v>
      </c>
      <c r="AG24" s="59">
        <f>'Расчет субсидий'!AR24-1</f>
        <v>-0.85362853628536284</v>
      </c>
      <c r="AH24" s="59">
        <f>AG24*'Расчет субсидий'!AS24</f>
        <v>-12.804428044280442</v>
      </c>
      <c r="AI24" s="54">
        <f t="shared" si="19"/>
        <v>-3012.9473467796738</v>
      </c>
      <c r="AJ24" s="59">
        <f>'Расчет субсидий'!AV24-1</f>
        <v>-0.53369475190121229</v>
      </c>
      <c r="AK24" s="59">
        <f>AJ24*'Расчет субсидий'!AW24</f>
        <v>-2.6684737595060612</v>
      </c>
      <c r="AL24" s="54">
        <f t="shared" si="6"/>
        <v>-627.90551095691558</v>
      </c>
      <c r="AM24" s="59">
        <f>'Расчет субсидий'!AZ24-1</f>
        <v>0.25282608695652176</v>
      </c>
      <c r="AN24" s="59">
        <f>AM24*'Расчет субсидий'!BA24</f>
        <v>0.50565217391304351</v>
      </c>
      <c r="AO24" s="54">
        <f t="shared" si="7"/>
        <v>118.982540299034</v>
      </c>
      <c r="AP24" s="59">
        <f>'Расчет субсидий'!BD24-1</f>
        <v>0</v>
      </c>
      <c r="AQ24" s="59">
        <f>AP24*'Расчет субсидий'!BE24</f>
        <v>0</v>
      </c>
      <c r="AR24" s="54">
        <f t="shared" si="20"/>
        <v>0</v>
      </c>
      <c r="AS24" s="59">
        <f>'Расчет субсидий'!BH24-1</f>
        <v>0.24779756658435437</v>
      </c>
      <c r="AT24" s="59">
        <f>AS24*'Расчет субсидий'!BI24</f>
        <v>2.4779756658435437</v>
      </c>
      <c r="AU24" s="54">
        <f t="shared" si="21"/>
        <v>583.08033611254223</v>
      </c>
      <c r="AV24" s="53">
        <f t="shared" si="22"/>
        <v>-14.961001072675295</v>
      </c>
    </row>
    <row r="25" spans="1:48" ht="15" customHeight="1">
      <c r="A25" s="30" t="s">
        <v>27</v>
      </c>
      <c r="B25" s="51">
        <f>'Расчет субсидий'!BM25</f>
        <v>-1472.6000000000004</v>
      </c>
      <c r="C25" s="53">
        <f>'Расчет субсидий'!D25-1</f>
        <v>0.21246888749992254</v>
      </c>
      <c r="D25" s="53">
        <f>C25*'Расчет субсидий'!E25</f>
        <v>2.1246888749992254</v>
      </c>
      <c r="E25" s="54">
        <f t="shared" si="10"/>
        <v>256.48497157991721</v>
      </c>
      <c r="F25" s="59">
        <f>'Расчет субсидий'!H25-1</f>
        <v>-3.010348071495772E-2</v>
      </c>
      <c r="G25" s="59">
        <f>F25*'Расчет субсидий'!I25</f>
        <v>-0.1505174035747886</v>
      </c>
      <c r="H25" s="54">
        <f t="shared" si="4"/>
        <v>-18.169931810922982</v>
      </c>
      <c r="I25" s="53">
        <f>'Расчет субсидий'!L25-1</f>
        <v>0</v>
      </c>
      <c r="J25" s="53">
        <f>I25*'Расчет субсидий'!M25</f>
        <v>0</v>
      </c>
      <c r="K25" s="54">
        <f t="shared" si="11"/>
        <v>0</v>
      </c>
      <c r="L25" s="53">
        <f>'Расчет субсидий'!P25-1</f>
        <v>-0.14990940997422075</v>
      </c>
      <c r="M25" s="53">
        <f>L25*'Расчет субсидий'!Q25</f>
        <v>-2.9981881994844151</v>
      </c>
      <c r="N25" s="54">
        <f t="shared" si="12"/>
        <v>-361.93073921765784</v>
      </c>
      <c r="O25" s="53">
        <f>'Расчет субсидий'!T25-1</f>
        <v>0.16194117647058826</v>
      </c>
      <c r="P25" s="53">
        <f>O25*'Расчет субсидий'!U25</f>
        <v>0.80970588235294128</v>
      </c>
      <c r="Q25" s="54">
        <f t="shared" si="13"/>
        <v>97.744847571370499</v>
      </c>
      <c r="R25" s="53">
        <f>'Расчет субсидий'!X25-1</f>
        <v>0.11111111111111116</v>
      </c>
      <c r="S25" s="53">
        <f>R25*'Расчет субсидий'!Y25</f>
        <v>0.5555555555555558</v>
      </c>
      <c r="T25" s="54">
        <f t="shared" si="14"/>
        <v>67.064713593788554</v>
      </c>
      <c r="U25" s="59">
        <f>'Расчет субсидий'!AB25-1</f>
        <v>-0.18829248840829937</v>
      </c>
      <c r="V25" s="59">
        <f>U25*'Расчет субсидий'!AC25</f>
        <v>-0.94146244204149687</v>
      </c>
      <c r="W25" s="54">
        <f t="shared" si="15"/>
        <v>-113.65003626267908</v>
      </c>
      <c r="X25" s="67">
        <f>'Расчет субсидий'!AF25-1</f>
        <v>-2.0708082832331276E-2</v>
      </c>
      <c r="Y25" s="67">
        <f>X25*'Расчет субсидий'!AG25</f>
        <v>-0.41416165664662552</v>
      </c>
      <c r="Z25" s="54">
        <f t="shared" si="16"/>
        <v>-49.996139192162858</v>
      </c>
      <c r="AA25" s="67">
        <f>'Расчет субсидий'!AJ25-1</f>
        <v>3.7523167649536671E-2</v>
      </c>
      <c r="AB25" s="67">
        <f>AA25*'Расчет субсидий'!AK25</f>
        <v>0.37523167649536671</v>
      </c>
      <c r="AC25" s="54">
        <f t="shared" si="17"/>
        <v>45.296648847861981</v>
      </c>
      <c r="AD25" s="67">
        <f>'Расчет субсидий'!AN25-1</f>
        <v>0.11440000000000006</v>
      </c>
      <c r="AE25" s="67">
        <f>AD25*'Расчет субсидий'!AO25</f>
        <v>0.57200000000000029</v>
      </c>
      <c r="AF25" s="54">
        <f t="shared" si="18"/>
        <v>69.049829116164702</v>
      </c>
      <c r="AG25" s="59">
        <f>'Расчет субсидий'!AR25-1</f>
        <v>-0.7773677736777368</v>
      </c>
      <c r="AH25" s="59">
        <f>AG25*'Расчет субсидий'!AS25</f>
        <v>-11.660516605166052</v>
      </c>
      <c r="AI25" s="54">
        <f t="shared" si="19"/>
        <v>-1407.6165716659377</v>
      </c>
      <c r="AJ25" s="59">
        <f>'Расчет субсидий'!AV25-1</f>
        <v>0.20466666666666655</v>
      </c>
      <c r="AK25" s="59">
        <f>AJ25*'Расчет субсидий'!AW25</f>
        <v>1.0233333333333328</v>
      </c>
      <c r="AL25" s="54">
        <f t="shared" si="6"/>
        <v>123.53320243975838</v>
      </c>
      <c r="AM25" s="59">
        <f>'Расчет субсидий'!AZ25-1</f>
        <v>-0.17569193742478939</v>
      </c>
      <c r="AN25" s="59">
        <f>AM25*'Расчет субсидий'!BA25</f>
        <v>-0.35138387484957878</v>
      </c>
      <c r="AO25" s="54">
        <f t="shared" si="7"/>
        <v>-42.417826070872735</v>
      </c>
      <c r="AP25" s="59">
        <f>'Расчет субсидий'!BD25-1</f>
        <v>1.132075471698113E-2</v>
      </c>
      <c r="AQ25" s="59">
        <f>AP25*'Расчет субсидий'!BE25</f>
        <v>0.28301886792452824</v>
      </c>
      <c r="AR25" s="54">
        <f t="shared" si="20"/>
        <v>34.165042774194148</v>
      </c>
      <c r="AS25" s="59">
        <f>'Расчет субсидий'!BH25-1</f>
        <v>-0.28522701346109969</v>
      </c>
      <c r="AT25" s="59">
        <f>AS25*'Расчет субсидий'!BI25</f>
        <v>-1.4261350673054984</v>
      </c>
      <c r="AU25" s="54">
        <f t="shared" si="21"/>
        <v>-172.15801170282282</v>
      </c>
      <c r="AV25" s="53">
        <f t="shared" si="22"/>
        <v>-12.198831058407503</v>
      </c>
    </row>
    <row r="26" spans="1:48" ht="15" customHeight="1">
      <c r="A26" s="30" t="s">
        <v>28</v>
      </c>
      <c r="B26" s="51">
        <f>'Расчет субсидий'!BM26</f>
        <v>2129.5999999999985</v>
      </c>
      <c r="C26" s="53">
        <f>'Расчет субсидий'!D26-1</f>
        <v>2.5416146247303262E-2</v>
      </c>
      <c r="D26" s="53">
        <f>C26*'Расчет субсидий'!E26</f>
        <v>0.25416146247303262</v>
      </c>
      <c r="E26" s="54">
        <f t="shared" si="10"/>
        <v>75.975856814890051</v>
      </c>
      <c r="F26" s="59">
        <f>'Расчет субсидий'!H26-1</f>
        <v>-9.52380952380949E-3</v>
      </c>
      <c r="G26" s="59">
        <f>F26*'Расчет субсидий'!I26</f>
        <v>-4.761904761904745E-2</v>
      </c>
      <c r="H26" s="54">
        <f t="shared" si="4"/>
        <v>-14.23464402653117</v>
      </c>
      <c r="I26" s="53">
        <f>'Расчет субсидий'!L26-1</f>
        <v>0.20365591397849458</v>
      </c>
      <c r="J26" s="53">
        <f>I26*'Расчет субсидий'!M26</f>
        <v>3.0548387096774188</v>
      </c>
      <c r="K26" s="54">
        <f t="shared" si="11"/>
        <v>913.17537340524609</v>
      </c>
      <c r="L26" s="53">
        <f>'Расчет субсидий'!P26-1</f>
        <v>-3.4013520332628611E-2</v>
      </c>
      <c r="M26" s="53">
        <f>L26*'Расчет субсидий'!Q26</f>
        <v>-0.68027040665257221</v>
      </c>
      <c r="N26" s="54">
        <f t="shared" si="12"/>
        <v>-203.35154869014301</v>
      </c>
      <c r="O26" s="53">
        <f>'Расчет субсидий'!T26-1</f>
        <v>2.8463906944919515E-2</v>
      </c>
      <c r="P26" s="53">
        <f>O26*'Расчет субсидий'!U26</f>
        <v>0.14231953472459757</v>
      </c>
      <c r="Q26" s="54">
        <f t="shared" si="13"/>
        <v>42.543226211350103</v>
      </c>
      <c r="R26" s="53">
        <f>'Расчет субсидий'!X26-1</f>
        <v>-6.9943019943019991E-2</v>
      </c>
      <c r="S26" s="53">
        <f>R26*'Расчет субсидий'!Y26</f>
        <v>-0.34971509971509995</v>
      </c>
      <c r="T26" s="54">
        <f t="shared" si="14"/>
        <v>-104.53946905809366</v>
      </c>
      <c r="U26" s="59">
        <f>'Расчет субсидий'!AB26-1</f>
        <v>2.0616264450594723E-3</v>
      </c>
      <c r="V26" s="59">
        <f>U26*'Расчет субсидий'!AC26</f>
        <v>1.0308132225297362E-2</v>
      </c>
      <c r="W26" s="54">
        <f t="shared" si="15"/>
        <v>3.0813844489159843</v>
      </c>
      <c r="X26" s="67">
        <f>'Расчет субсидий'!AF26-1</f>
        <v>7.6000000000000512E-3</v>
      </c>
      <c r="Y26" s="67">
        <f>X26*'Расчет субсидий'!AG26</f>
        <v>0.11400000000000077</v>
      </c>
      <c r="Z26" s="54">
        <f t="shared" si="16"/>
        <v>34.077737799515965</v>
      </c>
      <c r="AA26" s="67">
        <f>'Расчет субсидий'!AJ26-1</f>
        <v>3.7569506726457425E-2</v>
      </c>
      <c r="AB26" s="67">
        <f>AA26*'Расчет субсидий'!AK26</f>
        <v>0.75139013452914849</v>
      </c>
      <c r="AC26" s="54">
        <f t="shared" si="17"/>
        <v>224.61119289146649</v>
      </c>
      <c r="AD26" s="67">
        <f>'Расчет субсидий'!AN26-1</f>
        <v>-8.978947368421053E-2</v>
      </c>
      <c r="AE26" s="67">
        <f>AD26*'Расчет субсидий'!AO26</f>
        <v>-0.44894736842105265</v>
      </c>
      <c r="AF26" s="54">
        <f t="shared" si="18"/>
        <v>-134.2027254985546</v>
      </c>
      <c r="AG26" s="59">
        <f>'Расчет субсидий'!AR26-1</f>
        <v>0.11377613776137752</v>
      </c>
      <c r="AH26" s="59">
        <f>AG26*'Расчет субсидий'!AS26</f>
        <v>1.7066420664206627</v>
      </c>
      <c r="AI26" s="54">
        <f t="shared" si="19"/>
        <v>510.16228822023749</v>
      </c>
      <c r="AJ26" s="59">
        <f>'Расчет субсидий'!AV26-1</f>
        <v>0.19166666666666665</v>
      </c>
      <c r="AK26" s="59">
        <f>AJ26*'Расчет субсидий'!AW26</f>
        <v>0.95833333333333326</v>
      </c>
      <c r="AL26" s="54">
        <f t="shared" si="6"/>
        <v>286.47221103394077</v>
      </c>
      <c r="AM26" s="59">
        <f>'Расчет субсидий'!AZ26-1</f>
        <v>0.11469534050179209</v>
      </c>
      <c r="AN26" s="59">
        <f>AM26*'Расчет субсидий'!BA26</f>
        <v>0.22939068100358417</v>
      </c>
      <c r="AO26" s="54">
        <f t="shared" si="7"/>
        <v>68.571188428881555</v>
      </c>
      <c r="AP26" s="59">
        <f>'Расчет субсидий'!BD26-1</f>
        <v>6.5217391304346339E-3</v>
      </c>
      <c r="AQ26" s="59">
        <f>AP26*'Расчет субсидий'!BE26</f>
        <v>0.13043478260869268</v>
      </c>
      <c r="AR26" s="54">
        <f t="shared" si="20"/>
        <v>38.990546681367235</v>
      </c>
      <c r="AS26" s="59">
        <f>'Расчет субсидий'!BH26-1</f>
        <v>0.25977359021234703</v>
      </c>
      <c r="AT26" s="59">
        <f>AS26*'Расчет субсидий'!BI26</f>
        <v>1.2988679510617351</v>
      </c>
      <c r="AU26" s="54">
        <f t="shared" si="21"/>
        <v>388.26738133750922</v>
      </c>
      <c r="AV26" s="53">
        <f t="shared" si="22"/>
        <v>7.1241348656497312</v>
      </c>
    </row>
    <row r="27" spans="1:48" ht="15" customHeight="1">
      <c r="A27" s="30" t="s">
        <v>29</v>
      </c>
      <c r="B27" s="51">
        <f>'Расчет субсидий'!BM27</f>
        <v>265.29999999999927</v>
      </c>
      <c r="C27" s="53">
        <f>'Расчет субсидий'!D27-1</f>
        <v>4.7991779824150704E-2</v>
      </c>
      <c r="D27" s="53">
        <f>C27*'Расчет субсидий'!E27</f>
        <v>0.47991779824150704</v>
      </c>
      <c r="E27" s="54">
        <f t="shared" si="10"/>
        <v>55.015184453584311</v>
      </c>
      <c r="F27" s="59">
        <f>'Расчет субсидий'!H27-1</f>
        <v>-2.9906542056074792E-2</v>
      </c>
      <c r="G27" s="59">
        <f>F27*'Расчет субсидий'!I27</f>
        <v>-0.14953271028037396</v>
      </c>
      <c r="H27" s="54">
        <f t="shared" si="4"/>
        <v>-17.141622311284515</v>
      </c>
      <c r="I27" s="53">
        <f>'Расчет субсидий'!L27-1</f>
        <v>-1.5151515151515138E-2</v>
      </c>
      <c r="J27" s="53">
        <f>I27*'Расчет субсидий'!M27</f>
        <v>-0.22727272727272707</v>
      </c>
      <c r="K27" s="54">
        <f t="shared" si="11"/>
        <v>-26.053318001526133</v>
      </c>
      <c r="L27" s="53">
        <f>'Расчет субсидий'!P27-1</f>
        <v>0.1032507156012159</v>
      </c>
      <c r="M27" s="53">
        <f>L27*'Расчет субсидий'!Q27</f>
        <v>2.0650143120243181</v>
      </c>
      <c r="N27" s="54">
        <f t="shared" si="12"/>
        <v>236.7220880150382</v>
      </c>
      <c r="O27" s="53">
        <f>'Расчет субсидий'!T27-1</f>
        <v>3.3821989528795671E-2</v>
      </c>
      <c r="P27" s="53">
        <f>O27*'Расчет субсидий'!U27</f>
        <v>0.16910994764397835</v>
      </c>
      <c r="Q27" s="54">
        <f t="shared" si="13"/>
        <v>19.385851070036029</v>
      </c>
      <c r="R27" s="53">
        <f>'Расчет субсидий'!X27-1</f>
        <v>0.10181818181818181</v>
      </c>
      <c r="S27" s="53">
        <f>R27*'Расчет субсидий'!Y27</f>
        <v>1.0181818181818181</v>
      </c>
      <c r="T27" s="54">
        <f t="shared" si="14"/>
        <v>116.71886464683715</v>
      </c>
      <c r="U27" s="59">
        <f>'Расчет субсидий'!AB27-1</f>
        <v>-4.9651016705075657E-3</v>
      </c>
      <c r="V27" s="59">
        <f>U27*'Расчет субсидий'!AC27</f>
        <v>-2.4825508352537828E-2</v>
      </c>
      <c r="W27" s="54">
        <f t="shared" si="15"/>
        <v>-2.8458622000961316</v>
      </c>
      <c r="X27" s="67">
        <f>'Расчет субсидий'!AF27-1</f>
        <v>-0.126</v>
      </c>
      <c r="Y27" s="67">
        <f>X27*'Расчет субсидий'!AG27</f>
        <v>-2.52</v>
      </c>
      <c r="Z27" s="54">
        <f t="shared" si="16"/>
        <v>-288.87919000092205</v>
      </c>
      <c r="AA27" s="67">
        <f>'Расчет субсидий'!AJ27-1</f>
        <v>3.0724999999999891E-2</v>
      </c>
      <c r="AB27" s="67">
        <f>AA27*'Расчет субсидий'!AK27</f>
        <v>0.30724999999999891</v>
      </c>
      <c r="AC27" s="54">
        <f t="shared" si="17"/>
        <v>35.221480606263086</v>
      </c>
      <c r="AD27" s="67">
        <f>'Расчет субсидий'!AN27-1</f>
        <v>-0.25274853801169594</v>
      </c>
      <c r="AE27" s="67">
        <f>AD27*'Расчет субсидий'!AO27</f>
        <v>-3.7912280701754391</v>
      </c>
      <c r="AF27" s="54">
        <f t="shared" si="18"/>
        <v>-434.60591032580936</v>
      </c>
      <c r="AG27" s="59">
        <f>'Расчет субсидий'!AR27-1</f>
        <v>8.302583025830268E-2</v>
      </c>
      <c r="AH27" s="59">
        <f>AG27*'Расчет субсидий'!AS27</f>
        <v>1.2453874538745402</v>
      </c>
      <c r="AI27" s="54">
        <f t="shared" si="19"/>
        <v>142.7644916319793</v>
      </c>
      <c r="AJ27" s="59">
        <f>'Расчет субсидий'!AV27-1</f>
        <v>1.0000000000000009E-2</v>
      </c>
      <c r="AK27" s="59">
        <f>AJ27*'Расчет субсидий'!AW27</f>
        <v>5.0000000000000044E-2</v>
      </c>
      <c r="AL27" s="54">
        <f t="shared" si="6"/>
        <v>5.731729960335759</v>
      </c>
      <c r="AM27" s="59">
        <f>'Расчет субсидий'!AZ27-1</f>
        <v>0</v>
      </c>
      <c r="AN27" s="59">
        <f>AM27*'Расчет субсидий'!BA27</f>
        <v>0</v>
      </c>
      <c r="AO27" s="54">
        <f t="shared" si="7"/>
        <v>0</v>
      </c>
      <c r="AP27" s="59">
        <f>'Расчет субсидий'!BD27-1</f>
        <v>4.6153846153846212E-2</v>
      </c>
      <c r="AQ27" s="59">
        <f>AP27*'Расчет субсидий'!BE27</f>
        <v>0.69230769230769318</v>
      </c>
      <c r="AR27" s="54">
        <f t="shared" si="20"/>
        <v>79.362414835418235</v>
      </c>
      <c r="AS27" s="59">
        <f>'Расчет субсидий'!BH27-1</f>
        <v>0.30000000000000004</v>
      </c>
      <c r="AT27" s="59">
        <f>AS27*'Расчет субсидий'!BI27</f>
        <v>3.0000000000000004</v>
      </c>
      <c r="AU27" s="54">
        <f t="shared" si="21"/>
        <v>343.90379762014527</v>
      </c>
      <c r="AV27" s="53">
        <f t="shared" si="22"/>
        <v>2.3143100061927768</v>
      </c>
    </row>
    <row r="28" spans="1:48" ht="15" customHeight="1">
      <c r="A28" s="30" t="s">
        <v>30</v>
      </c>
      <c r="B28" s="51">
        <f>'Расчет субсидий'!BM28</f>
        <v>4272.5999999999985</v>
      </c>
      <c r="C28" s="53">
        <f>'Расчет субсидий'!D28-1</f>
        <v>-0.11695913594114749</v>
      </c>
      <c r="D28" s="53">
        <f>C28*'Расчет субсидий'!E28</f>
        <v>-1.1695913594114749</v>
      </c>
      <c r="E28" s="54">
        <f t="shared" si="10"/>
        <v>-411.71309954700558</v>
      </c>
      <c r="F28" s="59">
        <f>'Расчет субсидий'!H28-1</f>
        <v>9.6246390760335032E-4</v>
      </c>
      <c r="G28" s="59">
        <f>F28*'Расчет субсидий'!I28</f>
        <v>4.8123195380167516E-3</v>
      </c>
      <c r="H28" s="54">
        <f t="shared" si="4"/>
        <v>1.6940061817868217</v>
      </c>
      <c r="I28" s="53">
        <f>'Расчет субсидий'!L28-1</f>
        <v>0.20087912087912074</v>
      </c>
      <c r="J28" s="53">
        <f>I28*'Расчет субсидий'!M28</f>
        <v>2.0087912087912074</v>
      </c>
      <c r="K28" s="54">
        <f t="shared" si="11"/>
        <v>707.12360198211798</v>
      </c>
      <c r="L28" s="53">
        <f>'Расчет субсидий'!P28-1</f>
        <v>3.4109320433857837E-2</v>
      </c>
      <c r="M28" s="53">
        <f>L28*'Расчет субсидий'!Q28</f>
        <v>0.68218640867715674</v>
      </c>
      <c r="N28" s="54">
        <f t="shared" si="12"/>
        <v>240.13949703479389</v>
      </c>
      <c r="O28" s="53">
        <f>'Расчет субсидий'!T28-1</f>
        <v>8.4486956521739209E-2</v>
      </c>
      <c r="P28" s="53">
        <f>O28*'Расчет субсидий'!U28</f>
        <v>0.84486956521739209</v>
      </c>
      <c r="Q28" s="54">
        <f t="shared" si="13"/>
        <v>297.40632453339481</v>
      </c>
      <c r="R28" s="53">
        <f>'Расчет субсидий'!X28-1</f>
        <v>0.15597385620915039</v>
      </c>
      <c r="S28" s="53">
        <f>R28*'Расчет субсидий'!Y28</f>
        <v>1.5597385620915039</v>
      </c>
      <c r="T28" s="54">
        <f t="shared" si="14"/>
        <v>549.05056600692808</v>
      </c>
      <c r="U28" s="59">
        <f>'Расчет субсидий'!AB28-1</f>
        <v>1.9999760312291226E-2</v>
      </c>
      <c r="V28" s="59">
        <f>U28*'Расчет субсидий'!AC28</f>
        <v>9.999880156145613E-2</v>
      </c>
      <c r="W28" s="54">
        <f t="shared" si="15"/>
        <v>35.201026589808023</v>
      </c>
      <c r="X28" s="67">
        <f>'Расчет субсидий'!AF28-1</f>
        <v>3.9138082673702668E-2</v>
      </c>
      <c r="Y28" s="67">
        <f>X28*'Расчет субсидий'!AG28</f>
        <v>0.58707124010554002</v>
      </c>
      <c r="Z28" s="54">
        <f t="shared" si="16"/>
        <v>206.65757999475937</v>
      </c>
      <c r="AA28" s="67">
        <f>'Расчет субсидий'!AJ28-1</f>
        <v>0.10222580645161305</v>
      </c>
      <c r="AB28" s="67">
        <f>AA28*'Расчет субсидий'!AK28</f>
        <v>1.0222580645161305</v>
      </c>
      <c r="AC28" s="54">
        <f t="shared" si="17"/>
        <v>359.84964568363387</v>
      </c>
      <c r="AD28" s="67">
        <f>'Расчет субсидий'!AN28-1</f>
        <v>0.20166400000000007</v>
      </c>
      <c r="AE28" s="67">
        <f>AD28*'Расчет субсидий'!AO28</f>
        <v>2.0166400000000007</v>
      </c>
      <c r="AF28" s="54">
        <f t="shared" si="18"/>
        <v>709.88649017402076</v>
      </c>
      <c r="AG28" s="59">
        <f>'Расчет субсидий'!AR28-1</f>
        <v>-2.4600246002459691E-3</v>
      </c>
      <c r="AH28" s="59">
        <f>AG28*'Расчет субсидий'!AS28</f>
        <v>-3.6900369003689537E-2</v>
      </c>
      <c r="AI28" s="54">
        <f t="shared" si="19"/>
        <v>-12.98946437547375</v>
      </c>
      <c r="AJ28" s="59">
        <f>'Расчет субсидий'!AV28-1</f>
        <v>0.2080421607378129</v>
      </c>
      <c r="AK28" s="59">
        <f>AJ28*'Расчет субсидий'!AW28</f>
        <v>1.0402108036890645</v>
      </c>
      <c r="AL28" s="54">
        <f t="shared" si="6"/>
        <v>366.16926991030982</v>
      </c>
      <c r="AM28" s="59">
        <f>'Расчет субсидий'!AZ28-1</f>
        <v>0</v>
      </c>
      <c r="AN28" s="59">
        <f>AM28*'Расчет субсидий'!BA28</f>
        <v>0</v>
      </c>
      <c r="AO28" s="54">
        <f t="shared" si="7"/>
        <v>0</v>
      </c>
      <c r="AP28" s="59">
        <f>'Расчет субсидий'!BD28-1</f>
        <v>0.20699822380106569</v>
      </c>
      <c r="AQ28" s="59">
        <f>AP28*'Расчет субсидий'!BE28</f>
        <v>2.0699822380106569</v>
      </c>
      <c r="AR28" s="54">
        <f t="shared" si="20"/>
        <v>728.66373059343732</v>
      </c>
      <c r="AS28" s="59">
        <f>'Расчет субсидий'!BH28-1</f>
        <v>0.28150024896571635</v>
      </c>
      <c r="AT28" s="59">
        <f>AS28*'Расчет субсидий'!BI28</f>
        <v>1.4075012448285817</v>
      </c>
      <c r="AU28" s="54">
        <f t="shared" si="21"/>
        <v>495.46082523748743</v>
      </c>
      <c r="AV28" s="53">
        <f t="shared" si="22"/>
        <v>12.137568728611543</v>
      </c>
    </row>
    <row r="29" spans="1:48" ht="15" customHeight="1">
      <c r="A29" s="30" t="s">
        <v>31</v>
      </c>
      <c r="B29" s="51">
        <f>'Расчет субсидий'!BM29</f>
        <v>3995.8000000000029</v>
      </c>
      <c r="C29" s="53">
        <f>'Расчет субсидий'!D29-1</f>
        <v>0.1284421655279615</v>
      </c>
      <c r="D29" s="53">
        <f>C29*'Расчет субсидий'!E29</f>
        <v>1.284421655279615</v>
      </c>
      <c r="E29" s="54">
        <f t="shared" si="10"/>
        <v>1106.5120780343566</v>
      </c>
      <c r="F29" s="59">
        <f>'Расчет субсидий'!H29-1</f>
        <v>-4.404873477038429E-2</v>
      </c>
      <c r="G29" s="59">
        <f>F29*'Расчет субсидий'!I29</f>
        <v>-0.22024367385192145</v>
      </c>
      <c r="H29" s="54">
        <f t="shared" si="4"/>
        <v>-189.73697946159072</v>
      </c>
      <c r="I29" s="53">
        <f>'Расчет субсидий'!L29-1</f>
        <v>9.5238095238095344E-2</v>
      </c>
      <c r="J29" s="53">
        <f>I29*'Расчет субсидий'!M29</f>
        <v>0.47619047619047672</v>
      </c>
      <c r="K29" s="54">
        <f t="shared" si="11"/>
        <v>410.23172661705644</v>
      </c>
      <c r="L29" s="53">
        <f>'Расчет субсидий'!P29-1</f>
        <v>0.12444326331794886</v>
      </c>
      <c r="M29" s="53">
        <f>L29*'Расчет субсидий'!Q29</f>
        <v>2.4888652663589772</v>
      </c>
      <c r="N29" s="54">
        <f t="shared" si="12"/>
        <v>2144.124140624891</v>
      </c>
      <c r="O29" s="53">
        <f>'Расчет субсидий'!T29-1</f>
        <v>3.5507393153737077E-2</v>
      </c>
      <c r="P29" s="53">
        <f>O29*'Расчет субсидий'!U29</f>
        <v>0.17753696576868538</v>
      </c>
      <c r="Q29" s="54">
        <f t="shared" si="13"/>
        <v>152.94572161184604</v>
      </c>
      <c r="R29" s="53">
        <f>'Расчет субсидий'!X29-1</f>
        <v>0.21766619718309865</v>
      </c>
      <c r="S29" s="53">
        <f>R29*'Расчет субсидий'!Y29</f>
        <v>3.2649929577464798</v>
      </c>
      <c r="T29" s="54">
        <f t="shared" si="14"/>
        <v>2812.7477667426206</v>
      </c>
      <c r="U29" s="59">
        <f>'Расчет субсидий'!AB29-1</f>
        <v>4.1415081780007412E-3</v>
      </c>
      <c r="V29" s="59">
        <f>U29*'Расчет субсидий'!AC29</f>
        <v>2.0707540890003706E-2</v>
      </c>
      <c r="W29" s="54">
        <f t="shared" si="15"/>
        <v>17.83926953192897</v>
      </c>
      <c r="X29" s="67">
        <f>'Расчет субсидий'!AF29-1</f>
        <v>2.077922077922123E-3</v>
      </c>
      <c r="Y29" s="67">
        <f>X29*'Расчет субсидий'!AG29</f>
        <v>2.077922077922123E-2</v>
      </c>
      <c r="Z29" s="54">
        <f t="shared" si="16"/>
        <v>17.90102079783556</v>
      </c>
      <c r="AA29" s="67">
        <f>'Расчет субсидий'!AJ29-1</f>
        <v>5.8891089108910943E-2</v>
      </c>
      <c r="AB29" s="67">
        <f>AA29*'Расчет субсидий'!AK29</f>
        <v>0.58891089108910943</v>
      </c>
      <c r="AC29" s="54">
        <f t="shared" si="17"/>
        <v>507.33885651765621</v>
      </c>
      <c r="AD29" s="67">
        <f>'Расчет субсидий'!AN29-1</f>
        <v>0.12260857908847189</v>
      </c>
      <c r="AE29" s="67">
        <f>AD29*'Расчет субсидий'!AO29</f>
        <v>2.4521715817694378</v>
      </c>
      <c r="AF29" s="54">
        <f t="shared" si="18"/>
        <v>2112.5130220961632</v>
      </c>
      <c r="AG29" s="59">
        <f>'Расчет субсидий'!AR29-1</f>
        <v>-0.45694956949569498</v>
      </c>
      <c r="AH29" s="59">
        <f>AG29*'Расчет субсидий'!AS29</f>
        <v>-6.8542435424354249</v>
      </c>
      <c r="AI29" s="54">
        <f t="shared" si="19"/>
        <v>-5904.839142440891</v>
      </c>
      <c r="AJ29" s="59">
        <f>'Расчет субсидий'!AV29-1</f>
        <v>1.7795177506885196E-4</v>
      </c>
      <c r="AK29" s="59">
        <f>AJ29*'Расчет субсидий'!AW29</f>
        <v>8.8975887534425979E-4</v>
      </c>
      <c r="AL29" s="54">
        <f t="shared" si="6"/>
        <v>0.76651537138118375</v>
      </c>
      <c r="AM29" s="59">
        <f>'Расчет субсидий'!AZ29-1</f>
        <v>-3.125E-2</v>
      </c>
      <c r="AN29" s="59">
        <f>AM29*'Расчет субсидий'!BA29</f>
        <v>-6.25E-2</v>
      </c>
      <c r="AO29" s="54">
        <f t="shared" si="7"/>
        <v>-53.842914118488601</v>
      </c>
      <c r="AP29" s="59">
        <f>'Расчет субсидий'!BD29-1</f>
        <v>5.8181818181818334E-2</v>
      </c>
      <c r="AQ29" s="59">
        <f>AP29*'Расчет субсидий'!BE29</f>
        <v>0.58181818181818334</v>
      </c>
      <c r="AR29" s="54">
        <f t="shared" si="20"/>
        <v>501.22858233938615</v>
      </c>
      <c r="AS29" s="59">
        <f>'Расчет субсидий'!BH29-1</f>
        <v>8.3592785984676787E-2</v>
      </c>
      <c r="AT29" s="59">
        <f>AS29*'Расчет субсидий'!BI29</f>
        <v>0.41796392992338394</v>
      </c>
      <c r="AU29" s="54">
        <f t="shared" si="21"/>
        <v>360.07033573585198</v>
      </c>
      <c r="AV29" s="53">
        <f t="shared" si="22"/>
        <v>4.6382612102015708</v>
      </c>
    </row>
    <row r="30" spans="1:48" ht="15" customHeight="1">
      <c r="A30" s="30" t="s">
        <v>32</v>
      </c>
      <c r="B30" s="51">
        <f>'Расчет субсидий'!BM30</f>
        <v>286.79999999999927</v>
      </c>
      <c r="C30" s="53">
        <f>'Расчет субсидий'!D30-1</f>
        <v>1.7296554219046856E-2</v>
      </c>
      <c r="D30" s="53">
        <f>C30*'Расчет субсидий'!E30</f>
        <v>0.17296554219046856</v>
      </c>
      <c r="E30" s="54">
        <f t="shared" si="10"/>
        <v>22.247195682783165</v>
      </c>
      <c r="F30" s="59">
        <f>'Расчет субсидий'!H30-1</f>
        <v>-2.5543992431409701E-2</v>
      </c>
      <c r="G30" s="59">
        <f>F30*'Расчет субсидий'!I30</f>
        <v>-0.12771996215704851</v>
      </c>
      <c r="H30" s="54">
        <f t="shared" si="4"/>
        <v>-16.4276130073155</v>
      </c>
      <c r="I30" s="53">
        <f>'Расчет субсидий'!L30-1</f>
        <v>-0.12621359223300976</v>
      </c>
      <c r="J30" s="53">
        <f>I30*'Расчет субсидий'!M30</f>
        <v>-1.2621359223300976</v>
      </c>
      <c r="K30" s="54">
        <f t="shared" si="11"/>
        <v>-162.33860505826817</v>
      </c>
      <c r="L30" s="53">
        <f>'Расчет субсидий'!P30-1</f>
        <v>-5.5547031740993624E-2</v>
      </c>
      <c r="M30" s="53">
        <f>L30*'Расчет субсидий'!Q30</f>
        <v>-1.1109406348198725</v>
      </c>
      <c r="N30" s="54">
        <f t="shared" si="12"/>
        <v>-142.89154580613928</v>
      </c>
      <c r="O30" s="53">
        <f>'Расчет субсидий'!T30-1</f>
        <v>-1.9214119214119196E-2</v>
      </c>
      <c r="P30" s="53">
        <f>O30*'Расчет субсидий'!U30</f>
        <v>-0.19214119214119196</v>
      </c>
      <c r="Q30" s="54">
        <f t="shared" si="13"/>
        <v>-24.713608538174451</v>
      </c>
      <c r="R30" s="53">
        <f>'Расчет субсидий'!X30-1</f>
        <v>7.9554494828948386E-4</v>
      </c>
      <c r="S30" s="53">
        <f>R30*'Расчет субсидий'!Y30</f>
        <v>7.9554494828948386E-3</v>
      </c>
      <c r="T30" s="54">
        <f t="shared" si="14"/>
        <v>1.0232468221650834</v>
      </c>
      <c r="U30" s="59">
        <f>'Расчет субсидий'!AB30-1</f>
        <v>7.2474108563920225E-3</v>
      </c>
      <c r="V30" s="59">
        <f>U30*'Расчет субсидий'!AC30</f>
        <v>3.6237054281960113E-2</v>
      </c>
      <c r="W30" s="54">
        <f t="shared" si="15"/>
        <v>4.6608869452775155</v>
      </c>
      <c r="X30" s="67">
        <f>'Расчет субсидий'!AF30-1</f>
        <v>-6.1312078479458521E-4</v>
      </c>
      <c r="Y30" s="67">
        <f>X30*'Расчет субсидий'!AG30</f>
        <v>-1.2262415695891704E-2</v>
      </c>
      <c r="Z30" s="54">
        <f t="shared" si="16"/>
        <v>-1.5772179711362626</v>
      </c>
      <c r="AA30" s="67">
        <f>'Расчет субсидий'!AJ30-1</f>
        <v>-8.9985401459854009E-2</v>
      </c>
      <c r="AB30" s="67">
        <f>AA30*'Расчет субсидий'!AK30</f>
        <v>-0.89985401459854009</v>
      </c>
      <c r="AC30" s="54">
        <f t="shared" si="17"/>
        <v>-115.74113603891517</v>
      </c>
      <c r="AD30" s="67">
        <f>'Расчет субсидий'!AN30-1</f>
        <v>2.849999999999997E-2</v>
      </c>
      <c r="AE30" s="67">
        <f>AD30*'Расчет субсидий'!AO30</f>
        <v>0.2849999999999997</v>
      </c>
      <c r="AF30" s="54">
        <f t="shared" si="18"/>
        <v>36.657305780657346</v>
      </c>
      <c r="AG30" s="59">
        <f>'Расчет субсидий'!AR30-1</f>
        <v>1.7220172201722006E-2</v>
      </c>
      <c r="AH30" s="59">
        <f>AG30*'Расчет субсидий'!AS30</f>
        <v>0.25830258302583009</v>
      </c>
      <c r="AI30" s="54">
        <f t="shared" si="19"/>
        <v>33.223427262847352</v>
      </c>
      <c r="AJ30" s="59">
        <f>'Расчет субсидий'!AV30-1</f>
        <v>4.3333333333333224E-2</v>
      </c>
      <c r="AK30" s="59">
        <f>AJ30*'Расчет субсидий'!AW30</f>
        <v>0.21666666666666612</v>
      </c>
      <c r="AL30" s="54">
        <f t="shared" si="6"/>
        <v>27.868127201669289</v>
      </c>
      <c r="AM30" s="59">
        <f>'Расчет субсидий'!AZ30-1</f>
        <v>-1.4000000000000012E-2</v>
      </c>
      <c r="AN30" s="59">
        <f>AM30*'Расчет субсидий'!BA30</f>
        <v>-2.8000000000000025E-2</v>
      </c>
      <c r="AO30" s="54">
        <f t="shared" si="7"/>
        <v>-3.6014195152926582</v>
      </c>
      <c r="AP30" s="59">
        <f>'Расчет субсидий'!BD30-1</f>
        <v>9.4285714285714306E-2</v>
      </c>
      <c r="AQ30" s="59">
        <f>AP30*'Расчет субсидий'!BE30</f>
        <v>1.8857142857142861</v>
      </c>
      <c r="AR30" s="54">
        <f t="shared" si="20"/>
        <v>242.54457960134218</v>
      </c>
      <c r="AS30" s="59">
        <f>'Расчет субсидий'!BH30-1</f>
        <v>0.30000000000000004</v>
      </c>
      <c r="AT30" s="59">
        <f>AS30*'Расчет субсидий'!BI30</f>
        <v>3.0000000000000004</v>
      </c>
      <c r="AU30" s="54">
        <f t="shared" si="21"/>
        <v>385.86637663849888</v>
      </c>
      <c r="AV30" s="53">
        <f t="shared" si="22"/>
        <v>2.2297874396194635</v>
      </c>
    </row>
    <row r="31" spans="1:48" ht="15" customHeight="1">
      <c r="A31" s="30" t="s">
        <v>33</v>
      </c>
      <c r="B31" s="51">
        <f>'Расчет субсидий'!BM31</f>
        <v>1847.6999999999971</v>
      </c>
      <c r="C31" s="53">
        <f>'Расчет субсидий'!D31-1</f>
        <v>6.3875322855038164E-3</v>
      </c>
      <c r="D31" s="53">
        <f>C31*'Расчет субсидий'!E31</f>
        <v>6.3875322855038164E-2</v>
      </c>
      <c r="E31" s="54">
        <f t="shared" si="10"/>
        <v>18.693439863834826</v>
      </c>
      <c r="F31" s="59">
        <f>'Расчет субсидий'!H31-1</f>
        <v>-3.2287822878228734E-2</v>
      </c>
      <c r="G31" s="59">
        <f>F31*'Расчет субсидий'!I31</f>
        <v>-0.16143911439114367</v>
      </c>
      <c r="H31" s="54">
        <f t="shared" si="4"/>
        <v>-47.245982355196233</v>
      </c>
      <c r="I31" s="53">
        <f>'Расчет субсидий'!L31-1</f>
        <v>0</v>
      </c>
      <c r="J31" s="53">
        <f>I31*'Расчет субсидий'!M31</f>
        <v>0</v>
      </c>
      <c r="K31" s="54">
        <f t="shared" si="11"/>
        <v>0</v>
      </c>
      <c r="L31" s="53">
        <f>'Расчет субсидий'!P31-1</f>
        <v>-0.10302486509490028</v>
      </c>
      <c r="M31" s="53">
        <f>L31*'Расчет субсидий'!Q31</f>
        <v>-2.0604973018980055</v>
      </c>
      <c r="N31" s="54">
        <f t="shared" si="12"/>
        <v>-603.0150718774205</v>
      </c>
      <c r="O31" s="53">
        <f>'Расчет субсидий'!T31-1</f>
        <v>9.7576470588235154E-2</v>
      </c>
      <c r="P31" s="53">
        <f>O31*'Расчет субсидий'!U31</f>
        <v>0.97576470588235154</v>
      </c>
      <c r="Q31" s="54">
        <f t="shared" si="13"/>
        <v>285.56253080802242</v>
      </c>
      <c r="R31" s="53">
        <f>'Расчет субсидий'!X31-1</f>
        <v>0.14522727272727276</v>
      </c>
      <c r="S31" s="53">
        <f>R31*'Расчет субсидий'!Y31</f>
        <v>0.7261363636363638</v>
      </c>
      <c r="T31" s="54">
        <f t="shared" si="14"/>
        <v>212.50751996018158</v>
      </c>
      <c r="U31" s="59">
        <f>'Расчет субсидий'!AB31-1</f>
        <v>-6.9164317411171794E-2</v>
      </c>
      <c r="V31" s="59">
        <f>U31*'Расчет субсидий'!AC31</f>
        <v>-0.34582158705585897</v>
      </c>
      <c r="W31" s="54">
        <f t="shared" si="15"/>
        <v>-101.20645583139662</v>
      </c>
      <c r="X31" s="67">
        <f>'Расчет субсидий'!AF31-1</f>
        <v>3.2807570977918088E-2</v>
      </c>
      <c r="Y31" s="67">
        <f>X31*'Расчет субсидий'!AG31</f>
        <v>0.32807570977918088</v>
      </c>
      <c r="Z31" s="54">
        <f t="shared" si="16"/>
        <v>96.013034101765257</v>
      </c>
      <c r="AA31" s="67">
        <f>'Расчет субсидий'!AJ31-1</f>
        <v>8.2819672131146937E-3</v>
      </c>
      <c r="AB31" s="67">
        <f>AA31*'Расчет субсидий'!AK31</f>
        <v>0.16563934426229387</v>
      </c>
      <c r="AC31" s="54">
        <f t="shared" si="17"/>
        <v>48.475201105116589</v>
      </c>
      <c r="AD31" s="67">
        <f>'Расчет субсидий'!AN31-1</f>
        <v>0.20124571428571425</v>
      </c>
      <c r="AE31" s="67">
        <f>AD31*'Расчет субсидий'!AO31</f>
        <v>1.0062285714285713</v>
      </c>
      <c r="AF31" s="54">
        <f t="shared" si="18"/>
        <v>294.47793683893366</v>
      </c>
      <c r="AG31" s="59">
        <f>'Расчет субсидий'!AR31-1</f>
        <v>1.2300123001230068E-2</v>
      </c>
      <c r="AH31" s="59">
        <f>AG31*'Расчет субсидий'!AS31</f>
        <v>0.18450184501845102</v>
      </c>
      <c r="AI31" s="54">
        <f t="shared" si="19"/>
        <v>53.995408405938875</v>
      </c>
      <c r="AJ31" s="59">
        <f>'Расчет субсидий'!AV31-1</f>
        <v>0.2022222222222223</v>
      </c>
      <c r="AK31" s="59">
        <f>AJ31*'Расчет субсидий'!AW31</f>
        <v>1.0111111111111115</v>
      </c>
      <c r="AL31" s="54">
        <f t="shared" si="6"/>
        <v>295.90683704418956</v>
      </c>
      <c r="AM31" s="59">
        <f>'Расчет субсидий'!AZ31-1</f>
        <v>0</v>
      </c>
      <c r="AN31" s="59">
        <f>AM31*'Расчет субсидий'!BA31</f>
        <v>0</v>
      </c>
      <c r="AO31" s="54">
        <f t="shared" si="7"/>
        <v>0</v>
      </c>
      <c r="AP31" s="59">
        <f>'Расчет субсидий'!BD31-1</f>
        <v>0.14599999999999991</v>
      </c>
      <c r="AQ31" s="59">
        <f>AP31*'Расчет субсидий'!BE31</f>
        <v>2.9199999999999982</v>
      </c>
      <c r="AR31" s="54">
        <f t="shared" si="20"/>
        <v>854.5529315957466</v>
      </c>
      <c r="AS31" s="59">
        <f>'Расчет субсидий'!BH31-1</f>
        <v>0.30000000000000004</v>
      </c>
      <c r="AT31" s="59">
        <f>AS31*'Расчет субсидий'!BI31</f>
        <v>1.5000000000000002</v>
      </c>
      <c r="AU31" s="54">
        <f t="shared" si="21"/>
        <v>438.98267034028117</v>
      </c>
      <c r="AV31" s="53">
        <f t="shared" si="22"/>
        <v>6.3135749706283519</v>
      </c>
    </row>
    <row r="32" spans="1:48" ht="15" customHeight="1">
      <c r="A32" s="30" t="s">
        <v>34</v>
      </c>
      <c r="B32" s="51">
        <f>'Расчет субсидий'!BM32</f>
        <v>115.29999999999927</v>
      </c>
      <c r="C32" s="53">
        <f>'Расчет субсидий'!D32-1</f>
        <v>2.8892168006947383E-2</v>
      </c>
      <c r="D32" s="53">
        <f>C32*'Расчет субсидий'!E32</f>
        <v>0.28892168006947383</v>
      </c>
      <c r="E32" s="54">
        <f t="shared" si="10"/>
        <v>59.845621118698638</v>
      </c>
      <c r="F32" s="59">
        <f>'Расчет субсидий'!H32-1</f>
        <v>-1.4801110083256241E-2</v>
      </c>
      <c r="G32" s="59">
        <f>F32*'Расчет субсидий'!I32</f>
        <v>-7.4005550416281207E-2</v>
      </c>
      <c r="H32" s="54">
        <f t="shared" si="4"/>
        <v>-15.329095863725231</v>
      </c>
      <c r="I32" s="53">
        <f>'Расчет субсидий'!L32-1</f>
        <v>8.247422680412364E-2</v>
      </c>
      <c r="J32" s="53">
        <f>I32*'Расчет субсидий'!M32</f>
        <v>1.2371134020618546</v>
      </c>
      <c r="K32" s="54">
        <f t="shared" si="11"/>
        <v>256.24875199000456</v>
      </c>
      <c r="L32" s="53">
        <f>'Расчет субсидий'!P32-1</f>
        <v>7.8775684840684201E-2</v>
      </c>
      <c r="M32" s="53">
        <f>L32*'Расчет субсидий'!Q32</f>
        <v>1.575513696813684</v>
      </c>
      <c r="N32" s="54">
        <f t="shared" si="12"/>
        <v>326.34309666259617</v>
      </c>
      <c r="O32" s="53">
        <f>'Расчет субсидий'!T32-1</f>
        <v>6.5243902439024337E-2</v>
      </c>
      <c r="P32" s="53">
        <f>O32*'Расчет субсидий'!U32</f>
        <v>0.65243902439024337</v>
      </c>
      <c r="Q32" s="54">
        <f t="shared" si="13"/>
        <v>135.14257098090741</v>
      </c>
      <c r="R32" s="53">
        <f>'Расчет субсидий'!X32-1</f>
        <v>8.9999999999999858E-2</v>
      </c>
      <c r="S32" s="53">
        <f>R32*'Расчет субсидий'!Y32</f>
        <v>0.89999999999999858</v>
      </c>
      <c r="T32" s="54">
        <f t="shared" si="14"/>
        <v>186.42096707272822</v>
      </c>
      <c r="U32" s="59">
        <f>'Расчет субсидий'!AB32-1</f>
        <v>-3.2146924922439202E-2</v>
      </c>
      <c r="V32" s="59">
        <f>U32*'Расчет субсидий'!AC32</f>
        <v>-0.16073462461219601</v>
      </c>
      <c r="W32" s="54">
        <f t="shared" si="15"/>
        <v>-33.293671291419514</v>
      </c>
      <c r="X32" s="67">
        <f>'Расчет субсидий'!AF32-1</f>
        <v>-3.1557614360162134E-2</v>
      </c>
      <c r="Y32" s="67">
        <f>X32*'Расчет субсидий'!AG32</f>
        <v>-0.31557614360162134</v>
      </c>
      <c r="Z32" s="54">
        <f t="shared" si="16"/>
        <v>-65.366677639218324</v>
      </c>
      <c r="AA32" s="67">
        <f>'Расчет субсидий'!AJ32-1</f>
        <v>-0.10072025723472677</v>
      </c>
      <c r="AB32" s="67">
        <f>AA32*'Расчет субсидий'!AK32</f>
        <v>-1.0072025723472677</v>
      </c>
      <c r="AC32" s="54">
        <f t="shared" si="17"/>
        <v>-208.62630841679714</v>
      </c>
      <c r="AD32" s="67">
        <f>'Расчет субсидий'!AN32-1</f>
        <v>-4.2315789473684196E-2</v>
      </c>
      <c r="AE32" s="67">
        <f>AD32*'Расчет субсидий'!AO32</f>
        <v>-0.42315789473684196</v>
      </c>
      <c r="AF32" s="54">
        <f t="shared" si="18"/>
        <v>-87.650559957002145</v>
      </c>
      <c r="AG32" s="59">
        <f>'Расчет субсидий'!AR32-1</f>
        <v>-0.43911439114391149</v>
      </c>
      <c r="AH32" s="59">
        <f>AG32*'Расчет субсидий'!AS32</f>
        <v>-6.5867158671586719</v>
      </c>
      <c r="AI32" s="54">
        <f t="shared" si="19"/>
        <v>-1364.3354908766723</v>
      </c>
      <c r="AJ32" s="59">
        <f>'Расчет субсидий'!AV32-1</f>
        <v>6.5499999999999892E-2</v>
      </c>
      <c r="AK32" s="59">
        <f>AJ32*'Расчет субсидий'!AW32</f>
        <v>0.32749999999999946</v>
      </c>
      <c r="AL32" s="54">
        <f t="shared" si="6"/>
        <v>67.836518573687201</v>
      </c>
      <c r="AM32" s="59">
        <f>'Расчет субсидий'!AZ32-1</f>
        <v>-4.7794117647058765E-2</v>
      </c>
      <c r="AN32" s="59">
        <f>AM32*'Расчет субсидий'!BA32</f>
        <v>-9.558823529411753E-2</v>
      </c>
      <c r="AO32" s="54">
        <f t="shared" si="7"/>
        <v>-19.799612515894342</v>
      </c>
      <c r="AP32" s="59">
        <f>'Расчет субсидий'!BD32-1</f>
        <v>0.15368421052631565</v>
      </c>
      <c r="AQ32" s="59">
        <f>AP32*'Расчет субсидий'!BE32</f>
        <v>3.0736842105263129</v>
      </c>
      <c r="AR32" s="54">
        <f t="shared" si="20"/>
        <v>636.66575889165699</v>
      </c>
      <c r="AS32" s="59">
        <f>'Расчет субсидий'!BH32-1</f>
        <v>0.23289045384977047</v>
      </c>
      <c r="AT32" s="59">
        <f>AS32*'Расчет субсидий'!BI32</f>
        <v>1.1644522692488524</v>
      </c>
      <c r="AU32" s="54">
        <f t="shared" si="21"/>
        <v>241.19813127044921</v>
      </c>
      <c r="AV32" s="53">
        <f t="shared" si="22"/>
        <v>0.5566433949434213</v>
      </c>
    </row>
    <row r="33" spans="1:48" ht="15" customHeight="1">
      <c r="A33" s="30" t="s">
        <v>1</v>
      </c>
      <c r="B33" s="51">
        <f>'Расчет субсидий'!BM33</f>
        <v>-3786.3999999999942</v>
      </c>
      <c r="C33" s="53">
        <f>'Расчет субсидий'!D33-1</f>
        <v>0.20923396666016236</v>
      </c>
      <c r="D33" s="53">
        <f>C33*'Расчет субсидий'!E33</f>
        <v>2.0923396666016236</v>
      </c>
      <c r="E33" s="54">
        <f t="shared" si="10"/>
        <v>1034.9297011641756</v>
      </c>
      <c r="F33" s="59">
        <f>'Расчет субсидий'!H33-1</f>
        <v>-2.8971962616822333E-2</v>
      </c>
      <c r="G33" s="59">
        <f>F33*'Расчет субсидий'!I33</f>
        <v>-0.14485981308411167</v>
      </c>
      <c r="H33" s="54">
        <f t="shared" si="4"/>
        <v>-71.651713848802359</v>
      </c>
      <c r="I33" s="53">
        <f>'Расчет субсидий'!L33-1</f>
        <v>0.1151079136690647</v>
      </c>
      <c r="J33" s="53">
        <f>I33*'Расчет субсидий'!M33</f>
        <v>1.151079136690647</v>
      </c>
      <c r="K33" s="54">
        <f t="shared" si="11"/>
        <v>569.3559253151542</v>
      </c>
      <c r="L33" s="53">
        <f>'Расчет субсидий'!P33-1</f>
        <v>-9.7767551789803786E-2</v>
      </c>
      <c r="M33" s="53">
        <f>L33*'Расчет субсидий'!Q33</f>
        <v>-1.9553510357960757</v>
      </c>
      <c r="N33" s="54">
        <f t="shared" si="12"/>
        <v>-967.17129414953274</v>
      </c>
      <c r="O33" s="53">
        <f>'Расчет субсидий'!T33-1</f>
        <v>-9.7921195652173942E-2</v>
      </c>
      <c r="P33" s="53">
        <f>O33*'Расчет субсидий'!U33</f>
        <v>-0.48960597826086971</v>
      </c>
      <c r="Q33" s="54">
        <f t="shared" si="13"/>
        <v>-242.17280628852683</v>
      </c>
      <c r="R33" s="53">
        <f>'Расчет субсидий'!X33-1</f>
        <v>-0.29138461538461546</v>
      </c>
      <c r="S33" s="53">
        <f>R33*'Расчет субсидий'!Y33</f>
        <v>-2.9138461538461549</v>
      </c>
      <c r="T33" s="54">
        <f t="shared" si="14"/>
        <v>-1441.2697791732644</v>
      </c>
      <c r="U33" s="59">
        <f>'Расчет субсидий'!AB33-1</f>
        <v>-3.5168024680604537E-2</v>
      </c>
      <c r="V33" s="59">
        <f>U33*'Расчет субсидий'!AC33</f>
        <v>-0.17584012340302269</v>
      </c>
      <c r="W33" s="54">
        <f t="shared" si="15"/>
        <v>-86.975441545653695</v>
      </c>
      <c r="X33" s="67">
        <f>'Расчет субсидий'!AF33-1</f>
        <v>-4.4313725490196076E-2</v>
      </c>
      <c r="Y33" s="67">
        <f>X33*'Расчет субсидий'!AG33</f>
        <v>-0.44313725490196076</v>
      </c>
      <c r="Z33" s="54">
        <f t="shared" si="16"/>
        <v>-219.18807644424339</v>
      </c>
      <c r="AA33" s="67">
        <f>'Расчет субсидий'!AJ33-1</f>
        <v>-0.10035357938583755</v>
      </c>
      <c r="AB33" s="67">
        <f>AA33*'Расчет субсидий'!AK33</f>
        <v>-1.5053036907875632</v>
      </c>
      <c r="AC33" s="54">
        <f t="shared" si="17"/>
        <v>-744.56529393165727</v>
      </c>
      <c r="AD33" s="67">
        <f>'Расчет субсидий'!AN33-1</f>
        <v>-0.37386754966887414</v>
      </c>
      <c r="AE33" s="67">
        <f>AD33*'Расчет субсидий'!AO33</f>
        <v>-3.7386754966887414</v>
      </c>
      <c r="AF33" s="54">
        <f t="shared" si="18"/>
        <v>-1849.2534344685844</v>
      </c>
      <c r="AG33" s="59">
        <f>'Расчет субсидий'!AR33-1</f>
        <v>-6.7035670356703547E-2</v>
      </c>
      <c r="AH33" s="59">
        <f>AG33*'Расчет субсидий'!AS33</f>
        <v>-1.0055350553505531</v>
      </c>
      <c r="AI33" s="54">
        <f t="shared" si="19"/>
        <v>-497.36575325472216</v>
      </c>
      <c r="AJ33" s="59">
        <f>'Расчет субсидий'!AV33-1</f>
        <v>4.1818181818182865E-3</v>
      </c>
      <c r="AK33" s="59">
        <f>AJ33*'Расчет субсидий'!AW33</f>
        <v>2.0909090909091432E-2</v>
      </c>
      <c r="AL33" s="54">
        <f t="shared" si="6"/>
        <v>10.342220984276103</v>
      </c>
      <c r="AM33" s="59">
        <f>'Расчет субсидий'!AZ33-1</f>
        <v>7.4074074074074181E-2</v>
      </c>
      <c r="AN33" s="59">
        <f>AM33*'Расчет субсидий'!BA33</f>
        <v>0.14814814814814836</v>
      </c>
      <c r="AO33" s="54">
        <f t="shared" si="7"/>
        <v>73.278216313709805</v>
      </c>
      <c r="AP33" s="59">
        <f>'Расчет субсидий'!BD33-1</f>
        <v>1.2698412698412653E-2</v>
      </c>
      <c r="AQ33" s="59">
        <f>AP33*'Расчет субсидий'!BE33</f>
        <v>0.12698412698412653</v>
      </c>
      <c r="AR33" s="54">
        <f t="shared" si="20"/>
        <v>62.809899697465227</v>
      </c>
      <c r="AS33" s="59">
        <f>'Расчет субсидий'!BH33-1</f>
        <v>0.11776480033433412</v>
      </c>
      <c r="AT33" s="59">
        <f>AS33*'Расчет субсидий'!BI33</f>
        <v>1.1776480033433412</v>
      </c>
      <c r="AU33" s="54">
        <f t="shared" si="21"/>
        <v>582.49762963021135</v>
      </c>
      <c r="AV33" s="53">
        <f t="shared" si="22"/>
        <v>-7.6550464294420735</v>
      </c>
    </row>
    <row r="34" spans="1:48" ht="15" customHeight="1">
      <c r="A34" s="30" t="s">
        <v>35</v>
      </c>
      <c r="B34" s="51">
        <f>'Расчет субсидий'!BM34</f>
        <v>-343.09999999999854</v>
      </c>
      <c r="C34" s="53">
        <f>'Расчет субсидий'!D34-1</f>
        <v>0.19675991049143637</v>
      </c>
      <c r="D34" s="53">
        <f>C34*'Расчет субсидий'!E34</f>
        <v>1.9675991049143637</v>
      </c>
      <c r="E34" s="54">
        <f t="shared" si="10"/>
        <v>411.04773308815049</v>
      </c>
      <c r="F34" s="59">
        <f>'Расчет субсидий'!H34-1</f>
        <v>5.7361376673041864E-3</v>
      </c>
      <c r="G34" s="59">
        <f>F34*'Расчет субсидий'!I34</f>
        <v>2.8680688336520932E-2</v>
      </c>
      <c r="H34" s="54">
        <f t="shared" si="4"/>
        <v>5.9916330997964078</v>
      </c>
      <c r="I34" s="53">
        <f>'Расчет субсидий'!L34-1</f>
        <v>5.6910569105691033E-2</v>
      </c>
      <c r="J34" s="53">
        <f>I34*'Расчет субсидий'!M34</f>
        <v>0.56910569105691033</v>
      </c>
      <c r="K34" s="54">
        <f t="shared" si="11"/>
        <v>118.89088768755548</v>
      </c>
      <c r="L34" s="53">
        <f>'Расчет субсидий'!P34-1</f>
        <v>-0.20269600032585855</v>
      </c>
      <c r="M34" s="53">
        <f>L34*'Расчет субсидий'!Q34</f>
        <v>-4.0539200065171705</v>
      </c>
      <c r="N34" s="54">
        <f t="shared" si="12"/>
        <v>-846.8974318181082</v>
      </c>
      <c r="O34" s="53">
        <f>'Расчет субсидий'!T34-1</f>
        <v>3.1818181818181746E-3</v>
      </c>
      <c r="P34" s="53">
        <f>O34*'Расчет субсидий'!U34</f>
        <v>1.5909090909090873E-2</v>
      </c>
      <c r="Q34" s="54">
        <f t="shared" si="13"/>
        <v>3.3235407239930219</v>
      </c>
      <c r="R34" s="53">
        <f>'Расчет субсидий'!X34-1</f>
        <v>8.6956521739134374E-4</v>
      </c>
      <c r="S34" s="53">
        <f>R34*'Расчет субсидий'!Y34</f>
        <v>4.3478260869567187E-3</v>
      </c>
      <c r="T34" s="54">
        <f t="shared" si="14"/>
        <v>0.90829684382422315</v>
      </c>
      <c r="U34" s="59">
        <f>'Расчет субсидий'!AB34-1</f>
        <v>8.7735287056878164E-3</v>
      </c>
      <c r="V34" s="59">
        <f>U34*'Расчет субсидий'!AC34</f>
        <v>4.3867643528439082E-2</v>
      </c>
      <c r="W34" s="54">
        <f t="shared" si="15"/>
        <v>9.164313697463669</v>
      </c>
      <c r="X34" s="67">
        <f>'Расчет субсидий'!AF34-1</f>
        <v>-1.3499999999999956E-2</v>
      </c>
      <c r="Y34" s="67">
        <f>X34*'Расчет субсидий'!AG34</f>
        <v>-0.20249999999999935</v>
      </c>
      <c r="Z34" s="54">
        <f t="shared" si="16"/>
        <v>-42.303925501111138</v>
      </c>
      <c r="AA34" s="67">
        <f>'Расчет субсидий'!AJ34-1</f>
        <v>-5.8875000000000455E-3</v>
      </c>
      <c r="AB34" s="67">
        <f>AA34*'Расчет субсидий'!AK34</f>
        <v>-5.8875000000000455E-2</v>
      </c>
      <c r="AC34" s="54">
        <f t="shared" si="17"/>
        <v>-12.299474636434299</v>
      </c>
      <c r="AD34" s="67">
        <f>'Расчет субсидий'!AN34-1</f>
        <v>-0.10418604651162788</v>
      </c>
      <c r="AE34" s="67">
        <f>AD34*'Расчет субсидий'!AO34</f>
        <v>-1.0418604651162788</v>
      </c>
      <c r="AF34" s="54">
        <f t="shared" si="18"/>
        <v>-217.65327159917138</v>
      </c>
      <c r="AG34" s="59">
        <f>'Расчет субсидий'!AR34-1</f>
        <v>-0.29581795817958179</v>
      </c>
      <c r="AH34" s="59">
        <f>AG34*'Расчет субсидий'!AS34</f>
        <v>-4.4372693726937271</v>
      </c>
      <c r="AI34" s="54">
        <f t="shared" si="19"/>
        <v>-926.98228627554658</v>
      </c>
      <c r="AJ34" s="59">
        <f>'Расчет субсидий'!AV34-1</f>
        <v>2.8166666666666673E-2</v>
      </c>
      <c r="AK34" s="59">
        <f>AJ34*'Расчет субсидий'!AW34</f>
        <v>0.14083333333333337</v>
      </c>
      <c r="AL34" s="54">
        <f t="shared" si="6"/>
        <v>29.421248599538302</v>
      </c>
      <c r="AM34" s="59">
        <f>'Расчет субсидий'!AZ34-1</f>
        <v>-6.9945355191256886E-2</v>
      </c>
      <c r="AN34" s="59">
        <f>AM34*'Расчет субсидий'!BA34</f>
        <v>-0.13989071038251377</v>
      </c>
      <c r="AO34" s="54">
        <f t="shared" si="7"/>
        <v>-29.224326865774799</v>
      </c>
      <c r="AP34" s="59">
        <f>'Расчет субсидий'!BD34-1</f>
        <v>0.17272727272727284</v>
      </c>
      <c r="AQ34" s="59">
        <f>AP34*'Расчет субсидий'!BE34</f>
        <v>4.318181818181821</v>
      </c>
      <c r="AR34" s="54">
        <f t="shared" si="20"/>
        <v>902.10391079810859</v>
      </c>
      <c r="AS34" s="59">
        <f>'Расчет субсидий'!BH34-1</f>
        <v>0.24068855411822487</v>
      </c>
      <c r="AT34" s="59">
        <f>AS34*'Расчет субсидий'!BI34</f>
        <v>1.2034427705911244</v>
      </c>
      <c r="AU34" s="54">
        <f t="shared" si="21"/>
        <v>251.4091521577179</v>
      </c>
      <c r="AV34" s="53">
        <f t="shared" si="22"/>
        <v>-1.6423475877711302</v>
      </c>
    </row>
    <row r="35" spans="1:48" ht="15" customHeight="1">
      <c r="A35" s="30" t="s">
        <v>36</v>
      </c>
      <c r="B35" s="51">
        <f>'Расчет субсидий'!BM35</f>
        <v>334.5</v>
      </c>
      <c r="C35" s="53">
        <f>'Расчет субсидий'!D35-1</f>
        <v>5.9801882199038259E-2</v>
      </c>
      <c r="D35" s="53">
        <f>C35*'Расчет субсидий'!E35</f>
        <v>0.59801882199038259</v>
      </c>
      <c r="E35" s="54">
        <f t="shared" si="10"/>
        <v>99.489438315069705</v>
      </c>
      <c r="F35" s="59">
        <f>'Расчет субсидий'!H35-1</f>
        <v>1.5009380863039379E-2</v>
      </c>
      <c r="G35" s="59">
        <f>F35*'Расчет субсидий'!I35</f>
        <v>7.5046904315196894E-2</v>
      </c>
      <c r="H35" s="54">
        <f t="shared" si="4"/>
        <v>12.485182878949244</v>
      </c>
      <c r="I35" s="53">
        <f>'Расчет субсидий'!L35-1</f>
        <v>0.10671936758893286</v>
      </c>
      <c r="J35" s="53">
        <f>I35*'Расчет субсидий'!M35</f>
        <v>1.6007905138339928</v>
      </c>
      <c r="K35" s="54">
        <f t="shared" si="11"/>
        <v>266.31561286209325</v>
      </c>
      <c r="L35" s="53">
        <f>'Расчет субсидий'!P35-1</f>
        <v>0.14401113792738829</v>
      </c>
      <c r="M35" s="53">
        <f>L35*'Расчет субсидий'!Q35</f>
        <v>2.8802227585477658</v>
      </c>
      <c r="N35" s="54">
        <f t="shared" si="12"/>
        <v>479.16843740213614</v>
      </c>
      <c r="O35" s="53">
        <f>'Расчет субсидий'!T35-1</f>
        <v>0.2078567335243553</v>
      </c>
      <c r="P35" s="53">
        <f>O35*'Расчет субсидий'!U35</f>
        <v>2.078567335243553</v>
      </c>
      <c r="Q35" s="54">
        <f t="shared" si="13"/>
        <v>345.80098331212389</v>
      </c>
      <c r="R35" s="53">
        <f>'Расчет субсидий'!X35-1</f>
        <v>0.121</v>
      </c>
      <c r="S35" s="53">
        <f>R35*'Расчет субсидий'!Y35</f>
        <v>0.60499999999999998</v>
      </c>
      <c r="T35" s="54">
        <f t="shared" si="14"/>
        <v>100.65086242650933</v>
      </c>
      <c r="U35" s="59">
        <f>'Расчет субсидий'!AB35-1</f>
        <v>4.2978112528138324E-2</v>
      </c>
      <c r="V35" s="59">
        <f>U35*'Расчет субсидий'!AC35</f>
        <v>0.21489056264069162</v>
      </c>
      <c r="W35" s="54">
        <f t="shared" si="15"/>
        <v>35.750281747278407</v>
      </c>
      <c r="X35" s="67">
        <f>'Расчет субсидий'!AF35-1</f>
        <v>-6.1734213006597538E-2</v>
      </c>
      <c r="Y35" s="67">
        <f>X35*'Расчет субсидий'!AG35</f>
        <v>-1.2346842601319508</v>
      </c>
      <c r="Z35" s="54">
        <f t="shared" si="16"/>
        <v>-205.40832331688833</v>
      </c>
      <c r="AA35" s="67">
        <f>'Расчет субсидий'!AJ35-1</f>
        <v>1.7946666666666777E-2</v>
      </c>
      <c r="AB35" s="67">
        <f>AA35*'Расчет субсидий'!AK35</f>
        <v>0.17946666666666777</v>
      </c>
      <c r="AC35" s="54">
        <f t="shared" si="17"/>
        <v>29.856983102166918</v>
      </c>
      <c r="AD35" s="67">
        <f>'Расчет субсидий'!AN35-1</f>
        <v>-3.0078285949732164E-2</v>
      </c>
      <c r="AE35" s="67">
        <f>AD35*'Расчет субсидий'!AO35</f>
        <v>-0.15039142974866082</v>
      </c>
      <c r="AF35" s="54">
        <f t="shared" si="18"/>
        <v>-25.01987951365042</v>
      </c>
      <c r="AG35" s="59">
        <f>'Расчет субсидий'!AR35-1</f>
        <v>-0.64698646986469865</v>
      </c>
      <c r="AH35" s="59">
        <f>AG35*'Расчет субсидий'!AS35</f>
        <v>-9.7047970479704802</v>
      </c>
      <c r="AI35" s="54">
        <f t="shared" si="19"/>
        <v>-1614.5391612437534</v>
      </c>
      <c r="AJ35" s="59">
        <f>'Расчет субсидий'!AV35-1</f>
        <v>7.4999999999999956E-2</v>
      </c>
      <c r="AK35" s="59">
        <f>AJ35*'Расчет субсидий'!AW35</f>
        <v>0.37499999999999978</v>
      </c>
      <c r="AL35" s="54">
        <f t="shared" si="6"/>
        <v>62.386898198249554</v>
      </c>
      <c r="AM35" s="59">
        <f>'Расчет субсидий'!AZ35-1</f>
        <v>-0.22717391304347834</v>
      </c>
      <c r="AN35" s="59">
        <f>AM35*'Расчет субсидий'!BA35</f>
        <v>-0.45434782608695667</v>
      </c>
      <c r="AO35" s="54">
        <f t="shared" si="7"/>
        <v>-75.587604193821264</v>
      </c>
      <c r="AP35" s="59">
        <f>'Расчет субсидий'!BD35-1</f>
        <v>0.25308270676691724</v>
      </c>
      <c r="AQ35" s="59">
        <f>AP35*'Расчет субсидий'!BE35</f>
        <v>5.0616541353383449</v>
      </c>
      <c r="AR35" s="54">
        <f t="shared" si="20"/>
        <v>842.08240334960624</v>
      </c>
      <c r="AS35" s="59">
        <f>'Расчет субсидий'!BH35-1</f>
        <v>-2.2759725045844115E-2</v>
      </c>
      <c r="AT35" s="59">
        <f>AS35*'Расчет субсидий'!BI35</f>
        <v>-0.11379862522922057</v>
      </c>
      <c r="AU35" s="54">
        <f t="shared" si="21"/>
        <v>-18.932115326069709</v>
      </c>
      <c r="AV35" s="53">
        <f t="shared" si="22"/>
        <v>2.0106385094093273</v>
      </c>
    </row>
    <row r="36" spans="1:48" ht="15" customHeight="1">
      <c r="A36" s="30" t="s">
        <v>37</v>
      </c>
      <c r="B36" s="51">
        <f>'Расчет субсидий'!BM36</f>
        <v>385.60000000000582</v>
      </c>
      <c r="C36" s="53">
        <f>'Расчет субсидий'!D36-1</f>
        <v>4.5245286755876801E-2</v>
      </c>
      <c r="D36" s="53">
        <f>C36*'Расчет субсидий'!E36</f>
        <v>0.45245286755876801</v>
      </c>
      <c r="E36" s="54">
        <f t="shared" si="10"/>
        <v>202.36168760497046</v>
      </c>
      <c r="F36" s="59">
        <f>'Расчет субсидий'!H36-1</f>
        <v>-2.8382213812677359E-2</v>
      </c>
      <c r="G36" s="59">
        <f>F36*'Расчет субсидий'!I36</f>
        <v>-0.1419110690633868</v>
      </c>
      <c r="H36" s="54">
        <f t="shared" si="4"/>
        <v>-63.470397658077474</v>
      </c>
      <c r="I36" s="53">
        <f>'Расчет субсидий'!L36-1</f>
        <v>4.366812227074135E-3</v>
      </c>
      <c r="J36" s="53">
        <f>I36*'Расчет субсидий'!M36</f>
        <v>6.5502183406112024E-2</v>
      </c>
      <c r="K36" s="54">
        <f t="shared" si="11"/>
        <v>29.29616171379319</v>
      </c>
      <c r="L36" s="53">
        <f>'Расчет субсидий'!P36-1</f>
        <v>1.987205441736184E-2</v>
      </c>
      <c r="M36" s="53">
        <f>L36*'Расчет субсидий'!Q36</f>
        <v>0.39744108834723679</v>
      </c>
      <c r="N36" s="54">
        <f t="shared" si="12"/>
        <v>177.75740884448379</v>
      </c>
      <c r="O36" s="53">
        <f>'Расчет субсидий'!T36-1</f>
        <v>1.5299999999999869E-2</v>
      </c>
      <c r="P36" s="53">
        <f>O36*'Расчет субсидий'!U36</f>
        <v>0.15299999999999869</v>
      </c>
      <c r="Q36" s="54">
        <f t="shared" si="13"/>
        <v>68.429974531079125</v>
      </c>
      <c r="R36" s="53">
        <f>'Расчет субсидий'!X36-1</f>
        <v>0.18839583333333332</v>
      </c>
      <c r="S36" s="53">
        <f>R36*'Расчет субсидий'!Y36</f>
        <v>1.8839583333333332</v>
      </c>
      <c r="T36" s="54">
        <f t="shared" si="14"/>
        <v>842.60928606284563</v>
      </c>
      <c r="U36" s="59">
        <f>'Расчет субсидий'!AB36-1</f>
        <v>-0.15158694203095102</v>
      </c>
      <c r="V36" s="59">
        <f>U36*'Расчет субсидий'!AC36</f>
        <v>-0.75793471015475511</v>
      </c>
      <c r="W36" s="54">
        <f t="shared" si="15"/>
        <v>-338.98988831445212</v>
      </c>
      <c r="X36" s="67">
        <f>'Расчет субсидий'!AF36-1</f>
        <v>8.999999999999897E-3</v>
      </c>
      <c r="Y36" s="67">
        <f>X36*'Расчет субсидий'!AG36</f>
        <v>0.13499999999999845</v>
      </c>
      <c r="Z36" s="54">
        <f t="shared" si="16"/>
        <v>60.379389292128472</v>
      </c>
      <c r="AA36" s="67">
        <f>'Расчет субсидий'!AJ36-1</f>
        <v>-6.013043478260871E-2</v>
      </c>
      <c r="AB36" s="67">
        <f>AA36*'Расчет субсидий'!AK36</f>
        <v>-0.90195652173913066</v>
      </c>
      <c r="AC36" s="54">
        <f t="shared" si="17"/>
        <v>-403.40432556045727</v>
      </c>
      <c r="AD36" s="67">
        <f>'Расчет субсидий'!AN36-1</f>
        <v>-3.7572254335259681E-3</v>
      </c>
      <c r="AE36" s="67">
        <f>AD36*'Расчет субсидий'!AO36</f>
        <v>-3.7572254335259681E-2</v>
      </c>
      <c r="AF36" s="54">
        <f t="shared" si="18"/>
        <v>-16.804368674752087</v>
      </c>
      <c r="AG36" s="59">
        <f>'Расчет субсидий'!AR36-1</f>
        <v>3.0750307503075058E-2</v>
      </c>
      <c r="AH36" s="59">
        <f>AG36*'Расчет субсидий'!AS36</f>
        <v>0.46125461254612588</v>
      </c>
      <c r="AI36" s="54">
        <f t="shared" si="19"/>
        <v>206.29830973120548</v>
      </c>
      <c r="AJ36" s="59">
        <f>'Расчет субсидий'!AV36-1</f>
        <v>4.4270729469948478E-3</v>
      </c>
      <c r="AK36" s="59">
        <f>AJ36*'Расчет субсидий'!AW36</f>
        <v>2.2135364734974239E-2</v>
      </c>
      <c r="AL36" s="54">
        <f t="shared" si="6"/>
        <v>9.900146699676128</v>
      </c>
      <c r="AM36" s="59">
        <f>'Расчет субсидий'!AZ36-1</f>
        <v>-3.116883116883129E-2</v>
      </c>
      <c r="AN36" s="59">
        <f>AM36*'Расчет субсидий'!BA36</f>
        <v>-6.233766233766258E-2</v>
      </c>
      <c r="AO36" s="54">
        <f t="shared" si="7"/>
        <v>-27.880814680348355</v>
      </c>
      <c r="AP36" s="59">
        <f>'Расчет субсидий'!BD36-1</f>
        <v>5.0000000000001155E-3</v>
      </c>
      <c r="AQ36" s="59">
        <f>AP36*'Расчет субсидий'!BE36</f>
        <v>5.0000000000001155E-2</v>
      </c>
      <c r="AR36" s="54">
        <f t="shared" si="20"/>
        <v>22.362736774863169</v>
      </c>
      <c r="AS36" s="59">
        <f>'Расчет субсидий'!BH36-1</f>
        <v>-0.17137674615825549</v>
      </c>
      <c r="AT36" s="59">
        <f>AS36*'Расчет субсидий'!BI36</f>
        <v>-0.85688373079127744</v>
      </c>
      <c r="AU36" s="54">
        <f t="shared" si="21"/>
        <v>-383.24530636695215</v>
      </c>
      <c r="AV36" s="53">
        <f t="shared" si="22"/>
        <v>0.86214850150507594</v>
      </c>
    </row>
    <row r="37" spans="1:48" ht="15" customHeight="1">
      <c r="A37" s="30" t="s">
        <v>38</v>
      </c>
      <c r="B37" s="51">
        <f>'Расчет субсидий'!BM37</f>
        <v>1838.8000000000029</v>
      </c>
      <c r="C37" s="53">
        <f>'Расчет субсидий'!D37-1</f>
        <v>2.015260148941711E-2</v>
      </c>
      <c r="D37" s="53">
        <f>C37*'Расчет субсидий'!E37</f>
        <v>0.2015260148941711</v>
      </c>
      <c r="E37" s="54">
        <f t="shared" si="10"/>
        <v>49.28517256087347</v>
      </c>
      <c r="F37" s="59">
        <f>'Расчет субсидий'!H37-1</f>
        <v>-3.0592734225621254E-2</v>
      </c>
      <c r="G37" s="59">
        <f>F37*'Расчет субсидий'!I37</f>
        <v>-0.15296367112810627</v>
      </c>
      <c r="H37" s="54">
        <f t="shared" si="4"/>
        <v>-37.408772912283041</v>
      </c>
      <c r="I37" s="53">
        <f>'Расчет субсидий'!L37-1</f>
        <v>0.20280701754385966</v>
      </c>
      <c r="J37" s="53">
        <f>I37*'Расчет субсидий'!M37</f>
        <v>3.0421052631578949</v>
      </c>
      <c r="K37" s="54">
        <f t="shared" si="11"/>
        <v>743.97681570695727</v>
      </c>
      <c r="L37" s="53">
        <f>'Расчет субсидий'!P37-1</f>
        <v>-1.6519608551032294E-2</v>
      </c>
      <c r="M37" s="53">
        <f>L37*'Расчет субсидий'!Q37</f>
        <v>-0.33039217102064589</v>
      </c>
      <c r="N37" s="54">
        <f t="shared" si="12"/>
        <v>-80.800660748763363</v>
      </c>
      <c r="O37" s="53">
        <f>'Расчет субсидий'!T37-1</f>
        <v>0.1109565217391304</v>
      </c>
      <c r="P37" s="53">
        <f>O37*'Расчет субсидий'!U37</f>
        <v>1.109565217391304</v>
      </c>
      <c r="Q37" s="54">
        <f t="shared" si="13"/>
        <v>271.35510636376506</v>
      </c>
      <c r="R37" s="53">
        <f>'Расчет субсидий'!X37-1</f>
        <v>8.666666666666667E-2</v>
      </c>
      <c r="S37" s="53">
        <f>R37*'Расчет субсидий'!Y37</f>
        <v>0.8666666666666667</v>
      </c>
      <c r="T37" s="54">
        <f t="shared" si="14"/>
        <v>211.95187252551148</v>
      </c>
      <c r="U37" s="59">
        <f>'Расчет субсидий'!AB37-1</f>
        <v>1.4088930700024704E-3</v>
      </c>
      <c r="V37" s="59">
        <f>U37*'Расчет субсидий'!AC37</f>
        <v>7.0444653500123522E-3</v>
      </c>
      <c r="W37" s="54">
        <f t="shared" si="15"/>
        <v>1.7227934098571545</v>
      </c>
      <c r="X37" s="67">
        <f>'Расчет субсидий'!AF37-1</f>
        <v>-1.0294117647058787E-2</v>
      </c>
      <c r="Y37" s="67">
        <f>X37*'Расчет субсидий'!AG37</f>
        <v>-0.20588235294117574</v>
      </c>
      <c r="Z37" s="54">
        <f t="shared" si="16"/>
        <v>-50.350557952892814</v>
      </c>
      <c r="AA37" s="67">
        <f>'Расчет субсидий'!AJ37-1</f>
        <v>-0.19009016393442624</v>
      </c>
      <c r="AB37" s="67">
        <f>AA37*'Расчет субсидий'!AK37</f>
        <v>-2.8513524590163937</v>
      </c>
      <c r="AC37" s="54">
        <f t="shared" si="17"/>
        <v>-697.32633798316886</v>
      </c>
      <c r="AD37" s="67">
        <f>'Расчет субсидий'!AN37-1</f>
        <v>3.7438016528925644E-2</v>
      </c>
      <c r="AE37" s="67">
        <f>AD37*'Расчет субсидий'!AO37</f>
        <v>0.37438016528925644</v>
      </c>
      <c r="AF37" s="54">
        <f t="shared" si="18"/>
        <v>91.558358157078899</v>
      </c>
      <c r="AG37" s="59">
        <f>'Расчет субсидий'!AR37-1</f>
        <v>0.20496924969249686</v>
      </c>
      <c r="AH37" s="59">
        <f>AG37*'Расчет субсидий'!AS37</f>
        <v>3.0745387453874526</v>
      </c>
      <c r="AI37" s="54">
        <f t="shared" si="19"/>
        <v>751.90874335050842</v>
      </c>
      <c r="AJ37" s="59">
        <f>'Расчет субсидий'!AV37-1</f>
        <v>2.6666666666666616E-2</v>
      </c>
      <c r="AK37" s="59">
        <f>AJ37*'Расчет субсидий'!AW37</f>
        <v>0.13333333333333308</v>
      </c>
      <c r="AL37" s="54">
        <f t="shared" si="6"/>
        <v>32.607980388540163</v>
      </c>
      <c r="AM37" s="59">
        <f>'Расчет субсидий'!AZ37-1</f>
        <v>0</v>
      </c>
      <c r="AN37" s="59">
        <f>AM37*'Расчет субсидий'!BA37</f>
        <v>0</v>
      </c>
      <c r="AO37" s="54">
        <f t="shared" si="7"/>
        <v>0</v>
      </c>
      <c r="AP37" s="59">
        <f>'Расчет субсидий'!BD37-1</f>
        <v>0.22133333333333338</v>
      </c>
      <c r="AQ37" s="59">
        <f>AP37*'Расчет субсидий'!BE37</f>
        <v>1.1066666666666669</v>
      </c>
      <c r="AR37" s="54">
        <f t="shared" si="20"/>
        <v>270.64623722488392</v>
      </c>
      <c r="AS37" s="59">
        <f>'Расчет субсидий'!BH37-1</f>
        <v>0.22871558563410144</v>
      </c>
      <c r="AT37" s="59">
        <f>AS37*'Расчет субсидий'!BI37</f>
        <v>1.1435779281705072</v>
      </c>
      <c r="AU37" s="54">
        <f t="shared" si="21"/>
        <v>279.67324990913517</v>
      </c>
      <c r="AV37" s="53">
        <f t="shared" si="22"/>
        <v>7.5188138122009436</v>
      </c>
    </row>
    <row r="38" spans="1:48" ht="15" customHeight="1">
      <c r="A38" s="30" t="s">
        <v>39</v>
      </c>
      <c r="B38" s="51">
        <f>'Расчет субсидий'!BM38</f>
        <v>1448.9000000000015</v>
      </c>
      <c r="C38" s="53">
        <f>'Расчет субсидий'!D38-1</f>
        <v>3.7343653287361667E-2</v>
      </c>
      <c r="D38" s="53">
        <f>C38*'Расчет субсидий'!E38</f>
        <v>0.37343653287361667</v>
      </c>
      <c r="E38" s="54">
        <f t="shared" si="10"/>
        <v>75.908165994666803</v>
      </c>
      <c r="F38" s="59">
        <f>'Расчет субсидий'!H38-1</f>
        <v>-1.7319963536918892E-2</v>
      </c>
      <c r="G38" s="59">
        <f>F38*'Расчет субсидий'!I38</f>
        <v>-8.659981768459446E-2</v>
      </c>
      <c r="H38" s="54">
        <f t="shared" si="4"/>
        <v>-17.603080462764513</v>
      </c>
      <c r="I38" s="53">
        <f>'Расчет субсидий'!L38-1</f>
        <v>-1.8567639257294433E-2</v>
      </c>
      <c r="J38" s="53">
        <f>I38*'Расчет субсидий'!M38</f>
        <v>-0.18567639257294433</v>
      </c>
      <c r="K38" s="54">
        <f t="shared" si="11"/>
        <v>-37.742302072754022</v>
      </c>
      <c r="L38" s="53">
        <f>'Расчет субсидий'!P38-1</f>
        <v>-1.0559697427197312E-2</v>
      </c>
      <c r="M38" s="53">
        <f>L38*'Расчет субсидий'!Q38</f>
        <v>-0.21119394854394624</v>
      </c>
      <c r="N38" s="54">
        <f t="shared" si="12"/>
        <v>-42.929236675857133</v>
      </c>
      <c r="O38" s="53">
        <f>'Расчет субсидий'!T38-1</f>
        <v>6.6203143893591276E-2</v>
      </c>
      <c r="P38" s="53">
        <f>O38*'Расчет субсидий'!U38</f>
        <v>0.33101571946795638</v>
      </c>
      <c r="Q38" s="54">
        <f t="shared" si="13"/>
        <v>67.285318838158346</v>
      </c>
      <c r="R38" s="53">
        <f>'Расчет субсидий'!X38-1</f>
        <v>3.4299516908212535E-2</v>
      </c>
      <c r="S38" s="53">
        <f>R38*'Расчет субсидий'!Y38</f>
        <v>0.17149758454106268</v>
      </c>
      <c r="T38" s="54">
        <f t="shared" si="14"/>
        <v>34.860186320959492</v>
      </c>
      <c r="U38" s="59">
        <f>'Расчет субсидий'!AB38-1</f>
        <v>-8.2882483309922983E-2</v>
      </c>
      <c r="V38" s="59">
        <f>U38*'Расчет субсидий'!AC38</f>
        <v>-0.41441241654961491</v>
      </c>
      <c r="W38" s="54">
        <f t="shared" si="15"/>
        <v>-84.237303360850788</v>
      </c>
      <c r="X38" s="67">
        <f>'Расчет субсидий'!AF38-1</f>
        <v>0.13499442171811071</v>
      </c>
      <c r="Y38" s="67">
        <f>X38*'Расчет субсидий'!AG38</f>
        <v>2.0249163257716605</v>
      </c>
      <c r="Z38" s="54">
        <f t="shared" si="16"/>
        <v>411.60323388607998</v>
      </c>
      <c r="AA38" s="67">
        <f>'Расчет субсидий'!AJ38-1</f>
        <v>-6.5046728971962509E-3</v>
      </c>
      <c r="AB38" s="67">
        <f>AA38*'Расчет субсидий'!AK38</f>
        <v>-6.5046728971962509E-2</v>
      </c>
      <c r="AC38" s="54">
        <f t="shared" si="17"/>
        <v>-13.222000167522102</v>
      </c>
      <c r="AD38" s="67">
        <f>'Расчет субсидий'!AN38-1</f>
        <v>-0.13033962264150944</v>
      </c>
      <c r="AE38" s="67">
        <f>AD38*'Расчет субсидий'!AO38</f>
        <v>-0.65169811320754722</v>
      </c>
      <c r="AF38" s="54">
        <f t="shared" si="18"/>
        <v>-132.47019024920007</v>
      </c>
      <c r="AG38" s="59">
        <f>'Расчет субсидий'!AR38-1</f>
        <v>1.8450184501844991E-2</v>
      </c>
      <c r="AH38" s="59">
        <f>AG38*'Расчет субсидий'!AS38</f>
        <v>0.27675276752767486</v>
      </c>
      <c r="AI38" s="54">
        <f t="shared" si="19"/>
        <v>56.255328998793793</v>
      </c>
      <c r="AJ38" s="59">
        <f>'Расчет субсидий'!AV38-1</f>
        <v>1.2409090909090814E-2</v>
      </c>
      <c r="AK38" s="59">
        <f>AJ38*'Расчет субсидий'!AW38</f>
        <v>6.2045454545454071E-2</v>
      </c>
      <c r="AL38" s="54">
        <f t="shared" si="6"/>
        <v>12.611933349447684</v>
      </c>
      <c r="AM38" s="59">
        <f>'Расчет субсидий'!AZ38-1</f>
        <v>1.0962241169305775E-2</v>
      </c>
      <c r="AN38" s="59">
        <f>AM38*'Расчет субсидий'!BA38</f>
        <v>2.1924482338611551E-2</v>
      </c>
      <c r="AO38" s="54">
        <f t="shared" si="7"/>
        <v>4.4565732010737769</v>
      </c>
      <c r="AP38" s="59">
        <f>'Расчет субсидий'!BD38-1</f>
        <v>0.21569230769230763</v>
      </c>
      <c r="AQ38" s="59">
        <f>AP38*'Расчет субсидий'!BE38</f>
        <v>4.3138461538461526</v>
      </c>
      <c r="AR38" s="54">
        <f t="shared" si="20"/>
        <v>876.87229581373276</v>
      </c>
      <c r="AS38" s="59">
        <f>'Расчет субсидий'!BH38-1</f>
        <v>0.23343527880003712</v>
      </c>
      <c r="AT38" s="59">
        <f>AS38*'Расчет субсидий'!BI38</f>
        <v>1.1671763940001856</v>
      </c>
      <c r="AU38" s="54">
        <f t="shared" si="21"/>
        <v>237.25107658603744</v>
      </c>
      <c r="AV38" s="53">
        <f t="shared" si="22"/>
        <v>7.1279839973817651</v>
      </c>
    </row>
    <row r="39" spans="1:48" ht="15" customHeight="1">
      <c r="A39" s="30" t="s">
        <v>40</v>
      </c>
      <c r="B39" s="51">
        <f>'Расчет субсидий'!BM39</f>
        <v>-894.39999999999418</v>
      </c>
      <c r="C39" s="53">
        <f>'Расчет субсидий'!D39-1</f>
        <v>-0.11201386448250272</v>
      </c>
      <c r="D39" s="53">
        <f>C39*'Расчет субсидий'!E39</f>
        <v>-1.1201386448250272</v>
      </c>
      <c r="E39" s="54">
        <f t="shared" si="10"/>
        <v>-791.35371077118293</v>
      </c>
      <c r="F39" s="59">
        <f>'Расчет субсидий'!H39-1</f>
        <v>-3.5576923076923062E-2</v>
      </c>
      <c r="G39" s="59">
        <f>F39*'Расчет субсидий'!I39</f>
        <v>-0.17788461538461531</v>
      </c>
      <c r="H39" s="54">
        <f t="shared" si="4"/>
        <v>-125.67163102895096</v>
      </c>
      <c r="I39" s="53">
        <f>'Расчет субсидий'!L39-1</f>
        <v>0.21012048192771071</v>
      </c>
      <c r="J39" s="53">
        <f>I39*'Расчет субсидий'!M39</f>
        <v>1.0506024096385536</v>
      </c>
      <c r="K39" s="54">
        <f t="shared" si="11"/>
        <v>742.22786550006526</v>
      </c>
      <c r="L39" s="53">
        <f>'Расчет субсидий'!P39-1</f>
        <v>-3.618415991467927E-2</v>
      </c>
      <c r="M39" s="53">
        <f>L39*'Расчет субсидий'!Q39</f>
        <v>-0.72368319829358541</v>
      </c>
      <c r="N39" s="54">
        <f t="shared" si="12"/>
        <v>-511.26651779953926</v>
      </c>
      <c r="O39" s="53">
        <f>'Расчет субсидий'!T39-1</f>
        <v>9.1633899945556818E-2</v>
      </c>
      <c r="P39" s="53">
        <f>O39*'Расчет субсидий'!U39</f>
        <v>0.91633899945556818</v>
      </c>
      <c r="Q39" s="54">
        <f t="shared" si="13"/>
        <v>647.37367190540022</v>
      </c>
      <c r="R39" s="53">
        <f>'Расчет субсидий'!X39-1</f>
        <v>-0.28044077134986234</v>
      </c>
      <c r="S39" s="53">
        <f>R39*'Расчет субсидий'!Y39</f>
        <v>-2.8044077134986232</v>
      </c>
      <c r="T39" s="54">
        <f t="shared" si="14"/>
        <v>-1981.2533572030532</v>
      </c>
      <c r="U39" s="59">
        <f>'Расчет субсидий'!AB39-1</f>
        <v>-3.8830175122521404E-2</v>
      </c>
      <c r="V39" s="59">
        <f>U39*'Расчет субсидий'!AC39</f>
        <v>-0.38830175122521404</v>
      </c>
      <c r="W39" s="54">
        <f t="shared" si="15"/>
        <v>-274.32678369829972</v>
      </c>
      <c r="X39" s="67">
        <f>'Расчет субсидий'!AF39-1</f>
        <v>3.1029185867895492E-2</v>
      </c>
      <c r="Y39" s="67">
        <f>X39*'Расчет субсидий'!AG39</f>
        <v>0.31029185867895492</v>
      </c>
      <c r="Z39" s="54">
        <f t="shared" si="16"/>
        <v>219.21448288754917</v>
      </c>
      <c r="AA39" s="67">
        <f>'Расчет субсидий'!AJ39-1</f>
        <v>7.0230645449669282E-2</v>
      </c>
      <c r="AB39" s="67">
        <f>AA39*'Расчет субсидий'!AK39</f>
        <v>1.4046129089933856</v>
      </c>
      <c r="AC39" s="54">
        <f t="shared" si="17"/>
        <v>992.32862187577859</v>
      </c>
      <c r="AD39" s="67">
        <f>'Расчет субсидий'!AN39-1</f>
        <v>-0.20452077562326876</v>
      </c>
      <c r="AE39" s="67">
        <f>AD39*'Расчет субсидий'!AO39</f>
        <v>-2.0452077562326876</v>
      </c>
      <c r="AF39" s="54">
        <f t="shared" si="18"/>
        <v>-1444.895017835546</v>
      </c>
      <c r="AG39" s="59">
        <f>'Расчет субсидий'!AR39-1</f>
        <v>-8.3025830258302569E-2</v>
      </c>
      <c r="AH39" s="59">
        <f>AG39*'Расчет субсидий'!AS39</f>
        <v>-1.2453874538745384</v>
      </c>
      <c r="AI39" s="54">
        <f t="shared" si="19"/>
        <v>-879.83928375709161</v>
      </c>
      <c r="AJ39" s="59">
        <f>'Расчет субсидий'!AV39-1</f>
        <v>2.2727272727272041E-3</v>
      </c>
      <c r="AK39" s="59">
        <f>AJ39*'Расчет субсидий'!AW39</f>
        <v>1.136363636363602E-2</v>
      </c>
      <c r="AL39" s="54">
        <f t="shared" si="6"/>
        <v>8.0281631615543674</v>
      </c>
      <c r="AM39" s="59">
        <f>'Расчет субсидий'!AZ39-1</f>
        <v>-0.11798561151079145</v>
      </c>
      <c r="AN39" s="59">
        <f>AM39*'Расчет субсидий'!BA39</f>
        <v>-0.23597122302158291</v>
      </c>
      <c r="AO39" s="54">
        <f t="shared" si="7"/>
        <v>-166.7085622266996</v>
      </c>
      <c r="AP39" s="59">
        <f>'Расчет субсидий'!BD39-1</f>
        <v>0.21847566574839306</v>
      </c>
      <c r="AQ39" s="59">
        <f>AP39*'Расчет субсидий'!BE39</f>
        <v>2.1847566574839306</v>
      </c>
      <c r="AR39" s="54">
        <f t="shared" si="20"/>
        <v>1543.4832964824834</v>
      </c>
      <c r="AS39" s="59">
        <f>'Расчет субсидий'!BH39-1</f>
        <v>0.15970181526230065</v>
      </c>
      <c r="AT39" s="59">
        <f>AS39*'Расчет субсидий'!BI39</f>
        <v>1.5970181526230065</v>
      </c>
      <c r="AU39" s="54">
        <f t="shared" si="21"/>
        <v>1128.2587625075375</v>
      </c>
      <c r="AV39" s="53">
        <f t="shared" si="22"/>
        <v>-1.2659977331188377</v>
      </c>
    </row>
    <row r="40" spans="1:48" ht="15" customHeight="1">
      <c r="A40" s="30" t="s">
        <v>41</v>
      </c>
      <c r="B40" s="51">
        <f>'Расчет субсидий'!BM40</f>
        <v>-535.69999999999709</v>
      </c>
      <c r="C40" s="53">
        <f>'Расчет субсидий'!D40-1</f>
        <v>3.0461727858378307E-2</v>
      </c>
      <c r="D40" s="53">
        <f>C40*'Расчет субсидий'!E40</f>
        <v>0.30461727858378307</v>
      </c>
      <c r="E40" s="54">
        <f t="shared" si="10"/>
        <v>80.511642963975348</v>
      </c>
      <c r="F40" s="59">
        <f>'Расчет субсидий'!H40-1</f>
        <v>-2.8625954198473469E-3</v>
      </c>
      <c r="G40" s="59">
        <f>F40*'Расчет субсидий'!I40</f>
        <v>-1.4312977099236734E-2</v>
      </c>
      <c r="H40" s="54">
        <f t="shared" si="4"/>
        <v>-3.7829807531694359</v>
      </c>
      <c r="I40" s="53">
        <f>'Расчет субсидий'!L40-1</f>
        <v>0.20626262626262615</v>
      </c>
      <c r="J40" s="53">
        <f>I40*'Расчет субсидий'!M40</f>
        <v>1.0313131313131307</v>
      </c>
      <c r="K40" s="54">
        <f t="shared" si="11"/>
        <v>272.58044914055847</v>
      </c>
      <c r="L40" s="53">
        <f>'Расчет субсидий'!P40-1</f>
        <v>-9.5963860405584911E-2</v>
      </c>
      <c r="M40" s="53">
        <f>L40*'Расчет субсидий'!Q40</f>
        <v>-1.9192772081116982</v>
      </c>
      <c r="N40" s="54">
        <f t="shared" si="12"/>
        <v>-507.27313318139159</v>
      </c>
      <c r="O40" s="53">
        <f>'Расчет субсидий'!T40-1</f>
        <v>9.8111587982832704E-2</v>
      </c>
      <c r="P40" s="53">
        <f>O40*'Расчет субсидий'!U40</f>
        <v>0.49055793991416352</v>
      </c>
      <c r="Q40" s="54">
        <f t="shared" si="13"/>
        <v>129.65655098467889</v>
      </c>
      <c r="R40" s="53">
        <f>'Расчет субсидий'!X40-1</f>
        <v>0.13880000000000003</v>
      </c>
      <c r="S40" s="53">
        <f>R40*'Расчет субсидий'!Y40</f>
        <v>0.69400000000000017</v>
      </c>
      <c r="T40" s="54">
        <f t="shared" si="14"/>
        <v>183.42715316994344</v>
      </c>
      <c r="U40" s="59">
        <f>'Расчет субсидий'!AB40-1</f>
        <v>-0.20182916678227569</v>
      </c>
      <c r="V40" s="59">
        <f>U40*'Расчет субсидий'!AC40</f>
        <v>-1.0091458339113784</v>
      </c>
      <c r="W40" s="54">
        <f t="shared" si="15"/>
        <v>-266.72153810903836</v>
      </c>
      <c r="X40" s="67">
        <f>'Расчет субсидий'!AF40-1</f>
        <v>1.1869436201780381E-2</v>
      </c>
      <c r="Y40" s="67">
        <f>X40*'Расчет субсидий'!AG40</f>
        <v>0.23738872403560762</v>
      </c>
      <c r="Z40" s="54">
        <f t="shared" si="16"/>
        <v>62.742849920024234</v>
      </c>
      <c r="AA40" s="67">
        <f>'Расчет субсидий'!AJ40-1</f>
        <v>1.1323249855359485E-3</v>
      </c>
      <c r="AB40" s="67">
        <f>AA40*'Расчет субсидий'!AK40</f>
        <v>1.6984874783039228E-2</v>
      </c>
      <c r="AC40" s="54">
        <f t="shared" si="17"/>
        <v>4.4891746806928614</v>
      </c>
      <c r="AD40" s="67">
        <f>'Расчет субсидий'!AN40-1</f>
        <v>-0.15124716553287987</v>
      </c>
      <c r="AE40" s="67">
        <f>AD40*'Расчет субсидий'!AO40</f>
        <v>-1.5124716553287987</v>
      </c>
      <c r="AF40" s="54">
        <f t="shared" si="18"/>
        <v>-399.7526945060423</v>
      </c>
      <c r="AG40" s="59">
        <f>'Расчет субсидий'!AR40-1</f>
        <v>-0.14793693391479368</v>
      </c>
      <c r="AH40" s="59">
        <f>AG40*'Расчет субсидий'!AS40</f>
        <v>-2.2190540087219053</v>
      </c>
      <c r="AI40" s="54">
        <f t="shared" si="19"/>
        <v>-586.50541721932245</v>
      </c>
      <c r="AJ40" s="59">
        <f>'Расчет субсидий'!AV40-1</f>
        <v>4.6363636363635496E-3</v>
      </c>
      <c r="AK40" s="59">
        <f>AJ40*'Расчет субсидий'!AW40</f>
        <v>2.3181818181817748E-2</v>
      </c>
      <c r="AL40" s="54">
        <f t="shared" si="6"/>
        <v>6.1270531907695425</v>
      </c>
      <c r="AM40" s="59">
        <f>'Расчет субсидий'!AZ40-1</f>
        <v>-3.1830238726790472E-2</v>
      </c>
      <c r="AN40" s="59">
        <f>AM40*'Расчет субсидий'!BA40</f>
        <v>-6.3660477453580944E-2</v>
      </c>
      <c r="AO40" s="54">
        <f t="shared" si="7"/>
        <v>-16.825735084653775</v>
      </c>
      <c r="AP40" s="59">
        <f>'Расчет субсидий'!BD40-1</f>
        <v>0.2024096385542169</v>
      </c>
      <c r="AQ40" s="59">
        <f>AP40*'Расчет субсидий'!BE40</f>
        <v>3.0361445783132535</v>
      </c>
      <c r="AR40" s="54">
        <f t="shared" si="20"/>
        <v>802.46593171809548</v>
      </c>
      <c r="AS40" s="59">
        <f>'Расчет субсидий'!BH40-1</f>
        <v>-0.22461939297310962</v>
      </c>
      <c r="AT40" s="59">
        <f>AS40*'Расчет субсидий'!BI40</f>
        <v>-1.1230969648655482</v>
      </c>
      <c r="AU40" s="54">
        <f t="shared" si="21"/>
        <v>-296.83930691511733</v>
      </c>
      <c r="AV40" s="53">
        <f t="shared" si="22"/>
        <v>-2.0268307803673511</v>
      </c>
    </row>
    <row r="41" spans="1:48" ht="15" customHeight="1">
      <c r="A41" s="30" t="s">
        <v>2</v>
      </c>
      <c r="B41" s="51">
        <f>'Расчет субсидий'!BM41</f>
        <v>2179.4000000000015</v>
      </c>
      <c r="C41" s="53">
        <f>'Расчет субсидий'!D41-1</f>
        <v>7.9247248592791752E-2</v>
      </c>
      <c r="D41" s="53">
        <f>C41*'Расчет субсидий'!E41</f>
        <v>0.79247248592791752</v>
      </c>
      <c r="E41" s="54">
        <f t="shared" si="10"/>
        <v>252.18601194003386</v>
      </c>
      <c r="F41" s="59">
        <f>'Расчет субсидий'!H41-1</f>
        <v>-2.6926648096564532E-2</v>
      </c>
      <c r="G41" s="59">
        <f>F41*'Расчет субсидий'!I41</f>
        <v>-0.13463324048282266</v>
      </c>
      <c r="H41" s="54">
        <f t="shared" si="4"/>
        <v>-42.843910160705391</v>
      </c>
      <c r="I41" s="53">
        <f>'Расчет субсидий'!L41-1</f>
        <v>6.9868995633187714E-2</v>
      </c>
      <c r="J41" s="53">
        <f>I41*'Расчет субсидий'!M41</f>
        <v>1.0480349344978157</v>
      </c>
      <c r="K41" s="54">
        <f t="shared" si="11"/>
        <v>333.5128413895232</v>
      </c>
      <c r="L41" s="53">
        <f>'Расчет субсидий'!P41-1</f>
        <v>-1.6655811828486966E-2</v>
      </c>
      <c r="M41" s="53">
        <f>L41*'Расчет субсидий'!Q41</f>
        <v>-0.33311623656973932</v>
      </c>
      <c r="N41" s="54">
        <f t="shared" si="12"/>
        <v>-106.00652603683787</v>
      </c>
      <c r="O41" s="53">
        <f>'Расчет субсидий'!T41-1</f>
        <v>0.12335714285714294</v>
      </c>
      <c r="P41" s="53">
        <f>O41*'Расчет субсидий'!U41</f>
        <v>0.61678571428571471</v>
      </c>
      <c r="Q41" s="54">
        <f t="shared" si="13"/>
        <v>196.27776644531698</v>
      </c>
      <c r="R41" s="53">
        <f>'Расчет субсидий'!X41-1</f>
        <v>7.1122994652406346E-2</v>
      </c>
      <c r="S41" s="53">
        <f>R41*'Расчет субсидий'!Y41</f>
        <v>0.35561497326203173</v>
      </c>
      <c r="T41" s="54">
        <f t="shared" si="14"/>
        <v>113.16622783200432</v>
      </c>
      <c r="U41" s="59">
        <f>'Расчет субсидий'!AB41-1</f>
        <v>-4.9713166493390748E-2</v>
      </c>
      <c r="V41" s="59">
        <f>U41*'Расчет субсидий'!AC41</f>
        <v>-0.24856583246695374</v>
      </c>
      <c r="W41" s="54">
        <f t="shared" si="15"/>
        <v>-79.100318443229071</v>
      </c>
      <c r="X41" s="67">
        <f>'Расчет субсидий'!AF41-1</f>
        <v>-2.8711484593837544E-2</v>
      </c>
      <c r="Y41" s="67">
        <f>X41*'Расчет субсидий'!AG41</f>
        <v>-0.43067226890756316</v>
      </c>
      <c r="Z41" s="54">
        <f t="shared" si="16"/>
        <v>-137.05147355594525</v>
      </c>
      <c r="AA41" s="67">
        <f>'Расчет субсидий'!AJ41-1</f>
        <v>4.0989604989605022E-2</v>
      </c>
      <c r="AB41" s="67">
        <f>AA41*'Расчет субсидий'!AK41</f>
        <v>0.81979209979210044</v>
      </c>
      <c r="AC41" s="54">
        <f t="shared" si="17"/>
        <v>260.879846225123</v>
      </c>
      <c r="AD41" s="67">
        <f>'Расчет субсидий'!AN41-1</f>
        <v>-0.51727233115468407</v>
      </c>
      <c r="AE41" s="67">
        <f>AD41*'Расчет субсидий'!AO41</f>
        <v>-2.5863616557734206</v>
      </c>
      <c r="AF41" s="54">
        <f t="shared" si="18"/>
        <v>-823.04968688016891</v>
      </c>
      <c r="AG41" s="59">
        <f>'Расчет субсидий'!AR41-1</f>
        <v>3.5055350553505615E-2</v>
      </c>
      <c r="AH41" s="59">
        <f>AG41*'Расчет субсидий'!AS41</f>
        <v>0.52583025830258423</v>
      </c>
      <c r="AI41" s="54">
        <f t="shared" si="19"/>
        <v>167.33329945639071</v>
      </c>
      <c r="AJ41" s="59">
        <f>'Расчет субсидий'!AV41-1</f>
        <v>0.16909620991253638</v>
      </c>
      <c r="AK41" s="59">
        <f>AJ41*'Расчет субсидий'!AW41</f>
        <v>0.84548104956268189</v>
      </c>
      <c r="AL41" s="54">
        <f t="shared" si="6"/>
        <v>269.05475943486698</v>
      </c>
      <c r="AM41" s="59">
        <f>'Расчет субсидий'!AZ41-1</f>
        <v>0</v>
      </c>
      <c r="AN41" s="59">
        <f>AM41*'Расчет субсидий'!BA41</f>
        <v>0</v>
      </c>
      <c r="AO41" s="54">
        <f t="shared" si="7"/>
        <v>0</v>
      </c>
      <c r="AP41" s="59">
        <f>'Расчет субсидий'!BD41-1</f>
        <v>0.21429951690821247</v>
      </c>
      <c r="AQ41" s="59">
        <f>AP41*'Расчет субсидий'!BE41</f>
        <v>4.2859903381642495</v>
      </c>
      <c r="AR41" s="54">
        <f t="shared" si="20"/>
        <v>1363.9171451227817</v>
      </c>
      <c r="AS41" s="59">
        <f>'Расчет субсидий'!BH41-1</f>
        <v>0.25838425331621728</v>
      </c>
      <c r="AT41" s="59">
        <f>AS41*'Расчет субсидий'!BI41</f>
        <v>1.2919212665810864</v>
      </c>
      <c r="AU41" s="54">
        <f t="shared" si="21"/>
        <v>411.12401723084724</v>
      </c>
      <c r="AV41" s="53">
        <f t="shared" si="22"/>
        <v>6.8485738861756822</v>
      </c>
    </row>
    <row r="42" spans="1:48" ht="15" customHeight="1">
      <c r="A42" s="30" t="s">
        <v>42</v>
      </c>
      <c r="B42" s="51">
        <f>'Расчет субсидий'!BM42</f>
        <v>186.09999999999854</v>
      </c>
      <c r="C42" s="53">
        <f>'Расчет субсидий'!D42-1</f>
        <v>2.8876406313233627E-2</v>
      </c>
      <c r="D42" s="53">
        <f>C42*'Расчет субсидий'!E42</f>
        <v>0.28876406313233627</v>
      </c>
      <c r="E42" s="54">
        <f t="shared" si="10"/>
        <v>50.237668622384639</v>
      </c>
      <c r="F42" s="59">
        <f>'Расчет субсидий'!H42-1</f>
        <v>-3.6463081130355568E-2</v>
      </c>
      <c r="G42" s="59">
        <f>F42*'Расчет субсидий'!I42</f>
        <v>-0.18231540565177784</v>
      </c>
      <c r="H42" s="54">
        <f t="shared" si="4"/>
        <v>-31.718285282930676</v>
      </c>
      <c r="I42" s="53">
        <f>'Расчет субсидий'!L42-1</f>
        <v>0</v>
      </c>
      <c r="J42" s="53">
        <f>I42*'Расчет субсидий'!M42</f>
        <v>0</v>
      </c>
      <c r="K42" s="54">
        <f t="shared" si="11"/>
        <v>0</v>
      </c>
      <c r="L42" s="53">
        <f>'Расчет субсидий'!P42-1</f>
        <v>-9.2179935320929718E-2</v>
      </c>
      <c r="M42" s="53">
        <f>L42*'Расчет субсидий'!Q42</f>
        <v>-1.8435987064185944</v>
      </c>
      <c r="N42" s="54">
        <f t="shared" si="12"/>
        <v>-320.73970660008632</v>
      </c>
      <c r="O42" s="53">
        <f>'Расчет субсидий'!T42-1</f>
        <v>2.2994849153789465E-2</v>
      </c>
      <c r="P42" s="53">
        <f>O42*'Расчет субсидий'!U42</f>
        <v>0.11497424576894733</v>
      </c>
      <c r="Q42" s="54">
        <f t="shared" si="13"/>
        <v>20.002620812278547</v>
      </c>
      <c r="R42" s="53">
        <f>'Расчет субсидий'!X42-1</f>
        <v>5.178326474622752E-2</v>
      </c>
      <c r="S42" s="53">
        <f>R42*'Расчет субсидий'!Y42</f>
        <v>0.2589163237311376</v>
      </c>
      <c r="T42" s="54">
        <f t="shared" si="14"/>
        <v>45.044914285507474</v>
      </c>
      <c r="U42" s="59">
        <f>'Расчет субсидий'!AB42-1</f>
        <v>-6.3610597897058363E-2</v>
      </c>
      <c r="V42" s="59">
        <f>U42*'Расчет субсидий'!AC42</f>
        <v>-0.31805298948529181</v>
      </c>
      <c r="W42" s="54">
        <f t="shared" si="15"/>
        <v>-55.333203573875075</v>
      </c>
      <c r="X42" s="67">
        <f>'Расчет субсидий'!AF42-1</f>
        <v>0</v>
      </c>
      <c r="Y42" s="67">
        <f>X42*'Расчет субсидий'!AG42</f>
        <v>0</v>
      </c>
      <c r="Z42" s="54">
        <f t="shared" si="16"/>
        <v>0</v>
      </c>
      <c r="AA42" s="67">
        <f>'Расчет субсидий'!AJ42-1</f>
        <v>1.0030658491068989E-2</v>
      </c>
      <c r="AB42" s="67">
        <f>AA42*'Расчет субсидий'!AK42</f>
        <v>0.15045987736603483</v>
      </c>
      <c r="AC42" s="54">
        <f t="shared" si="17"/>
        <v>26.176226286909618</v>
      </c>
      <c r="AD42" s="67">
        <f>'Расчет субсидий'!AN42-1</f>
        <v>-8.7193548387096809E-2</v>
      </c>
      <c r="AE42" s="67">
        <f>AD42*'Расчет субсидий'!AO42</f>
        <v>-0.87193548387096809</v>
      </c>
      <c r="AF42" s="54">
        <f t="shared" si="18"/>
        <v>-151.69479686512648</v>
      </c>
      <c r="AG42" s="59">
        <f>'Расчет субсидий'!AR42-1</f>
        <v>5.5350553505535416E-3</v>
      </c>
      <c r="AH42" s="59">
        <f>AG42*'Расчет субсидий'!AS42</f>
        <v>8.3025830258303124E-2</v>
      </c>
      <c r="AI42" s="54">
        <f t="shared" si="19"/>
        <v>14.444401780367905</v>
      </c>
      <c r="AJ42" s="59">
        <f>'Расчет субсидий'!AV42-1</f>
        <v>6.0000000000000053E-3</v>
      </c>
      <c r="AK42" s="59">
        <f>AJ42*'Расчет субсидий'!AW42</f>
        <v>3.0000000000000027E-2</v>
      </c>
      <c r="AL42" s="54">
        <f t="shared" si="6"/>
        <v>5.2192438433062405</v>
      </c>
      <c r="AM42" s="59">
        <f>'Расчет субсидий'!AZ42-1</f>
        <v>-2.9352226720647634E-2</v>
      </c>
      <c r="AN42" s="59">
        <f>AM42*'Расчет субсидий'!BA42</f>
        <v>-5.8704453441295268E-2</v>
      </c>
      <c r="AO42" s="54">
        <f t="shared" si="7"/>
        <v>-10.213095239937928</v>
      </c>
      <c r="AP42" s="59">
        <f>'Расчет субсидий'!BD42-1</f>
        <v>0.15777777777777779</v>
      </c>
      <c r="AQ42" s="59">
        <f>AP42*'Расчет субсидий'!BE42</f>
        <v>2.3666666666666671</v>
      </c>
      <c r="AR42" s="54">
        <f t="shared" si="20"/>
        <v>411.74034763860311</v>
      </c>
      <c r="AS42" s="59">
        <f>'Расчет субсидий'!BH42-1</f>
        <v>0.21029904306220093</v>
      </c>
      <c r="AT42" s="59">
        <f>AS42*'Расчет субсидий'!BI42</f>
        <v>1.0514952153110046</v>
      </c>
      <c r="AU42" s="54">
        <f t="shared" si="21"/>
        <v>182.93366429259754</v>
      </c>
      <c r="AV42" s="53">
        <f t="shared" si="22"/>
        <v>1.0696951833665032</v>
      </c>
    </row>
    <row r="43" spans="1:48" ht="15" customHeight="1">
      <c r="A43" s="30" t="s">
        <v>3</v>
      </c>
      <c r="B43" s="51">
        <f>'Расчет субсидий'!BM43</f>
        <v>1080.7999999999993</v>
      </c>
      <c r="C43" s="53">
        <f>'Расчет субсидий'!D43-1</f>
        <v>-6.2601419713324558E-2</v>
      </c>
      <c r="D43" s="53">
        <f>C43*'Расчет субсидий'!E43</f>
        <v>-0.62601419713324558</v>
      </c>
      <c r="E43" s="54">
        <f t="shared" si="10"/>
        <v>-121.53269888436058</v>
      </c>
      <c r="F43" s="59">
        <f>'Расчет субсидий'!H43-1</f>
        <v>-1.3220018885741314E-2</v>
      </c>
      <c r="G43" s="59">
        <f>F43*'Расчет субсидий'!I43</f>
        <v>-6.6100094428706568E-2</v>
      </c>
      <c r="H43" s="54">
        <f t="shared" si="4"/>
        <v>-12.832493111529104</v>
      </c>
      <c r="I43" s="53">
        <f>'Расчет субсидий'!L43-1</f>
        <v>0.22184397163120573</v>
      </c>
      <c r="J43" s="53">
        <f>I43*'Расчет субсидий'!M43</f>
        <v>2.2184397163120573</v>
      </c>
      <c r="K43" s="54">
        <f t="shared" si="11"/>
        <v>430.68187154591499</v>
      </c>
      <c r="L43" s="53">
        <f>'Расчет субсидий'!P43-1</f>
        <v>-1.0966876140490189E-3</v>
      </c>
      <c r="M43" s="53">
        <f>L43*'Расчет субсидий'!Q43</f>
        <v>-2.1933752280980379E-2</v>
      </c>
      <c r="N43" s="54">
        <f t="shared" si="12"/>
        <v>-4.2581591976278528</v>
      </c>
      <c r="O43" s="53">
        <f>'Расчет субсидий'!T43-1</f>
        <v>3.5041355658664397E-2</v>
      </c>
      <c r="P43" s="53">
        <f>O43*'Расчет субсидий'!U43</f>
        <v>0.17520677829332199</v>
      </c>
      <c r="Q43" s="54">
        <f t="shared" si="13"/>
        <v>34.014168889989229</v>
      </c>
      <c r="R43" s="53">
        <f>'Расчет субсидий'!X43-1</f>
        <v>7.1014492753623149E-2</v>
      </c>
      <c r="S43" s="53">
        <f>R43*'Расчет субсидий'!Y43</f>
        <v>0.35507246376811574</v>
      </c>
      <c r="T43" s="54">
        <f t="shared" si="14"/>
        <v>68.932805388235394</v>
      </c>
      <c r="U43" s="59">
        <f>'Расчет субсидий'!AB43-1</f>
        <v>-0.11131650525129144</v>
      </c>
      <c r="V43" s="59">
        <f>U43*'Расчет субсидий'!AC43</f>
        <v>-0.55658252625645721</v>
      </c>
      <c r="W43" s="54">
        <f t="shared" si="15"/>
        <v>-108.05342255428927</v>
      </c>
      <c r="X43" s="67">
        <f>'Расчет субсидий'!AF43-1</f>
        <v>3.3333333333329662E-4</v>
      </c>
      <c r="Y43" s="67">
        <f>X43*'Расчет субсидий'!AG43</f>
        <v>6.6666666666659324E-3</v>
      </c>
      <c r="Z43" s="54">
        <f t="shared" si="16"/>
        <v>1.2942485909626453</v>
      </c>
      <c r="AA43" s="67">
        <f>'Расчет субсидий'!AJ43-1</f>
        <v>2.4200278164116851E-2</v>
      </c>
      <c r="AB43" s="67">
        <f>AA43*'Расчет субсидий'!AK43</f>
        <v>0.36300417246175276</v>
      </c>
      <c r="AC43" s="54">
        <f t="shared" si="17"/>
        <v>70.472645808335443</v>
      </c>
      <c r="AD43" s="67">
        <f>'Расчет субсидий'!AN43-1</f>
        <v>0.19288571428571433</v>
      </c>
      <c r="AE43" s="67">
        <f>AD43*'Расчет субсидий'!AO43</f>
        <v>1.9288571428571433</v>
      </c>
      <c r="AF43" s="54">
        <f t="shared" si="18"/>
        <v>374.46309589670494</v>
      </c>
      <c r="AG43" s="59">
        <f>'Расчет субсидий'!AR43-1</f>
        <v>3.0750307503075724E-3</v>
      </c>
      <c r="AH43" s="59">
        <f>AG43*'Расчет субсидий'!AS43</f>
        <v>4.6125461254613587E-2</v>
      </c>
      <c r="AI43" s="54">
        <f t="shared" si="19"/>
        <v>8.9546719854438432</v>
      </c>
      <c r="AJ43" s="59">
        <f>'Расчет субсидий'!AV43-1</f>
        <v>7.7272727272728048E-3</v>
      </c>
      <c r="AK43" s="59">
        <f>AJ43*'Расчет субсидий'!AW43</f>
        <v>3.8636363636364024E-2</v>
      </c>
      <c r="AL43" s="54">
        <f t="shared" si="6"/>
        <v>7.5007588794435041</v>
      </c>
      <c r="AM43" s="59">
        <f>'Расчет субсидий'!AZ43-1</f>
        <v>2.1582733812949506E-2</v>
      </c>
      <c r="AN43" s="59">
        <f>AM43*'Расчет субсидий'!BA43</f>
        <v>4.3165467625899012E-2</v>
      </c>
      <c r="AO43" s="54">
        <f t="shared" si="7"/>
        <v>8.3800268479604441</v>
      </c>
      <c r="AP43" s="59">
        <f>'Расчет субсидий'!BD43-1</f>
        <v>6.6666666666666652E-2</v>
      </c>
      <c r="AQ43" s="59">
        <f>AP43*'Расчет субсидий'!BE43</f>
        <v>0.99999999999999978</v>
      </c>
      <c r="AR43" s="54">
        <f t="shared" si="20"/>
        <v>194.13728864441811</v>
      </c>
      <c r="AS43" s="59">
        <f>'Расчет субсидий'!BH43-1</f>
        <v>0.1325301204819278</v>
      </c>
      <c r="AT43" s="59">
        <f>AS43*'Расчет субсидий'!BI43</f>
        <v>0.66265060240963902</v>
      </c>
      <c r="AU43" s="54">
        <f t="shared" si="21"/>
        <v>128.64519127039765</v>
      </c>
      <c r="AV43" s="53">
        <f t="shared" si="22"/>
        <v>5.5671942651861821</v>
      </c>
    </row>
    <row r="44" spans="1:48" ht="15" customHeight="1">
      <c r="A44" s="30" t="s">
        <v>43</v>
      </c>
      <c r="B44" s="51">
        <f>'Расчет субсидий'!BM44</f>
        <v>3889.8000000000029</v>
      </c>
      <c r="C44" s="53">
        <f>'Расчет субсидий'!D44-1</f>
        <v>-3.5669866844342257E-2</v>
      </c>
      <c r="D44" s="53">
        <f>C44*'Расчет субсидий'!E44</f>
        <v>-0.35669866844342257</v>
      </c>
      <c r="E44" s="54">
        <f t="shared" si="10"/>
        <v>-88.182386516054535</v>
      </c>
      <c r="F44" s="59">
        <f>'Расчет субсидий'!H44-1</f>
        <v>-1.3282732447817858E-2</v>
      </c>
      <c r="G44" s="59">
        <f>F44*'Расчет субсидий'!I44</f>
        <v>-6.6413662239089288E-2</v>
      </c>
      <c r="H44" s="54">
        <f t="shared" si="4"/>
        <v>-16.418663010633004</v>
      </c>
      <c r="I44" s="53">
        <f>'Расчет субсидий'!L44-1</f>
        <v>0.10759493670886067</v>
      </c>
      <c r="J44" s="53">
        <f>I44*'Расчет субсидий'!M44</f>
        <v>1.0759493670886067</v>
      </c>
      <c r="K44" s="54">
        <f t="shared" si="11"/>
        <v>265.99421683953113</v>
      </c>
      <c r="L44" s="53">
        <f>'Расчет субсидий'!P44-1</f>
        <v>-4.3616862339290741E-2</v>
      </c>
      <c r="M44" s="53">
        <f>L44*'Расчет субсидий'!Q44</f>
        <v>-0.87233724678581481</v>
      </c>
      <c r="N44" s="54">
        <f t="shared" si="12"/>
        <v>-215.65760422965786</v>
      </c>
      <c r="O44" s="53">
        <f>'Расчет субсидий'!T44-1</f>
        <v>0.15580952380952362</v>
      </c>
      <c r="P44" s="53">
        <f>O44*'Расчет субсидий'!U44</f>
        <v>0.7790476190476181</v>
      </c>
      <c r="Q44" s="54">
        <f t="shared" si="13"/>
        <v>192.59471462861819</v>
      </c>
      <c r="R44" s="53">
        <f>'Расчет субсидий'!X44-1</f>
        <v>0.1079674796747967</v>
      </c>
      <c r="S44" s="53">
        <f>R44*'Расчет субсидий'!Y44</f>
        <v>0.53983739837398348</v>
      </c>
      <c r="T44" s="54">
        <f t="shared" si="14"/>
        <v>133.45760534227117</v>
      </c>
      <c r="U44" s="59">
        <f>'Расчет субсидий'!AB44-1</f>
        <v>-1.3783662289516885E-2</v>
      </c>
      <c r="V44" s="59">
        <f>U44*'Расчет субсидий'!AC44</f>
        <v>-6.8918311447584424E-2</v>
      </c>
      <c r="W44" s="54">
        <f t="shared" si="15"/>
        <v>-17.037857765562904</v>
      </c>
      <c r="X44" s="67">
        <f>'Расчет субсидий'!AF44-1</f>
        <v>9.1878172588832463E-2</v>
      </c>
      <c r="Y44" s="67">
        <f>X44*'Расчет субсидий'!AG44</f>
        <v>1.3781725888324869</v>
      </c>
      <c r="Z44" s="54">
        <f t="shared" si="16"/>
        <v>340.70928395835693</v>
      </c>
      <c r="AA44" s="67">
        <f>'Расчет субсидий'!AJ44-1</f>
        <v>0.20101965601965599</v>
      </c>
      <c r="AB44" s="67">
        <f>AA44*'Расчет субсидий'!AK44</f>
        <v>2.0101965601965599</v>
      </c>
      <c r="AC44" s="54">
        <f t="shared" si="17"/>
        <v>496.95708374255645</v>
      </c>
      <c r="AD44" s="67">
        <f>'Расчет субсидий'!AN44-1</f>
        <v>4.7428571428571376E-2</v>
      </c>
      <c r="AE44" s="67">
        <f>AD44*'Расчет субсидий'!AO44</f>
        <v>0.47428571428571376</v>
      </c>
      <c r="AF44" s="54">
        <f t="shared" si="18"/>
        <v>117.25203897928101</v>
      </c>
      <c r="AG44" s="59">
        <f>'Расчет субсидий'!AR44-1</f>
        <v>0.1611316113161132</v>
      </c>
      <c r="AH44" s="59">
        <f>AG44*'Расчет субсидий'!AS44</f>
        <v>2.4169741697416978</v>
      </c>
      <c r="AI44" s="54">
        <f t="shared" si="19"/>
        <v>597.51989365580869</v>
      </c>
      <c r="AJ44" s="59">
        <f>'Расчет субсидий'!AV44-1</f>
        <v>0.20657142857142863</v>
      </c>
      <c r="AK44" s="59">
        <f>AJ44*'Расчет субсидий'!AW44</f>
        <v>1.0328571428571431</v>
      </c>
      <c r="AL44" s="54">
        <f>$B44*AK44/$AV44</f>
        <v>255.3410366928322</v>
      </c>
      <c r="AM44" s="59">
        <f>'Расчет субсидий'!AZ44-1</f>
        <v>1.4925373134326847E-3</v>
      </c>
      <c r="AN44" s="59">
        <f>AM44*'Расчет субсидий'!BA44</f>
        <v>2.9850746268653694E-3</v>
      </c>
      <c r="AO44" s="54">
        <f t="shared" si="7"/>
        <v>0.73796464022197883</v>
      </c>
      <c r="AP44" s="59">
        <f>'Расчет субсидий'!BD44-1</f>
        <v>0.21049999999999991</v>
      </c>
      <c r="AQ44" s="59">
        <f>AP44*'Расчет субсидий'!BE44</f>
        <v>5.2624999999999975</v>
      </c>
      <c r="AR44" s="54">
        <f t="shared" si="20"/>
        <v>1300.9855379214659</v>
      </c>
      <c r="AS44" s="59">
        <f>'Расчет субсидий'!BH44-1</f>
        <v>0.21258436146744009</v>
      </c>
      <c r="AT44" s="59">
        <f>AS44*'Расчет субсидий'!BI44</f>
        <v>2.1258436146744009</v>
      </c>
      <c r="AU44" s="54">
        <f t="shared" si="21"/>
        <v>525.54713512096725</v>
      </c>
      <c r="AV44" s="53">
        <f t="shared" si="22"/>
        <v>15.734281360809163</v>
      </c>
    </row>
    <row r="45" spans="1:48" ht="15" customHeight="1">
      <c r="A45" s="31" t="s">
        <v>44</v>
      </c>
      <c r="B45" s="50">
        <f>'Расчет субсидий'!BM45</f>
        <v>5042.9000000000024</v>
      </c>
      <c r="C45" s="50"/>
      <c r="D45" s="50"/>
      <c r="E45" s="50">
        <f>SUM(E47:E368)</f>
        <v>504.64897786399848</v>
      </c>
      <c r="F45" s="50"/>
      <c r="G45" s="50"/>
      <c r="H45" s="50"/>
      <c r="I45" s="50"/>
      <c r="J45" s="50"/>
      <c r="K45" s="50"/>
      <c r="L45" s="50"/>
      <c r="M45" s="50"/>
      <c r="N45" s="50">
        <f>SUM(N47:N368)</f>
        <v>-8699.0995454846179</v>
      </c>
      <c r="O45" s="50"/>
      <c r="P45" s="50"/>
      <c r="Q45" s="50">
        <f>SUM(Q47:Q368)</f>
        <v>5340.8461730655463</v>
      </c>
      <c r="R45" s="50"/>
      <c r="S45" s="50"/>
      <c r="T45" s="50">
        <f>SUM(T47:T368)</f>
        <v>9499.8236601369299</v>
      </c>
      <c r="U45" s="50"/>
      <c r="V45" s="50"/>
      <c r="W45" s="50">
        <f>SUM(W47:W368)</f>
        <v>-873.40272322543683</v>
      </c>
      <c r="X45" s="68"/>
      <c r="Y45" s="68"/>
      <c r="Z45" s="50">
        <f>SUM(Z47:Z368)</f>
        <v>469.26910411296444</v>
      </c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>
        <f>SUM(AO47:AO368)</f>
        <v>-1199.1856464693744</v>
      </c>
      <c r="AP45" s="50"/>
      <c r="AQ45" s="50"/>
      <c r="AR45" s="50"/>
      <c r="AS45" s="50"/>
      <c r="AT45" s="50"/>
      <c r="AU45" s="50"/>
      <c r="AV45" s="50"/>
    </row>
    <row r="46" spans="1:48" ht="15" customHeight="1">
      <c r="A46" s="32" t="s">
        <v>45</v>
      </c>
      <c r="B46" s="55"/>
      <c r="C46" s="56"/>
      <c r="D46" s="56"/>
      <c r="E46" s="57"/>
      <c r="F46" s="56"/>
      <c r="G46" s="56"/>
      <c r="H46" s="57"/>
      <c r="I46" s="57"/>
      <c r="J46" s="57"/>
      <c r="K46" s="57"/>
      <c r="L46" s="56"/>
      <c r="M46" s="56"/>
      <c r="N46" s="57"/>
      <c r="O46" s="56"/>
      <c r="P46" s="56"/>
      <c r="Q46" s="57"/>
      <c r="R46" s="56"/>
      <c r="S46" s="56"/>
      <c r="T46" s="57"/>
      <c r="U46" s="57"/>
      <c r="V46" s="57"/>
      <c r="W46" s="57"/>
      <c r="X46" s="69"/>
      <c r="Y46" s="69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</row>
    <row r="47" spans="1:48" ht="15" customHeight="1">
      <c r="A47" s="33" t="s">
        <v>46</v>
      </c>
      <c r="B47" s="51">
        <f>'Расчет субсидий'!BM47</f>
        <v>25.299999999999955</v>
      </c>
      <c r="C47" s="53">
        <f>'Расчет субсидий'!D47-1</f>
        <v>8.8143525741029682E-2</v>
      </c>
      <c r="D47" s="53">
        <f>C47*'Расчет субсидий'!E47</f>
        <v>0.88143525741029682</v>
      </c>
      <c r="E47" s="54">
        <f>$B47*D47/$AV47</f>
        <v>7.7348083060831945</v>
      </c>
      <c r="F47" s="27" t="s">
        <v>367</v>
      </c>
      <c r="G47" s="27" t="s">
        <v>367</v>
      </c>
      <c r="H47" s="27" t="s">
        <v>367</v>
      </c>
      <c r="I47" s="27" t="s">
        <v>367</v>
      </c>
      <c r="J47" s="27" t="s">
        <v>367</v>
      </c>
      <c r="K47" s="27" t="s">
        <v>367</v>
      </c>
      <c r="L47" s="53">
        <f>'Расчет субсидий'!P47-1</f>
        <v>-0.36629631627204573</v>
      </c>
      <c r="M47" s="53">
        <f>L47*'Расчет субсидий'!Q47</f>
        <v>-7.3259263254409142</v>
      </c>
      <c r="N47" s="54">
        <f>$B47*M47/$AV47</f>
        <v>-64.286781491198354</v>
      </c>
      <c r="O47" s="53">
        <f>'Расчет субсидий'!T47-1</f>
        <v>0.1158682634730539</v>
      </c>
      <c r="P47" s="53">
        <f>O47*'Расчет субсидий'!U47</f>
        <v>3.476047904191617</v>
      </c>
      <c r="Q47" s="54">
        <f>$B47*P47/$AV47</f>
        <v>30.503163988105651</v>
      </c>
      <c r="R47" s="53">
        <f>'Расчет субсидий'!X47-1</f>
        <v>0.12380952380952381</v>
      </c>
      <c r="S47" s="53">
        <f>R47*'Расчет субсидий'!Y47</f>
        <v>2.4761904761904763</v>
      </c>
      <c r="T47" s="54">
        <f>$B47*S47/$AV47</f>
        <v>21.729172394299617</v>
      </c>
      <c r="U47" s="59">
        <f>'Расчет субсидий'!AB47-1</f>
        <v>0.10088888888888881</v>
      </c>
      <c r="V47" s="59">
        <f>U47*'Расчет субсидий'!AC47</f>
        <v>0.50444444444444403</v>
      </c>
      <c r="W47" s="54">
        <f t="shared" ref="W47:W110" si="23">$B47*V47/$AV47</f>
        <v>4.426622427505392</v>
      </c>
      <c r="X47" s="67">
        <f>'Расчет субсидий'!AF47-1</f>
        <v>3.1437125748503103E-2</v>
      </c>
      <c r="Y47" s="67">
        <f>X47*'Расчет субсидий'!AG47</f>
        <v>0.62874251497006206</v>
      </c>
      <c r="Z47" s="54">
        <f>$B47*Y47/$AV47</f>
        <v>5.5173681632232627</v>
      </c>
      <c r="AA47" s="27" t="s">
        <v>367</v>
      </c>
      <c r="AB47" s="27" t="s">
        <v>367</v>
      </c>
      <c r="AC47" s="27" t="s">
        <v>367</v>
      </c>
      <c r="AD47" s="27" t="s">
        <v>367</v>
      </c>
      <c r="AE47" s="27" t="s">
        <v>367</v>
      </c>
      <c r="AF47" s="27" t="s">
        <v>367</v>
      </c>
      <c r="AG47" s="27" t="s">
        <v>367</v>
      </c>
      <c r="AH47" s="27" t="s">
        <v>367</v>
      </c>
      <c r="AI47" s="27" t="s">
        <v>367</v>
      </c>
      <c r="AJ47" s="27" t="s">
        <v>367</v>
      </c>
      <c r="AK47" s="27" t="s">
        <v>367</v>
      </c>
      <c r="AL47" s="27" t="s">
        <v>367</v>
      </c>
      <c r="AM47" s="59">
        <f>'Расчет субсидий'!AZ47-1</f>
        <v>0.22421768707482981</v>
      </c>
      <c r="AN47" s="59">
        <f>AM47*'Расчет субсидий'!BA47</f>
        <v>2.2421768707482981</v>
      </c>
      <c r="AO47" s="54">
        <f t="shared" ref="AO47:AO110" si="24">$B47*AN47/$AV47</f>
        <v>19.675646211981178</v>
      </c>
      <c r="AP47" s="27" t="s">
        <v>367</v>
      </c>
      <c r="AQ47" s="27" t="s">
        <v>367</v>
      </c>
      <c r="AR47" s="27" t="s">
        <v>367</v>
      </c>
      <c r="AS47" s="27" t="s">
        <v>367</v>
      </c>
      <c r="AT47" s="27" t="s">
        <v>367</v>
      </c>
      <c r="AU47" s="27" t="s">
        <v>367</v>
      </c>
      <c r="AV47" s="53">
        <f>D47+M47+P47+S47+V47+Y47+AN47</f>
        <v>2.8831111425142808</v>
      </c>
    </row>
    <row r="48" spans="1:48" ht="15" customHeight="1">
      <c r="A48" s="33" t="s">
        <v>47</v>
      </c>
      <c r="B48" s="51">
        <f>'Расчет субсидий'!BM48</f>
        <v>71.200000000000045</v>
      </c>
      <c r="C48" s="53">
        <f>'Расчет субсидий'!D48-1</f>
        <v>4.4415624259157571E-3</v>
      </c>
      <c r="D48" s="53">
        <f>C48*'Расчет субсидий'!E48</f>
        <v>4.4415624259157571E-2</v>
      </c>
      <c r="E48" s="54">
        <f>$B48*D48/$AV48</f>
        <v>0.72869911546970823</v>
      </c>
      <c r="F48" s="27" t="s">
        <v>367</v>
      </c>
      <c r="G48" s="27" t="s">
        <v>367</v>
      </c>
      <c r="H48" s="27" t="s">
        <v>367</v>
      </c>
      <c r="I48" s="27" t="s">
        <v>367</v>
      </c>
      <c r="J48" s="27" t="s">
        <v>367</v>
      </c>
      <c r="K48" s="27" t="s">
        <v>367</v>
      </c>
      <c r="L48" s="53">
        <f>'Расчет субсидий'!P48-1</f>
        <v>-3.2417637887132811E-2</v>
      </c>
      <c r="M48" s="53">
        <f>L48*'Расчет субсидий'!Q48</f>
        <v>-0.64835275774265622</v>
      </c>
      <c r="N48" s="54">
        <f>$B48*M48/$AV48</f>
        <v>-10.637114505533702</v>
      </c>
      <c r="O48" s="53">
        <f>'Расчет субсидий'!T48-1</f>
        <v>9.7797356828193793E-2</v>
      </c>
      <c r="P48" s="53">
        <f>O48*'Расчет субсидий'!U48</f>
        <v>2.4449339207048446</v>
      </c>
      <c r="Q48" s="54">
        <f>$B48*P48/$AV48</f>
        <v>40.112487781417883</v>
      </c>
      <c r="R48" s="53">
        <f>'Расчет субсидий'!X48-1</f>
        <v>8.1632653061223248E-3</v>
      </c>
      <c r="S48" s="53">
        <f>R48*'Расчет субсидий'!Y48</f>
        <v>0.20408163265305812</v>
      </c>
      <c r="T48" s="54">
        <f>$B48*S48/$AV48</f>
        <v>3.3482385461966269</v>
      </c>
      <c r="U48" s="59">
        <f>'Расчет субсидий'!AB48-1</f>
        <v>-4.5196219017601624E-2</v>
      </c>
      <c r="V48" s="59">
        <f>U48*'Расчет субсидий'!AC48</f>
        <v>-0.22598109508800812</v>
      </c>
      <c r="W48" s="54">
        <f t="shared" si="23"/>
        <v>-3.7075292050984863</v>
      </c>
      <c r="X48" s="67">
        <f>'Расчет субсидий'!AF48-1</f>
        <v>1.1447260834014816E-2</v>
      </c>
      <c r="Y48" s="67">
        <f>X48*'Расчет субсидий'!AG48</f>
        <v>0.22894521668029633</v>
      </c>
      <c r="Z48" s="54">
        <f>$B48*Y48/$AV48</f>
        <v>3.7561596773359618</v>
      </c>
      <c r="AA48" s="27" t="s">
        <v>367</v>
      </c>
      <c r="AB48" s="27" t="s">
        <v>367</v>
      </c>
      <c r="AC48" s="27" t="s">
        <v>367</v>
      </c>
      <c r="AD48" s="27" t="s">
        <v>367</v>
      </c>
      <c r="AE48" s="27" t="s">
        <v>367</v>
      </c>
      <c r="AF48" s="27" t="s">
        <v>367</v>
      </c>
      <c r="AG48" s="27" t="s">
        <v>367</v>
      </c>
      <c r="AH48" s="27" t="s">
        <v>367</v>
      </c>
      <c r="AI48" s="27" t="s">
        <v>367</v>
      </c>
      <c r="AJ48" s="27" t="s">
        <v>367</v>
      </c>
      <c r="AK48" s="27" t="s">
        <v>367</v>
      </c>
      <c r="AL48" s="27" t="s">
        <v>367</v>
      </c>
      <c r="AM48" s="59">
        <f>'Расчет субсидий'!AZ48-1</f>
        <v>0.22917355371900827</v>
      </c>
      <c r="AN48" s="59">
        <f>AM48*'Расчет субсидий'!BA48</f>
        <v>2.2917355371900827</v>
      </c>
      <c r="AO48" s="54">
        <f t="shared" si="24"/>
        <v>37.599058590212067</v>
      </c>
      <c r="AP48" s="27" t="s">
        <v>367</v>
      </c>
      <c r="AQ48" s="27" t="s">
        <v>367</v>
      </c>
      <c r="AR48" s="27" t="s">
        <v>367</v>
      </c>
      <c r="AS48" s="27" t="s">
        <v>367</v>
      </c>
      <c r="AT48" s="27" t="s">
        <v>367</v>
      </c>
      <c r="AU48" s="27" t="s">
        <v>367</v>
      </c>
      <c r="AV48" s="53">
        <f t="shared" ref="AV48:AV111" si="25">D48+M48+P48+S48+V48+Y48+AN48</f>
        <v>4.3397780786567743</v>
      </c>
    </row>
    <row r="49" spans="1:48" ht="15" customHeight="1">
      <c r="A49" s="33" t="s">
        <v>48</v>
      </c>
      <c r="B49" s="51">
        <f>'Расчет субсидий'!BM49</f>
        <v>-56.099999999999909</v>
      </c>
      <c r="C49" s="53">
        <f>'Расчет субсидий'!D49-1</f>
        <v>-0.17113948446157556</v>
      </c>
      <c r="D49" s="53">
        <f>C49*'Расчет субсидий'!E49</f>
        <v>-1.7113948446157556</v>
      </c>
      <c r="E49" s="54">
        <f>$B49*D49/$AV49</f>
        <v>-22.850031386047085</v>
      </c>
      <c r="F49" s="27" t="s">
        <v>367</v>
      </c>
      <c r="G49" s="27" t="s">
        <v>367</v>
      </c>
      <c r="H49" s="27" t="s">
        <v>367</v>
      </c>
      <c r="I49" s="27" t="s">
        <v>367</v>
      </c>
      <c r="J49" s="27" t="s">
        <v>367</v>
      </c>
      <c r="K49" s="27" t="s">
        <v>367</v>
      </c>
      <c r="L49" s="53">
        <f>'Расчет субсидий'!P49-1</f>
        <v>-0.20299224233468782</v>
      </c>
      <c r="M49" s="53">
        <f>L49*'Расчет субсидий'!Q49</f>
        <v>-4.0598448466937569</v>
      </c>
      <c r="N49" s="54">
        <f>$B49*M49/$AV49</f>
        <v>-54.205832430365966</v>
      </c>
      <c r="O49" s="53">
        <f>'Расчет субсидий'!T49-1</f>
        <v>6.7241379310344795E-2</v>
      </c>
      <c r="P49" s="53">
        <f>O49*'Расчет субсидий'!U49</f>
        <v>2.0172413793103439</v>
      </c>
      <c r="Q49" s="54">
        <f>$B49*P49/$AV49</f>
        <v>26.933602713302175</v>
      </c>
      <c r="R49" s="53">
        <f>'Расчет субсидий'!X49-1</f>
        <v>2.6000000000000023E-2</v>
      </c>
      <c r="S49" s="53">
        <f>R49*'Расчет субсидий'!Y49</f>
        <v>0.52000000000000046</v>
      </c>
      <c r="T49" s="54">
        <f>$B49*S49/$AV49</f>
        <v>6.9428842549845697</v>
      </c>
      <c r="U49" s="59">
        <f>'Расчет субсидий'!AB49-1</f>
        <v>-0.15882051282051279</v>
      </c>
      <c r="V49" s="59">
        <f>U49*'Расчет субсидий'!AC49</f>
        <v>-0.79410256410256397</v>
      </c>
      <c r="W49" s="54">
        <f t="shared" si="23"/>
        <v>-10.602619594520309</v>
      </c>
      <c r="X49" s="67">
        <f>'Расчет субсидий'!AF49-1</f>
        <v>-8.6805555555555802E-3</v>
      </c>
      <c r="Y49" s="67">
        <f>X49*'Расчет субсидий'!AG49</f>
        <v>-0.1736111111111116</v>
      </c>
      <c r="Z49" s="54">
        <f>$B49*Y49/$AV49</f>
        <v>-2.3180035573532929</v>
      </c>
      <c r="AA49" s="27" t="s">
        <v>367</v>
      </c>
      <c r="AB49" s="27" t="s">
        <v>367</v>
      </c>
      <c r="AC49" s="27" t="s">
        <v>367</v>
      </c>
      <c r="AD49" s="27" t="s">
        <v>367</v>
      </c>
      <c r="AE49" s="27" t="s">
        <v>367</v>
      </c>
      <c r="AF49" s="27" t="s">
        <v>367</v>
      </c>
      <c r="AG49" s="27" t="s">
        <v>367</v>
      </c>
      <c r="AH49" s="27" t="s">
        <v>367</v>
      </c>
      <c r="AI49" s="27" t="s">
        <v>367</v>
      </c>
      <c r="AJ49" s="27" t="s">
        <v>367</v>
      </c>
      <c r="AK49" s="27" t="s">
        <v>367</v>
      </c>
      <c r="AL49" s="27" t="s">
        <v>367</v>
      </c>
      <c r="AM49" s="59">
        <f>'Расчет субсидий'!AZ49-1</f>
        <v>-1</v>
      </c>
      <c r="AN49" s="59">
        <f>AM49*'Расчет субсидий'!BA49</f>
        <v>0</v>
      </c>
      <c r="AO49" s="54">
        <f t="shared" si="24"/>
        <v>0</v>
      </c>
      <c r="AP49" s="27" t="s">
        <v>367</v>
      </c>
      <c r="AQ49" s="27" t="s">
        <v>367</v>
      </c>
      <c r="AR49" s="27" t="s">
        <v>367</v>
      </c>
      <c r="AS49" s="27" t="s">
        <v>367</v>
      </c>
      <c r="AT49" s="27" t="s">
        <v>367</v>
      </c>
      <c r="AU49" s="27" t="s">
        <v>367</v>
      </c>
      <c r="AV49" s="53">
        <f t="shared" si="25"/>
        <v>-4.2017119872128434</v>
      </c>
    </row>
    <row r="50" spans="1:48" ht="15" customHeight="1">
      <c r="A50" s="33" t="s">
        <v>49</v>
      </c>
      <c r="B50" s="51">
        <f>'Расчет субсидий'!BM50</f>
        <v>45.5</v>
      </c>
      <c r="C50" s="53">
        <f>'Расчет субсидий'!D50-1</f>
        <v>-1</v>
      </c>
      <c r="D50" s="53">
        <f>C50*'Расчет субсидий'!E50</f>
        <v>0</v>
      </c>
      <c r="E50" s="54">
        <f>$B50*D50/$AV50</f>
        <v>0</v>
      </c>
      <c r="F50" s="27" t="s">
        <v>367</v>
      </c>
      <c r="G50" s="27" t="s">
        <v>367</v>
      </c>
      <c r="H50" s="27" t="s">
        <v>367</v>
      </c>
      <c r="I50" s="27" t="s">
        <v>367</v>
      </c>
      <c r="J50" s="27" t="s">
        <v>367</v>
      </c>
      <c r="K50" s="27" t="s">
        <v>367</v>
      </c>
      <c r="L50" s="53">
        <f>'Расчет субсидий'!P50-1</f>
        <v>-0.2613122171945701</v>
      </c>
      <c r="M50" s="53">
        <f>L50*'Расчет субсидий'!Q50</f>
        <v>-5.2262443438914019</v>
      </c>
      <c r="N50" s="54">
        <f>$B50*M50/$AV50</f>
        <v>-45.486800816703536</v>
      </c>
      <c r="O50" s="53">
        <f>'Расчет субсидий'!T50-1</f>
        <v>0.1836363636363636</v>
      </c>
      <c r="P50" s="53">
        <f>O50*'Расчет субсидий'!U50</f>
        <v>4.5909090909090899</v>
      </c>
      <c r="Q50" s="54">
        <f>$B50*P50/$AV50</f>
        <v>39.95713817511372</v>
      </c>
      <c r="R50" s="53">
        <f>'Расчет субсидий'!X50-1</f>
        <v>8.9285714285714191E-2</v>
      </c>
      <c r="S50" s="53">
        <f>R50*'Расчет субсидий'!Y50</f>
        <v>2.232142857142855</v>
      </c>
      <c r="T50" s="54">
        <f>$B50*S50/$AV50</f>
        <v>19.427533589385192</v>
      </c>
      <c r="U50" s="59">
        <f>'Расчет субсидий'!AB50-1</f>
        <v>2.9906542056075125E-3</v>
      </c>
      <c r="V50" s="59">
        <f>U50*'Расчет субсидий'!AC50</f>
        <v>1.4953271028037562E-2</v>
      </c>
      <c r="W50" s="54">
        <f t="shared" si="23"/>
        <v>0.13014631847543445</v>
      </c>
      <c r="X50" s="67">
        <f>'Расчет субсидий'!AF50-1</f>
        <v>0.18080000000000007</v>
      </c>
      <c r="Y50" s="67">
        <f>X50*'Расчет субсидий'!AG50</f>
        <v>3.6160000000000014</v>
      </c>
      <c r="Z50" s="54">
        <f>$B50*Y50/$AV50</f>
        <v>31.471982733729195</v>
      </c>
      <c r="AA50" s="27" t="s">
        <v>367</v>
      </c>
      <c r="AB50" s="27" t="s">
        <v>367</v>
      </c>
      <c r="AC50" s="27" t="s">
        <v>367</v>
      </c>
      <c r="AD50" s="27" t="s">
        <v>367</v>
      </c>
      <c r="AE50" s="27" t="s">
        <v>367</v>
      </c>
      <c r="AF50" s="27" t="s">
        <v>367</v>
      </c>
      <c r="AG50" s="27" t="s">
        <v>367</v>
      </c>
      <c r="AH50" s="27" t="s">
        <v>367</v>
      </c>
      <c r="AI50" s="27" t="s">
        <v>367</v>
      </c>
      <c r="AJ50" s="27" t="s">
        <v>367</v>
      </c>
      <c r="AK50" s="27" t="s">
        <v>367</v>
      </c>
      <c r="AL50" s="27" t="s">
        <v>367</v>
      </c>
      <c r="AM50" s="59">
        <f>'Расчет субсидий'!AZ50-1</f>
        <v>-1</v>
      </c>
      <c r="AN50" s="59">
        <f>AM50*'Расчет субсидий'!BA50</f>
        <v>0</v>
      </c>
      <c r="AO50" s="54">
        <f t="shared" si="24"/>
        <v>0</v>
      </c>
      <c r="AP50" s="27" t="s">
        <v>367</v>
      </c>
      <c r="AQ50" s="27" t="s">
        <v>367</v>
      </c>
      <c r="AR50" s="27" t="s">
        <v>367</v>
      </c>
      <c r="AS50" s="27" t="s">
        <v>367</v>
      </c>
      <c r="AT50" s="27" t="s">
        <v>367</v>
      </c>
      <c r="AU50" s="27" t="s">
        <v>367</v>
      </c>
      <c r="AV50" s="53">
        <f t="shared" si="25"/>
        <v>5.227760875188582</v>
      </c>
    </row>
    <row r="51" spans="1:48" ht="15" customHeight="1">
      <c r="A51" s="33" t="s">
        <v>50</v>
      </c>
      <c r="B51" s="51">
        <f>'Расчет субсидий'!BM51</f>
        <v>-3.0999999999999091</v>
      </c>
      <c r="C51" s="53">
        <f>'Расчет субсидий'!D51-1</f>
        <v>-2.9813664596273215E-2</v>
      </c>
      <c r="D51" s="53">
        <f>C51*'Расчет субсидий'!E51</f>
        <v>-0.29813664596273215</v>
      </c>
      <c r="E51" s="54">
        <f>$B51*D51/$AV51</f>
        <v>-5.1103675474732402</v>
      </c>
      <c r="F51" s="27" t="s">
        <v>367</v>
      </c>
      <c r="G51" s="27" t="s">
        <v>367</v>
      </c>
      <c r="H51" s="27" t="s">
        <v>367</v>
      </c>
      <c r="I51" s="27" t="s">
        <v>367</v>
      </c>
      <c r="J51" s="27" t="s">
        <v>367</v>
      </c>
      <c r="K51" s="27" t="s">
        <v>367</v>
      </c>
      <c r="L51" s="53">
        <f>'Расчет субсидий'!P51-1</f>
        <v>-0.31163599020459753</v>
      </c>
      <c r="M51" s="53">
        <f>L51*'Расчет субсидий'!Q51</f>
        <v>-6.2327198040919507</v>
      </c>
      <c r="N51" s="54">
        <f>$B51*M51/$AV51</f>
        <v>-106.83520275232047</v>
      </c>
      <c r="O51" s="53">
        <f>'Расчет субсидий'!T51-1</f>
        <v>9.1176470588235414E-2</v>
      </c>
      <c r="P51" s="53">
        <f>O51*'Расчет субсидий'!U51</f>
        <v>2.7352941176470624</v>
      </c>
      <c r="Q51" s="54">
        <f>$B51*P51/$AV51</f>
        <v>46.885743436468829</v>
      </c>
      <c r="R51" s="53">
        <f>'Расчет субсидий'!X51-1</f>
        <v>0.1518518518518519</v>
      </c>
      <c r="S51" s="53">
        <f>R51*'Расчет субсидий'!Y51</f>
        <v>3.0370370370370381</v>
      </c>
      <c r="T51" s="54">
        <f>$B51*S51/$AV51</f>
        <v>52.057926205047778</v>
      </c>
      <c r="U51" s="59">
        <f>'Расчет субсидий'!AB51-1</f>
        <v>-0.16540192926045016</v>
      </c>
      <c r="V51" s="59">
        <f>U51*'Расчет субсидий'!AC51</f>
        <v>-0.82700964630225082</v>
      </c>
      <c r="W51" s="54">
        <f t="shared" si="23"/>
        <v>-14.175792594240988</v>
      </c>
      <c r="X51" s="67">
        <f>'Расчет субсидий'!AF51-1</f>
        <v>7.0234113712374535E-2</v>
      </c>
      <c r="Y51" s="67">
        <f>X51*'Расчет субсидий'!AG51</f>
        <v>1.4046822742474907</v>
      </c>
      <c r="Z51" s="54">
        <f>$B51*Y51/$AV51</f>
        <v>24.077693252518198</v>
      </c>
      <c r="AA51" s="27" t="s">
        <v>367</v>
      </c>
      <c r="AB51" s="27" t="s">
        <v>367</v>
      </c>
      <c r="AC51" s="27" t="s">
        <v>367</v>
      </c>
      <c r="AD51" s="27" t="s">
        <v>367</v>
      </c>
      <c r="AE51" s="27" t="s">
        <v>367</v>
      </c>
      <c r="AF51" s="27" t="s">
        <v>367</v>
      </c>
      <c r="AG51" s="27" t="s">
        <v>367</v>
      </c>
      <c r="AH51" s="27" t="s">
        <v>367</v>
      </c>
      <c r="AI51" s="27" t="s">
        <v>367</v>
      </c>
      <c r="AJ51" s="27" t="s">
        <v>367</v>
      </c>
      <c r="AK51" s="27" t="s">
        <v>367</v>
      </c>
      <c r="AL51" s="27" t="s">
        <v>367</v>
      </c>
      <c r="AM51" s="59">
        <f>'Расчет субсидий'!AZ51-1</f>
        <v>-1</v>
      </c>
      <c r="AN51" s="59">
        <f>AM51*'Расчет субсидий'!BA51</f>
        <v>0</v>
      </c>
      <c r="AO51" s="54">
        <f t="shared" si="24"/>
        <v>0</v>
      </c>
      <c r="AP51" s="27" t="s">
        <v>367</v>
      </c>
      <c r="AQ51" s="27" t="s">
        <v>367</v>
      </c>
      <c r="AR51" s="27" t="s">
        <v>367</v>
      </c>
      <c r="AS51" s="27" t="s">
        <v>367</v>
      </c>
      <c r="AT51" s="27" t="s">
        <v>367</v>
      </c>
      <c r="AU51" s="27" t="s">
        <v>367</v>
      </c>
      <c r="AV51" s="53">
        <f t="shared" si="25"/>
        <v>-0.18085266742534278</v>
      </c>
    </row>
    <row r="52" spans="1:48" ht="15" customHeight="1">
      <c r="A52" s="32" t="s">
        <v>51</v>
      </c>
      <c r="B52" s="55"/>
      <c r="C52" s="56"/>
      <c r="D52" s="56"/>
      <c r="E52" s="57"/>
      <c r="F52" s="56"/>
      <c r="G52" s="56"/>
      <c r="H52" s="57"/>
      <c r="I52" s="57"/>
      <c r="J52" s="57"/>
      <c r="K52" s="57"/>
      <c r="L52" s="56"/>
      <c r="M52" s="56"/>
      <c r="N52" s="57"/>
      <c r="O52" s="56"/>
      <c r="P52" s="56"/>
      <c r="Q52" s="57"/>
      <c r="R52" s="56"/>
      <c r="S52" s="56"/>
      <c r="T52" s="57"/>
      <c r="U52" s="57"/>
      <c r="V52" s="57"/>
      <c r="W52" s="57"/>
      <c r="X52" s="69"/>
      <c r="Y52" s="69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</row>
    <row r="53" spans="1:48" ht="15" customHeight="1">
      <c r="A53" s="33" t="s">
        <v>52</v>
      </c>
      <c r="B53" s="51">
        <f>'Расчет субсидий'!BM53</f>
        <v>1.5</v>
      </c>
      <c r="C53" s="53">
        <f>'Расчет субсидий'!D53-1</f>
        <v>-3.2604806583881318E-3</v>
      </c>
      <c r="D53" s="53">
        <f>C53*'Расчет субсидий'!E53</f>
        <v>-3.2604806583881318E-2</v>
      </c>
      <c r="E53" s="54">
        <f t="shared" ref="E53:E64" si="26">$B53*D53/$AV53</f>
        <v>-1.2686416621255903E-2</v>
      </c>
      <c r="F53" s="27" t="s">
        <v>367</v>
      </c>
      <c r="G53" s="27" t="s">
        <v>367</v>
      </c>
      <c r="H53" s="27" t="s">
        <v>367</v>
      </c>
      <c r="I53" s="27" t="s">
        <v>367</v>
      </c>
      <c r="J53" s="27" t="s">
        <v>367</v>
      </c>
      <c r="K53" s="27" t="s">
        <v>367</v>
      </c>
      <c r="L53" s="53">
        <f>'Расчет субсидий'!P53-1</f>
        <v>-4.0632071959931237E-2</v>
      </c>
      <c r="M53" s="53">
        <f>L53*'Расчет субсидий'!Q53</f>
        <v>-0.81264143919862475</v>
      </c>
      <c r="N53" s="54">
        <f t="shared" ref="N53:N64" si="27">$B53*M53/$AV53</f>
        <v>-0.31619595211668616</v>
      </c>
      <c r="O53" s="53">
        <f>'Расчет субсидий'!T53-1</f>
        <v>9.3023255813953432E-2</v>
      </c>
      <c r="P53" s="53">
        <f>O53*'Расчет субсидий'!U53</f>
        <v>2.325581395348836</v>
      </c>
      <c r="Q53" s="54">
        <f t="shared" ref="Q53:Q64" si="28">$B53*P53/$AV53</f>
        <v>0.90487561679394757</v>
      </c>
      <c r="R53" s="53">
        <f>'Расчет субсидий'!X53-1</f>
        <v>1.4513788098693858E-2</v>
      </c>
      <c r="S53" s="53">
        <f>R53*'Расчет субсидий'!Y53</f>
        <v>0.36284470246734646</v>
      </c>
      <c r="T53" s="54">
        <f t="shared" ref="T53:T64" si="29">$B53*S53/$AV53</f>
        <v>0.14118160929658938</v>
      </c>
      <c r="U53" s="59">
        <f>'Расчет субсидий'!AB53-1</f>
        <v>-4.0272715214219379E-2</v>
      </c>
      <c r="V53" s="59">
        <f>U53*'Расчет субсидий'!AC53</f>
        <v>-0.20136357607109689</v>
      </c>
      <c r="W53" s="54">
        <f t="shared" si="23"/>
        <v>-7.8349865741782612E-2</v>
      </c>
      <c r="X53" s="67">
        <f>'Расчет субсидий'!AF53-1</f>
        <v>8.6956521739130377E-2</v>
      </c>
      <c r="Y53" s="67">
        <f>X53*'Расчет субсидий'!AG53</f>
        <v>1.7391304347826075</v>
      </c>
      <c r="Z53" s="54">
        <f t="shared" ref="Z53:Z64" si="30">$B53*Y53/$AV53</f>
        <v>0.6766895916893868</v>
      </c>
      <c r="AA53" s="27" t="s">
        <v>367</v>
      </c>
      <c r="AB53" s="27" t="s">
        <v>367</v>
      </c>
      <c r="AC53" s="27" t="s">
        <v>367</v>
      </c>
      <c r="AD53" s="27" t="s">
        <v>367</v>
      </c>
      <c r="AE53" s="27" t="s">
        <v>367</v>
      </c>
      <c r="AF53" s="27" t="s">
        <v>367</v>
      </c>
      <c r="AG53" s="27" t="s">
        <v>367</v>
      </c>
      <c r="AH53" s="27" t="s">
        <v>367</v>
      </c>
      <c r="AI53" s="27" t="s">
        <v>367</v>
      </c>
      <c r="AJ53" s="27" t="s">
        <v>367</v>
      </c>
      <c r="AK53" s="27" t="s">
        <v>367</v>
      </c>
      <c r="AL53" s="27" t="s">
        <v>367</v>
      </c>
      <c r="AM53" s="59">
        <f>'Расчет субсидий'!AZ53-1</f>
        <v>4.7413793103448398E-2</v>
      </c>
      <c r="AN53" s="59">
        <f>AM53*'Расчет субсидий'!BA53</f>
        <v>0.47413793103448398</v>
      </c>
      <c r="AO53" s="54">
        <f t="shared" si="24"/>
        <v>0.18448541669980109</v>
      </c>
      <c r="AP53" s="27" t="s">
        <v>367</v>
      </c>
      <c r="AQ53" s="27" t="s">
        <v>367</v>
      </c>
      <c r="AR53" s="27" t="s">
        <v>367</v>
      </c>
      <c r="AS53" s="27" t="s">
        <v>367</v>
      </c>
      <c r="AT53" s="27" t="s">
        <v>367</v>
      </c>
      <c r="AU53" s="27" t="s">
        <v>367</v>
      </c>
      <c r="AV53" s="53">
        <f t="shared" si="25"/>
        <v>3.8550846417796709</v>
      </c>
    </row>
    <row r="54" spans="1:48" ht="15" customHeight="1">
      <c r="A54" s="33" t="s">
        <v>53</v>
      </c>
      <c r="B54" s="51">
        <f>'Расчет субсидий'!BM54</f>
        <v>-9.3999999999999773</v>
      </c>
      <c r="C54" s="53">
        <f>'Расчет субсидий'!D54-1</f>
        <v>8.3333333333333259E-2</v>
      </c>
      <c r="D54" s="53">
        <f>C54*'Расчет субсидий'!E54</f>
        <v>0.83333333333333259</v>
      </c>
      <c r="E54" s="54">
        <f t="shared" si="26"/>
        <v>3.8615374880197031</v>
      </c>
      <c r="F54" s="27" t="s">
        <v>367</v>
      </c>
      <c r="G54" s="27" t="s">
        <v>367</v>
      </c>
      <c r="H54" s="27" t="s">
        <v>367</v>
      </c>
      <c r="I54" s="27" t="s">
        <v>367</v>
      </c>
      <c r="J54" s="27" t="s">
        <v>367</v>
      </c>
      <c r="K54" s="27" t="s">
        <v>367</v>
      </c>
      <c r="L54" s="53">
        <f>'Расчет субсидий'!P54-1</f>
        <v>-0.22577292803325544</v>
      </c>
      <c r="M54" s="53">
        <f>L54*'Расчет субсидий'!Q54</f>
        <v>-4.5154585606651088</v>
      </c>
      <c r="N54" s="54">
        <f t="shared" si="27"/>
        <v>-20.923935009129387</v>
      </c>
      <c r="O54" s="53">
        <f>'Расчет субсидий'!T54-1</f>
        <v>0</v>
      </c>
      <c r="P54" s="53">
        <f>O54*'Расчет субсидий'!U54</f>
        <v>0</v>
      </c>
      <c r="Q54" s="54">
        <f t="shared" si="28"/>
        <v>0</v>
      </c>
      <c r="R54" s="53">
        <f>'Расчет субсидий'!X54-1</f>
        <v>1.9117647058823461E-2</v>
      </c>
      <c r="S54" s="53">
        <f>R54*'Расчет субсидий'!Y54</f>
        <v>0.57352941176470384</v>
      </c>
      <c r="T54" s="54">
        <f t="shared" si="29"/>
        <v>2.6576463888135531</v>
      </c>
      <c r="U54" s="59">
        <f>'Расчет субсидий'!AB54-1</f>
        <v>-0.44632909287436606</v>
      </c>
      <c r="V54" s="59">
        <f>U54*'Расчет субсидий'!AC54</f>
        <v>-2.2316454643718302</v>
      </c>
      <c r="W54" s="54">
        <f t="shared" si="23"/>
        <v>-10.341099144769164</v>
      </c>
      <c r="X54" s="67">
        <f>'Расчет субсидий'!AF54-1</f>
        <v>0.1655844155844155</v>
      </c>
      <c r="Y54" s="67">
        <f>X54*'Расчет субсидий'!AG54</f>
        <v>3.31168831168831</v>
      </c>
      <c r="Z54" s="54">
        <f t="shared" si="30"/>
        <v>15.34585027706532</v>
      </c>
      <c r="AA54" s="27" t="s">
        <v>367</v>
      </c>
      <c r="AB54" s="27" t="s">
        <v>367</v>
      </c>
      <c r="AC54" s="27" t="s">
        <v>367</v>
      </c>
      <c r="AD54" s="27" t="s">
        <v>367</v>
      </c>
      <c r="AE54" s="27" t="s">
        <v>367</v>
      </c>
      <c r="AF54" s="27" t="s">
        <v>367</v>
      </c>
      <c r="AG54" s="27" t="s">
        <v>367</v>
      </c>
      <c r="AH54" s="27" t="s">
        <v>367</v>
      </c>
      <c r="AI54" s="27" t="s">
        <v>367</v>
      </c>
      <c r="AJ54" s="27" t="s">
        <v>367</v>
      </c>
      <c r="AK54" s="27" t="s">
        <v>367</v>
      </c>
      <c r="AL54" s="27" t="s">
        <v>367</v>
      </c>
      <c r="AM54" s="59">
        <f>'Расчет субсидий'!AZ54-1</f>
        <v>-1</v>
      </c>
      <c r="AN54" s="59">
        <f>AM54*'Расчет субсидий'!BA54</f>
        <v>0</v>
      </c>
      <c r="AO54" s="54">
        <f t="shared" si="24"/>
        <v>0</v>
      </c>
      <c r="AP54" s="27" t="s">
        <v>367</v>
      </c>
      <c r="AQ54" s="27" t="s">
        <v>367</v>
      </c>
      <c r="AR54" s="27" t="s">
        <v>367</v>
      </c>
      <c r="AS54" s="27" t="s">
        <v>367</v>
      </c>
      <c r="AT54" s="27" t="s">
        <v>367</v>
      </c>
      <c r="AU54" s="27" t="s">
        <v>367</v>
      </c>
      <c r="AV54" s="53">
        <f t="shared" si="25"/>
        <v>-2.0285529682505929</v>
      </c>
    </row>
    <row r="55" spans="1:48" ht="15" customHeight="1">
      <c r="A55" s="33" t="s">
        <v>54</v>
      </c>
      <c r="B55" s="51">
        <f>'Расчет субсидий'!BM55</f>
        <v>3.8999999999999773</v>
      </c>
      <c r="C55" s="53">
        <f>'Расчет субсидий'!D55-1</f>
        <v>-1</v>
      </c>
      <c r="D55" s="53">
        <f>C55*'Расчет субсидий'!E55</f>
        <v>0</v>
      </c>
      <c r="E55" s="54">
        <f t="shared" si="26"/>
        <v>0</v>
      </c>
      <c r="F55" s="27" t="s">
        <v>367</v>
      </c>
      <c r="G55" s="27" t="s">
        <v>367</v>
      </c>
      <c r="H55" s="27" t="s">
        <v>367</v>
      </c>
      <c r="I55" s="27" t="s">
        <v>367</v>
      </c>
      <c r="J55" s="27" t="s">
        <v>367</v>
      </c>
      <c r="K55" s="27" t="s">
        <v>367</v>
      </c>
      <c r="L55" s="53">
        <f>'Расчет субсидий'!P55-1</f>
        <v>-0.12021724942756318</v>
      </c>
      <c r="M55" s="53">
        <f>L55*'Расчет субсидий'!Q55</f>
        <v>-2.4043449885512636</v>
      </c>
      <c r="N55" s="54">
        <f t="shared" si="27"/>
        <v>-12.035631083938471</v>
      </c>
      <c r="O55" s="53">
        <f>'Расчет субсидий'!T55-1</f>
        <v>0</v>
      </c>
      <c r="P55" s="53">
        <f>O55*'Расчет субсидий'!U55</f>
        <v>0</v>
      </c>
      <c r="Q55" s="54">
        <f t="shared" si="28"/>
        <v>0</v>
      </c>
      <c r="R55" s="53">
        <f>'Расчет субсидий'!X55-1</f>
        <v>3.8348082595870414E-2</v>
      </c>
      <c r="S55" s="53">
        <f>R55*'Расчет субсидий'!Y55</f>
        <v>0.76696165191740828</v>
      </c>
      <c r="T55" s="54">
        <f t="shared" si="29"/>
        <v>3.8392441775038328</v>
      </c>
      <c r="U55" s="59">
        <f>'Расчет субсидий'!AB55-1</f>
        <v>-7.4739220880288504E-2</v>
      </c>
      <c r="V55" s="59">
        <f>U55*'Расчет субсидий'!AC55</f>
        <v>-0.37369610440144252</v>
      </c>
      <c r="W55" s="54">
        <f t="shared" si="23"/>
        <v>-1.8706418885381273</v>
      </c>
      <c r="X55" s="67">
        <f>'Расчет субсидий'!AF55-1</f>
        <v>8.9108910891089188E-2</v>
      </c>
      <c r="Y55" s="67">
        <f>X55*'Расчет субсидий'!AG55</f>
        <v>1.7821782178217838</v>
      </c>
      <c r="Z55" s="54">
        <f t="shared" si="30"/>
        <v>8.9211987704220412</v>
      </c>
      <c r="AA55" s="27" t="s">
        <v>367</v>
      </c>
      <c r="AB55" s="27" t="s">
        <v>367</v>
      </c>
      <c r="AC55" s="27" t="s">
        <v>367</v>
      </c>
      <c r="AD55" s="27" t="s">
        <v>367</v>
      </c>
      <c r="AE55" s="27" t="s">
        <v>367</v>
      </c>
      <c r="AF55" s="27" t="s">
        <v>367</v>
      </c>
      <c r="AG55" s="27" t="s">
        <v>367</v>
      </c>
      <c r="AH55" s="27" t="s">
        <v>367</v>
      </c>
      <c r="AI55" s="27" t="s">
        <v>367</v>
      </c>
      <c r="AJ55" s="27" t="s">
        <v>367</v>
      </c>
      <c r="AK55" s="27" t="s">
        <v>367</v>
      </c>
      <c r="AL55" s="27" t="s">
        <v>367</v>
      </c>
      <c r="AM55" s="59">
        <f>'Расчет субсидий'!AZ55-1</f>
        <v>0.1008</v>
      </c>
      <c r="AN55" s="59">
        <f>AM55*'Расчет субсидий'!BA55</f>
        <v>1.008</v>
      </c>
      <c r="AO55" s="54">
        <f t="shared" si="24"/>
        <v>5.0458300245507015</v>
      </c>
      <c r="AP55" s="27" t="s">
        <v>367</v>
      </c>
      <c r="AQ55" s="27" t="s">
        <v>367</v>
      </c>
      <c r="AR55" s="27" t="s">
        <v>367</v>
      </c>
      <c r="AS55" s="27" t="s">
        <v>367</v>
      </c>
      <c r="AT55" s="27" t="s">
        <v>367</v>
      </c>
      <c r="AU55" s="27" t="s">
        <v>367</v>
      </c>
      <c r="AV55" s="53">
        <f t="shared" si="25"/>
        <v>0.77909877678648609</v>
      </c>
    </row>
    <row r="56" spans="1:48" ht="15" customHeight="1">
      <c r="A56" s="33" t="s">
        <v>55</v>
      </c>
      <c r="B56" s="51">
        <f>'Расчет субсидий'!BM56</f>
        <v>29.400000000000091</v>
      </c>
      <c r="C56" s="53">
        <f>'Расчет субсидий'!D56-1</f>
        <v>-1</v>
      </c>
      <c r="D56" s="53">
        <f>C56*'Расчет субсидий'!E56</f>
        <v>0</v>
      </c>
      <c r="E56" s="54">
        <f t="shared" si="26"/>
        <v>0</v>
      </c>
      <c r="F56" s="27" t="s">
        <v>367</v>
      </c>
      <c r="G56" s="27" t="s">
        <v>367</v>
      </c>
      <c r="H56" s="27" t="s">
        <v>367</v>
      </c>
      <c r="I56" s="27" t="s">
        <v>367</v>
      </c>
      <c r="J56" s="27" t="s">
        <v>367</v>
      </c>
      <c r="K56" s="27" t="s">
        <v>367</v>
      </c>
      <c r="L56" s="53">
        <f>'Расчет субсидий'!P56-1</f>
        <v>0.23375488134574951</v>
      </c>
      <c r="M56" s="53">
        <f>L56*'Расчет субсидий'!Q56</f>
        <v>4.6750976269149902</v>
      </c>
      <c r="N56" s="54">
        <f t="shared" si="27"/>
        <v>46.61195040698145</v>
      </c>
      <c r="O56" s="53">
        <f>'Расчет субсидий'!T56-1</f>
        <v>4.1106719367589584E-3</v>
      </c>
      <c r="P56" s="53">
        <f>O56*'Расчет субсидий'!U56</f>
        <v>0.10276679841897396</v>
      </c>
      <c r="Q56" s="54">
        <f t="shared" si="28"/>
        <v>1.0246119533016924</v>
      </c>
      <c r="R56" s="53">
        <f>'Расчет субсидий'!X56-1</f>
        <v>1.814058956916087E-2</v>
      </c>
      <c r="S56" s="53">
        <f>R56*'Расчет субсидий'!Y56</f>
        <v>0.45351473922902175</v>
      </c>
      <c r="T56" s="54">
        <f t="shared" si="29"/>
        <v>4.5216609835221044</v>
      </c>
      <c r="U56" s="59">
        <f>'Расчет субсидий'!AB56-1</f>
        <v>-0.32483665749656121</v>
      </c>
      <c r="V56" s="59">
        <f>U56*'Расчет субсидий'!AC56</f>
        <v>-1.6241832874828059</v>
      </c>
      <c r="W56" s="54">
        <f t="shared" si="23"/>
        <v>-16.193533673424884</v>
      </c>
      <c r="X56" s="67">
        <f>'Расчет субсидий'!AF56-1</f>
        <v>0.21707865168539331</v>
      </c>
      <c r="Y56" s="67">
        <f>X56*'Расчет субсидий'!AG56</f>
        <v>4.3415730337078662</v>
      </c>
      <c r="Z56" s="54">
        <f t="shared" si="30"/>
        <v>43.286622672951275</v>
      </c>
      <c r="AA56" s="27" t="s">
        <v>367</v>
      </c>
      <c r="AB56" s="27" t="s">
        <v>367</v>
      </c>
      <c r="AC56" s="27" t="s">
        <v>367</v>
      </c>
      <c r="AD56" s="27" t="s">
        <v>367</v>
      </c>
      <c r="AE56" s="27" t="s">
        <v>367</v>
      </c>
      <c r="AF56" s="27" t="s">
        <v>367</v>
      </c>
      <c r="AG56" s="27" t="s">
        <v>367</v>
      </c>
      <c r="AH56" s="27" t="s">
        <v>367</v>
      </c>
      <c r="AI56" s="27" t="s">
        <v>367</v>
      </c>
      <c r="AJ56" s="27" t="s">
        <v>367</v>
      </c>
      <c r="AK56" s="27" t="s">
        <v>367</v>
      </c>
      <c r="AL56" s="27" t="s">
        <v>367</v>
      </c>
      <c r="AM56" s="59">
        <f>'Расчет субсидий'!AZ56-1</f>
        <v>-0.5</v>
      </c>
      <c r="AN56" s="59">
        <f>AM56*'Расчет субсидий'!BA56</f>
        <v>-5</v>
      </c>
      <c r="AO56" s="54">
        <f t="shared" si="24"/>
        <v>-49.85131234333155</v>
      </c>
      <c r="AP56" s="27" t="s">
        <v>367</v>
      </c>
      <c r="AQ56" s="27" t="s">
        <v>367</v>
      </c>
      <c r="AR56" s="27" t="s">
        <v>367</v>
      </c>
      <c r="AS56" s="27" t="s">
        <v>367</v>
      </c>
      <c r="AT56" s="27" t="s">
        <v>367</v>
      </c>
      <c r="AU56" s="27" t="s">
        <v>367</v>
      </c>
      <c r="AV56" s="53">
        <f t="shared" si="25"/>
        <v>2.9487689107880461</v>
      </c>
    </row>
    <row r="57" spans="1:48" ht="15" customHeight="1">
      <c r="A57" s="33" t="s">
        <v>56</v>
      </c>
      <c r="B57" s="51">
        <f>'Расчет субсидий'!BM57</f>
        <v>-76.299999999999955</v>
      </c>
      <c r="C57" s="53">
        <f>'Расчет субсидий'!D57-1</f>
        <v>-1</v>
      </c>
      <c r="D57" s="53">
        <f>C57*'Расчет субсидий'!E57</f>
        <v>0</v>
      </c>
      <c r="E57" s="54">
        <f t="shared" si="26"/>
        <v>0</v>
      </c>
      <c r="F57" s="27" t="s">
        <v>367</v>
      </c>
      <c r="G57" s="27" t="s">
        <v>367</v>
      </c>
      <c r="H57" s="27" t="s">
        <v>367</v>
      </c>
      <c r="I57" s="27" t="s">
        <v>367</v>
      </c>
      <c r="J57" s="27" t="s">
        <v>367</v>
      </c>
      <c r="K57" s="27" t="s">
        <v>367</v>
      </c>
      <c r="L57" s="53">
        <f>'Расчет субсидий'!P57-1</f>
        <v>-0.28305060984158137</v>
      </c>
      <c r="M57" s="53">
        <f>L57*'Расчет субсидий'!Q57</f>
        <v>-5.6610121968316278</v>
      </c>
      <c r="N57" s="54">
        <f t="shared" si="27"/>
        <v>-57.815189615180778</v>
      </c>
      <c r="O57" s="53">
        <f>'Расчет субсидий'!T57-1</f>
        <v>9.8866650590800909E-4</v>
      </c>
      <c r="P57" s="53">
        <f>O57*'Расчет субсидий'!U57</f>
        <v>2.9659995177240273E-2</v>
      </c>
      <c r="Q57" s="54">
        <f t="shared" si="28"/>
        <v>0.30291371675850426</v>
      </c>
      <c r="R57" s="53">
        <f>'Расчет субсидий'!X57-1</f>
        <v>8.9189189189189166E-2</v>
      </c>
      <c r="S57" s="53">
        <f>R57*'Расчет субсидий'!Y57</f>
        <v>1.7837837837837833</v>
      </c>
      <c r="T57" s="54">
        <f t="shared" si="29"/>
        <v>18.217554406553667</v>
      </c>
      <c r="U57" s="59">
        <f>'Расчет субсидий'!AB57-1</f>
        <v>0.22687633413974662</v>
      </c>
      <c r="V57" s="59">
        <f>U57*'Расчет субсидий'!AC57</f>
        <v>1.1343816706987331</v>
      </c>
      <c r="W57" s="54">
        <f t="shared" si="23"/>
        <v>11.585294132406098</v>
      </c>
      <c r="X57" s="67">
        <f>'Расчет субсидий'!AF57-1</f>
        <v>3.1111111111111089E-2</v>
      </c>
      <c r="Y57" s="67">
        <f>X57*'Расчет субсидий'!AG57</f>
        <v>0.62222222222222179</v>
      </c>
      <c r="Z57" s="54">
        <f t="shared" si="30"/>
        <v>6.3546755438348779</v>
      </c>
      <c r="AA57" s="27" t="s">
        <v>367</v>
      </c>
      <c r="AB57" s="27" t="s">
        <v>367</v>
      </c>
      <c r="AC57" s="27" t="s">
        <v>367</v>
      </c>
      <c r="AD57" s="27" t="s">
        <v>367</v>
      </c>
      <c r="AE57" s="27" t="s">
        <v>367</v>
      </c>
      <c r="AF57" s="27" t="s">
        <v>367</v>
      </c>
      <c r="AG57" s="27" t="s">
        <v>367</v>
      </c>
      <c r="AH57" s="27" t="s">
        <v>367</v>
      </c>
      <c r="AI57" s="27" t="s">
        <v>367</v>
      </c>
      <c r="AJ57" s="27" t="s">
        <v>367</v>
      </c>
      <c r="AK57" s="27" t="s">
        <v>367</v>
      </c>
      <c r="AL57" s="27" t="s">
        <v>367</v>
      </c>
      <c r="AM57" s="59">
        <f>'Расчет субсидий'!AZ57-1</f>
        <v>-0.53800000000000003</v>
      </c>
      <c r="AN57" s="59">
        <f>AM57*'Расчет субсидий'!BA57</f>
        <v>-5.3800000000000008</v>
      </c>
      <c r="AO57" s="54">
        <f t="shared" si="24"/>
        <v>-54.945248184372325</v>
      </c>
      <c r="AP57" s="27" t="s">
        <v>367</v>
      </c>
      <c r="AQ57" s="27" t="s">
        <v>367</v>
      </c>
      <c r="AR57" s="27" t="s">
        <v>367</v>
      </c>
      <c r="AS57" s="27" t="s">
        <v>367</v>
      </c>
      <c r="AT57" s="27" t="s">
        <v>367</v>
      </c>
      <c r="AU57" s="27" t="s">
        <v>367</v>
      </c>
      <c r="AV57" s="53">
        <f t="shared" si="25"/>
        <v>-7.4709645249496495</v>
      </c>
    </row>
    <row r="58" spans="1:48" ht="15" customHeight="1">
      <c r="A58" s="33" t="s">
        <v>57</v>
      </c>
      <c r="B58" s="51">
        <f>'Расчет субсидий'!BM58</f>
        <v>-63</v>
      </c>
      <c r="C58" s="53">
        <f>'Расчет субсидий'!D58-1</f>
        <v>-1</v>
      </c>
      <c r="D58" s="53">
        <f>C58*'Расчет субсидий'!E58</f>
        <v>0</v>
      </c>
      <c r="E58" s="54">
        <f t="shared" si="26"/>
        <v>0</v>
      </c>
      <c r="F58" s="27" t="s">
        <v>367</v>
      </c>
      <c r="G58" s="27" t="s">
        <v>367</v>
      </c>
      <c r="H58" s="27" t="s">
        <v>367</v>
      </c>
      <c r="I58" s="27" t="s">
        <v>367</v>
      </c>
      <c r="J58" s="27" t="s">
        <v>367</v>
      </c>
      <c r="K58" s="27" t="s">
        <v>367</v>
      </c>
      <c r="L58" s="53">
        <f>'Расчет субсидий'!P58-1</f>
        <v>0</v>
      </c>
      <c r="M58" s="53">
        <f>L58*'Расчет субсидий'!Q58</f>
        <v>0</v>
      </c>
      <c r="N58" s="54">
        <f t="shared" si="27"/>
        <v>0</v>
      </c>
      <c r="O58" s="53">
        <f>'Расчет субсидий'!T58-1</f>
        <v>1.9886363636363535E-2</v>
      </c>
      <c r="P58" s="53">
        <f>O58*'Расчет субсидий'!U58</f>
        <v>0.59659090909090606</v>
      </c>
      <c r="Q58" s="54">
        <f t="shared" si="28"/>
        <v>6.5649176213840743</v>
      </c>
      <c r="R58" s="53">
        <f>'Расчет субсидий'!X58-1</f>
        <v>9.2827004219409259E-2</v>
      </c>
      <c r="S58" s="53">
        <f>R58*'Расчет субсидий'!Y58</f>
        <v>1.8565400843881852</v>
      </c>
      <c r="T58" s="54">
        <f t="shared" si="29"/>
        <v>20.429464360055665</v>
      </c>
      <c r="U58" s="59">
        <f>'Расчет субсидий'!AB58-1</f>
        <v>-0.33333333333333337</v>
      </c>
      <c r="V58" s="59">
        <f>U58*'Расчет субсидий'!AC58</f>
        <v>-1.666666666666667</v>
      </c>
      <c r="W58" s="54">
        <f t="shared" si="23"/>
        <v>-18.340087323231796</v>
      </c>
      <c r="X58" s="67">
        <f>'Расчет субсидий'!AF58-1</f>
        <v>-0.32558139534883723</v>
      </c>
      <c r="Y58" s="67">
        <f>X58*'Расчет субсидий'!AG58</f>
        <v>-6.5116279069767451</v>
      </c>
      <c r="Z58" s="54">
        <f t="shared" si="30"/>
        <v>-71.654294658207945</v>
      </c>
      <c r="AA58" s="27" t="s">
        <v>367</v>
      </c>
      <c r="AB58" s="27" t="s">
        <v>367</v>
      </c>
      <c r="AC58" s="27" t="s">
        <v>367</v>
      </c>
      <c r="AD58" s="27" t="s">
        <v>367</v>
      </c>
      <c r="AE58" s="27" t="s">
        <v>367</v>
      </c>
      <c r="AF58" s="27" t="s">
        <v>367</v>
      </c>
      <c r="AG58" s="27" t="s">
        <v>367</v>
      </c>
      <c r="AH58" s="27" t="s">
        <v>367</v>
      </c>
      <c r="AI58" s="27" t="s">
        <v>367</v>
      </c>
      <c r="AJ58" s="27" t="s">
        <v>367</v>
      </c>
      <c r="AK58" s="27" t="s">
        <v>367</v>
      </c>
      <c r="AL58" s="27" t="s">
        <v>367</v>
      </c>
      <c r="AM58" s="59">
        <f>'Расчет субсидий'!AZ58-1</f>
        <v>0</v>
      </c>
      <c r="AN58" s="59">
        <f>AM58*'Расчет субсидий'!BA58</f>
        <v>0</v>
      </c>
      <c r="AO58" s="54">
        <f t="shared" si="24"/>
        <v>0</v>
      </c>
      <c r="AP58" s="27" t="s">
        <v>367</v>
      </c>
      <c r="AQ58" s="27" t="s">
        <v>367</v>
      </c>
      <c r="AR58" s="27" t="s">
        <v>367</v>
      </c>
      <c r="AS58" s="27" t="s">
        <v>367</v>
      </c>
      <c r="AT58" s="27" t="s">
        <v>367</v>
      </c>
      <c r="AU58" s="27" t="s">
        <v>367</v>
      </c>
      <c r="AV58" s="53">
        <f t="shared" si="25"/>
        <v>-5.7251635801643204</v>
      </c>
    </row>
    <row r="59" spans="1:48" ht="15" customHeight="1">
      <c r="A59" s="33" t="s">
        <v>58</v>
      </c>
      <c r="B59" s="51">
        <f>'Расчет субсидий'!BM59</f>
        <v>-8.4000000000000909</v>
      </c>
      <c r="C59" s="53">
        <f>'Расчет субсидий'!D59-1</f>
        <v>-1</v>
      </c>
      <c r="D59" s="53">
        <f>C59*'Расчет субсидий'!E59</f>
        <v>0</v>
      </c>
      <c r="E59" s="54">
        <f t="shared" si="26"/>
        <v>0</v>
      </c>
      <c r="F59" s="27" t="s">
        <v>367</v>
      </c>
      <c r="G59" s="27" t="s">
        <v>367</v>
      </c>
      <c r="H59" s="27" t="s">
        <v>367</v>
      </c>
      <c r="I59" s="27" t="s">
        <v>367</v>
      </c>
      <c r="J59" s="27" t="s">
        <v>367</v>
      </c>
      <c r="K59" s="27" t="s">
        <v>367</v>
      </c>
      <c r="L59" s="53">
        <f>'Расчет субсидий'!P59-1</f>
        <v>-0.45844492250954905</v>
      </c>
      <c r="M59" s="53">
        <f>L59*'Расчет субсидий'!Q59</f>
        <v>-9.16889845019098</v>
      </c>
      <c r="N59" s="54">
        <f t="shared" si="27"/>
        <v>-101.70533741034168</v>
      </c>
      <c r="O59" s="53">
        <f>'Расчет субсидий'!T59-1</f>
        <v>5.5384615384615365E-2</v>
      </c>
      <c r="P59" s="53">
        <f>O59*'Расчет субсидий'!U59</f>
        <v>1.661538461538461</v>
      </c>
      <c r="Q59" s="54">
        <f t="shared" si="28"/>
        <v>18.430494215748386</v>
      </c>
      <c r="R59" s="53">
        <f>'Расчет субсидий'!X59-1</f>
        <v>2.6490066225165698E-2</v>
      </c>
      <c r="S59" s="53">
        <f>R59*'Расчет субсидий'!Y59</f>
        <v>0.52980132450331396</v>
      </c>
      <c r="T59" s="54">
        <f t="shared" si="29"/>
        <v>5.8767825559168587</v>
      </c>
      <c r="U59" s="59">
        <f>'Расчет субсидий'!AB59-1</f>
        <v>3.0200843044879688E-2</v>
      </c>
      <c r="V59" s="59">
        <f>U59*'Расчет субсидий'!AC59</f>
        <v>0.15100421522439844</v>
      </c>
      <c r="W59" s="54">
        <f t="shared" si="23"/>
        <v>1.6750032452874868</v>
      </c>
      <c r="X59" s="67">
        <f>'Расчет субсидий'!AF59-1</f>
        <v>0.20235294117647062</v>
      </c>
      <c r="Y59" s="67">
        <f>X59*'Расчет субсидий'!AG59</f>
        <v>4.0470588235294125</v>
      </c>
      <c r="Z59" s="54">
        <f t="shared" si="30"/>
        <v>44.891704865374088</v>
      </c>
      <c r="AA59" s="27" t="s">
        <v>367</v>
      </c>
      <c r="AB59" s="27" t="s">
        <v>367</v>
      </c>
      <c r="AC59" s="27" t="s">
        <v>367</v>
      </c>
      <c r="AD59" s="27" t="s">
        <v>367</v>
      </c>
      <c r="AE59" s="27" t="s">
        <v>367</v>
      </c>
      <c r="AF59" s="27" t="s">
        <v>367</v>
      </c>
      <c r="AG59" s="27" t="s">
        <v>367</v>
      </c>
      <c r="AH59" s="27" t="s">
        <v>367</v>
      </c>
      <c r="AI59" s="27" t="s">
        <v>367</v>
      </c>
      <c r="AJ59" s="27" t="s">
        <v>367</v>
      </c>
      <c r="AK59" s="27" t="s">
        <v>367</v>
      </c>
      <c r="AL59" s="27" t="s">
        <v>367</v>
      </c>
      <c r="AM59" s="59">
        <f>'Расчет субсидий'!AZ59-1</f>
        <v>0.2022222222222223</v>
      </c>
      <c r="AN59" s="59">
        <f>AM59*'Расчет субсидий'!BA59</f>
        <v>2.022222222222223</v>
      </c>
      <c r="AO59" s="54">
        <f t="shared" si="24"/>
        <v>22.43135252801477</v>
      </c>
      <c r="AP59" s="27" t="s">
        <v>367</v>
      </c>
      <c r="AQ59" s="27" t="s">
        <v>367</v>
      </c>
      <c r="AR59" s="27" t="s">
        <v>367</v>
      </c>
      <c r="AS59" s="27" t="s">
        <v>367</v>
      </c>
      <c r="AT59" s="27" t="s">
        <v>367</v>
      </c>
      <c r="AU59" s="27" t="s">
        <v>367</v>
      </c>
      <c r="AV59" s="53">
        <f t="shared" si="25"/>
        <v>-0.75727340317317093</v>
      </c>
    </row>
    <row r="60" spans="1:48" ht="15" customHeight="1">
      <c r="A60" s="33" t="s">
        <v>59</v>
      </c>
      <c r="B60" s="51">
        <f>'Расчет субсидий'!BM60</f>
        <v>-12.300000000000011</v>
      </c>
      <c r="C60" s="53">
        <f>'Расчет субсидий'!D60-1</f>
        <v>4.9704457364341037E-2</v>
      </c>
      <c r="D60" s="53">
        <f>C60*'Расчет субсидий'!E60</f>
        <v>0.49704457364341037</v>
      </c>
      <c r="E60" s="54">
        <f t="shared" si="26"/>
        <v>0.62730869402183287</v>
      </c>
      <c r="F60" s="27" t="s">
        <v>367</v>
      </c>
      <c r="G60" s="27" t="s">
        <v>367</v>
      </c>
      <c r="H60" s="27" t="s">
        <v>367</v>
      </c>
      <c r="I60" s="27" t="s">
        <v>367</v>
      </c>
      <c r="J60" s="27" t="s">
        <v>367</v>
      </c>
      <c r="K60" s="27" t="s">
        <v>367</v>
      </c>
      <c r="L60" s="53">
        <f>'Расчет субсидий'!P60-1</f>
        <v>-2.5383073177717153E-2</v>
      </c>
      <c r="M60" s="53">
        <f>L60*'Расчет субсидий'!Q60</f>
        <v>-0.50766146355434305</v>
      </c>
      <c r="N60" s="54">
        <f t="shared" si="27"/>
        <v>-0.64070803021371903</v>
      </c>
      <c r="O60" s="53">
        <f>'Расчет субсидий'!T60-1</f>
        <v>3.8235294117646923E-2</v>
      </c>
      <c r="P60" s="53">
        <f>O60*'Расчет субсидий'!U60</f>
        <v>1.1470588235294077</v>
      </c>
      <c r="Q60" s="54">
        <f t="shared" si="28"/>
        <v>1.4476769503386218</v>
      </c>
      <c r="R60" s="53">
        <f>'Расчет субсидий'!X60-1</f>
        <v>3.8961038961038863E-2</v>
      </c>
      <c r="S60" s="53">
        <f>R60*'Расчет субсидий'!Y60</f>
        <v>0.77922077922077726</v>
      </c>
      <c r="T60" s="54">
        <f t="shared" si="29"/>
        <v>0.98343688934092277</v>
      </c>
      <c r="U60" s="59">
        <f>'Расчет субсидий'!AB60-1</f>
        <v>0.1684438111149329</v>
      </c>
      <c r="V60" s="59">
        <f>U60*'Расчет субсидий'!AC60</f>
        <v>0.84221905557466448</v>
      </c>
      <c r="W60" s="54">
        <f t="shared" si="23"/>
        <v>1.0629455864694333</v>
      </c>
      <c r="X60" s="67">
        <f>'Расчет субсидий'!AF60-1</f>
        <v>-0.50196078431372548</v>
      </c>
      <c r="Y60" s="67">
        <f>X60*'Расчет субсидий'!AG60</f>
        <v>-10.03921568627451</v>
      </c>
      <c r="Z60" s="54">
        <f t="shared" si="30"/>
        <v>-12.670266642279948</v>
      </c>
      <c r="AA60" s="27" t="s">
        <v>367</v>
      </c>
      <c r="AB60" s="27" t="s">
        <v>367</v>
      </c>
      <c r="AC60" s="27" t="s">
        <v>367</v>
      </c>
      <c r="AD60" s="27" t="s">
        <v>367</v>
      </c>
      <c r="AE60" s="27" t="s">
        <v>367</v>
      </c>
      <c r="AF60" s="27" t="s">
        <v>367</v>
      </c>
      <c r="AG60" s="27" t="s">
        <v>367</v>
      </c>
      <c r="AH60" s="27" t="s">
        <v>367</v>
      </c>
      <c r="AI60" s="27" t="s">
        <v>367</v>
      </c>
      <c r="AJ60" s="27" t="s">
        <v>367</v>
      </c>
      <c r="AK60" s="27" t="s">
        <v>367</v>
      </c>
      <c r="AL60" s="27" t="s">
        <v>367</v>
      </c>
      <c r="AM60" s="59">
        <f>'Расчет субсидий'!AZ60-1</f>
        <v>-0.24645030425963488</v>
      </c>
      <c r="AN60" s="59">
        <f>AM60*'Расчет субсидий'!BA60</f>
        <v>-2.4645030425963488</v>
      </c>
      <c r="AO60" s="54">
        <f t="shared" si="24"/>
        <v>-3.110393447677156</v>
      </c>
      <c r="AP60" s="27" t="s">
        <v>367</v>
      </c>
      <c r="AQ60" s="27" t="s">
        <v>367</v>
      </c>
      <c r="AR60" s="27" t="s">
        <v>367</v>
      </c>
      <c r="AS60" s="27" t="s">
        <v>367</v>
      </c>
      <c r="AT60" s="27" t="s">
        <v>367</v>
      </c>
      <c r="AU60" s="27" t="s">
        <v>367</v>
      </c>
      <c r="AV60" s="53">
        <f t="shared" si="25"/>
        <v>-9.7458369604569413</v>
      </c>
    </row>
    <row r="61" spans="1:48" ht="15" customHeight="1">
      <c r="A61" s="33" t="s">
        <v>60</v>
      </c>
      <c r="B61" s="51">
        <f>'Расчет субсидий'!BM61</f>
        <v>-35.399999999999977</v>
      </c>
      <c r="C61" s="53">
        <f>'Расчет субсидий'!D61-1</f>
        <v>-1</v>
      </c>
      <c r="D61" s="53">
        <f>C61*'Расчет субсидий'!E61</f>
        <v>0</v>
      </c>
      <c r="E61" s="54">
        <f t="shared" si="26"/>
        <v>0</v>
      </c>
      <c r="F61" s="27" t="s">
        <v>367</v>
      </c>
      <c r="G61" s="27" t="s">
        <v>367</v>
      </c>
      <c r="H61" s="27" t="s">
        <v>367</v>
      </c>
      <c r="I61" s="27" t="s">
        <v>367</v>
      </c>
      <c r="J61" s="27" t="s">
        <v>367</v>
      </c>
      <c r="K61" s="27" t="s">
        <v>367</v>
      </c>
      <c r="L61" s="53">
        <f>'Расчет субсидий'!P61-1</f>
        <v>-0.26419399884200123</v>
      </c>
      <c r="M61" s="53">
        <f>L61*'Расчет субсидий'!Q61</f>
        <v>-5.2838799768400246</v>
      </c>
      <c r="N61" s="54">
        <f t="shared" si="27"/>
        <v>-32.262636694701953</v>
      </c>
      <c r="O61" s="53">
        <f>'Расчет субсидий'!T61-1</f>
        <v>2.2425474254742506E-2</v>
      </c>
      <c r="P61" s="53">
        <f>O61*'Расчет субсидий'!U61</f>
        <v>0.67276422764227517</v>
      </c>
      <c r="Q61" s="54">
        <f t="shared" si="28"/>
        <v>4.1078048617211493</v>
      </c>
      <c r="R61" s="53">
        <f>'Расчет субсидий'!X61-1</f>
        <v>1.3422818791946067E-3</v>
      </c>
      <c r="S61" s="53">
        <f>R61*'Расчет субсидий'!Y61</f>
        <v>2.6845637583892135E-2</v>
      </c>
      <c r="T61" s="54">
        <f t="shared" si="29"/>
        <v>0.16391573162203396</v>
      </c>
      <c r="U61" s="59">
        <f>'Расчет субсидий'!AB61-1</f>
        <v>-0.15202093775462333</v>
      </c>
      <c r="V61" s="59">
        <f>U61*'Расчет субсидий'!AC61</f>
        <v>-0.76010468877311665</v>
      </c>
      <c r="W61" s="54">
        <f t="shared" si="23"/>
        <v>-4.6410935773170809</v>
      </c>
      <c r="X61" s="67">
        <f>'Расчет субсидий'!AF61-1</f>
        <v>-2.2666666666666613E-2</v>
      </c>
      <c r="Y61" s="67">
        <f>X61*'Расчет субсидий'!AG61</f>
        <v>-0.45333333333333226</v>
      </c>
      <c r="Z61" s="54">
        <f t="shared" si="30"/>
        <v>-2.767990321324123</v>
      </c>
      <c r="AA61" s="27" t="s">
        <v>367</v>
      </c>
      <c r="AB61" s="27" t="s">
        <v>367</v>
      </c>
      <c r="AC61" s="27" t="s">
        <v>367</v>
      </c>
      <c r="AD61" s="27" t="s">
        <v>367</v>
      </c>
      <c r="AE61" s="27" t="s">
        <v>367</v>
      </c>
      <c r="AF61" s="27" t="s">
        <v>367</v>
      </c>
      <c r="AG61" s="27" t="s">
        <v>367</v>
      </c>
      <c r="AH61" s="27" t="s">
        <v>367</v>
      </c>
      <c r="AI61" s="27" t="s">
        <v>367</v>
      </c>
      <c r="AJ61" s="27" t="s">
        <v>367</v>
      </c>
      <c r="AK61" s="27" t="s">
        <v>367</v>
      </c>
      <c r="AL61" s="27" t="s">
        <v>367</v>
      </c>
      <c r="AM61" s="59">
        <f>'Расчет субсидий'!AZ61-1</f>
        <v>0</v>
      </c>
      <c r="AN61" s="59">
        <f>AM61*'Расчет субсидий'!BA61</f>
        <v>0</v>
      </c>
      <c r="AO61" s="54">
        <f t="shared" si="24"/>
        <v>0</v>
      </c>
      <c r="AP61" s="27" t="s">
        <v>367</v>
      </c>
      <c r="AQ61" s="27" t="s">
        <v>367</v>
      </c>
      <c r="AR61" s="27" t="s">
        <v>367</v>
      </c>
      <c r="AS61" s="27" t="s">
        <v>367</v>
      </c>
      <c r="AT61" s="27" t="s">
        <v>367</v>
      </c>
      <c r="AU61" s="27" t="s">
        <v>367</v>
      </c>
      <c r="AV61" s="53">
        <f t="shared" si="25"/>
        <v>-5.797708133720306</v>
      </c>
    </row>
    <row r="62" spans="1:48" ht="15" customHeight="1">
      <c r="A62" s="33" t="s">
        <v>61</v>
      </c>
      <c r="B62" s="51">
        <f>'Расчет субсидий'!BM62</f>
        <v>18.699999999999989</v>
      </c>
      <c r="C62" s="53">
        <f>'Расчет субсидий'!D62-1</f>
        <v>0</v>
      </c>
      <c r="D62" s="53">
        <f>C62*'Расчет субсидий'!E62</f>
        <v>0</v>
      </c>
      <c r="E62" s="54">
        <f t="shared" si="26"/>
        <v>0</v>
      </c>
      <c r="F62" s="27" t="s">
        <v>367</v>
      </c>
      <c r="G62" s="27" t="s">
        <v>367</v>
      </c>
      <c r="H62" s="27" t="s">
        <v>367</v>
      </c>
      <c r="I62" s="27" t="s">
        <v>367</v>
      </c>
      <c r="J62" s="27" t="s">
        <v>367</v>
      </c>
      <c r="K62" s="27" t="s">
        <v>367</v>
      </c>
      <c r="L62" s="53">
        <f>'Расчет субсидий'!P62-1</f>
        <v>0.20785889498890309</v>
      </c>
      <c r="M62" s="53">
        <f>L62*'Расчет субсидий'!Q62</f>
        <v>4.1571778997780617</v>
      </c>
      <c r="N62" s="54">
        <f t="shared" si="27"/>
        <v>16.839207832981785</v>
      </c>
      <c r="O62" s="53">
        <f>'Расчет субсидий'!T62-1</f>
        <v>4.7770700636942776E-2</v>
      </c>
      <c r="P62" s="53">
        <f>O62*'Расчет субсидий'!U62</f>
        <v>1.4331210191082833</v>
      </c>
      <c r="Q62" s="54">
        <f t="shared" si="28"/>
        <v>5.8050493080576144</v>
      </c>
      <c r="R62" s="53">
        <f>'Расчет субсидий'!X62-1</f>
        <v>3.3333333333333437E-2</v>
      </c>
      <c r="S62" s="53">
        <f>R62*'Расчет субсидий'!Y62</f>
        <v>0.66666666666666874</v>
      </c>
      <c r="T62" s="54">
        <f t="shared" si="29"/>
        <v>2.7004229373779149</v>
      </c>
      <c r="U62" s="59">
        <f>'Расчет субсидий'!AB62-1</f>
        <v>-0.4020809578107184</v>
      </c>
      <c r="V62" s="59">
        <f>U62*'Расчет субсидий'!AC62</f>
        <v>-2.0104047890535921</v>
      </c>
      <c r="W62" s="54">
        <f t="shared" si="23"/>
        <v>-8.1434148086620688</v>
      </c>
      <c r="X62" s="67">
        <f>'Расчет субсидий'!AF62-1</f>
        <v>6.0000000000000053E-2</v>
      </c>
      <c r="Y62" s="67">
        <f>X62*'Расчет субсидий'!AG62</f>
        <v>1.2000000000000011</v>
      </c>
      <c r="Z62" s="54">
        <f t="shared" si="30"/>
        <v>4.8607612872802362</v>
      </c>
      <c r="AA62" s="27" t="s">
        <v>367</v>
      </c>
      <c r="AB62" s="27" t="s">
        <v>367</v>
      </c>
      <c r="AC62" s="27" t="s">
        <v>367</v>
      </c>
      <c r="AD62" s="27" t="s">
        <v>367</v>
      </c>
      <c r="AE62" s="27" t="s">
        <v>367</v>
      </c>
      <c r="AF62" s="27" t="s">
        <v>367</v>
      </c>
      <c r="AG62" s="27" t="s">
        <v>367</v>
      </c>
      <c r="AH62" s="27" t="s">
        <v>367</v>
      </c>
      <c r="AI62" s="27" t="s">
        <v>367</v>
      </c>
      <c r="AJ62" s="27" t="s">
        <v>367</v>
      </c>
      <c r="AK62" s="27" t="s">
        <v>367</v>
      </c>
      <c r="AL62" s="27" t="s">
        <v>367</v>
      </c>
      <c r="AM62" s="59">
        <f>'Расчет субсидий'!AZ62-1</f>
        <v>-8.2999999999999963E-2</v>
      </c>
      <c r="AN62" s="59">
        <f>AM62*'Расчет субсидий'!BA62</f>
        <v>-0.82999999999999963</v>
      </c>
      <c r="AO62" s="54">
        <f t="shared" si="24"/>
        <v>-3.3620265570354921</v>
      </c>
      <c r="AP62" s="27" t="s">
        <v>367</v>
      </c>
      <c r="AQ62" s="27" t="s">
        <v>367</v>
      </c>
      <c r="AR62" s="27" t="s">
        <v>367</v>
      </c>
      <c r="AS62" s="27" t="s">
        <v>367</v>
      </c>
      <c r="AT62" s="27" t="s">
        <v>367</v>
      </c>
      <c r="AU62" s="27" t="s">
        <v>367</v>
      </c>
      <c r="AV62" s="53">
        <f t="shared" si="25"/>
        <v>4.6165607964994226</v>
      </c>
    </row>
    <row r="63" spans="1:48" ht="15" customHeight="1">
      <c r="A63" s="33" t="s">
        <v>62</v>
      </c>
      <c r="B63" s="51">
        <f>'Расчет субсидий'!BM63</f>
        <v>-3</v>
      </c>
      <c r="C63" s="53">
        <f>'Расчет субсидий'!D63-1</f>
        <v>-1</v>
      </c>
      <c r="D63" s="53">
        <f>C63*'Расчет субсидий'!E63</f>
        <v>0</v>
      </c>
      <c r="E63" s="54">
        <f t="shared" si="26"/>
        <v>0</v>
      </c>
      <c r="F63" s="27" t="s">
        <v>367</v>
      </c>
      <c r="G63" s="27" t="s">
        <v>367</v>
      </c>
      <c r="H63" s="27" t="s">
        <v>367</v>
      </c>
      <c r="I63" s="27" t="s">
        <v>367</v>
      </c>
      <c r="J63" s="27" t="s">
        <v>367</v>
      </c>
      <c r="K63" s="27" t="s">
        <v>367</v>
      </c>
      <c r="L63" s="53">
        <f>'Расчет субсидий'!P63-1</f>
        <v>-4.5700135074290715E-2</v>
      </c>
      <c r="M63" s="53">
        <f>L63*'Расчет субсидий'!Q63</f>
        <v>-0.91400270148581431</v>
      </c>
      <c r="N63" s="54">
        <f t="shared" si="27"/>
        <v>-7.5144901272912135</v>
      </c>
      <c r="O63" s="53">
        <f>'Расчет субсидий'!T63-1</f>
        <v>0</v>
      </c>
      <c r="P63" s="53">
        <f>O63*'Расчет субсидий'!U63</f>
        <v>0</v>
      </c>
      <c r="Q63" s="54">
        <f t="shared" si="28"/>
        <v>0</v>
      </c>
      <c r="R63" s="53">
        <f>'Расчет субсидий'!X63-1</f>
        <v>5.4216867469879526E-2</v>
      </c>
      <c r="S63" s="53">
        <f>R63*'Расчет субсидий'!Y63</f>
        <v>0.81325301204819289</v>
      </c>
      <c r="T63" s="54">
        <f t="shared" si="29"/>
        <v>6.6861746908314093</v>
      </c>
      <c r="U63" s="59">
        <f>'Расчет субсидий'!AB63-1</f>
        <v>-0.46662238458983729</v>
      </c>
      <c r="V63" s="59">
        <f>U63*'Расчет субсидий'!AC63</f>
        <v>-2.3331119229491866</v>
      </c>
      <c r="W63" s="54">
        <f t="shared" si="23"/>
        <v>-19.181722857456112</v>
      </c>
      <c r="X63" s="67">
        <f>'Расчет субсидий'!AF63-1</f>
        <v>0.10344827586206895</v>
      </c>
      <c r="Y63" s="67">
        <f>X63*'Расчет субсидий'!AG63</f>
        <v>2.068965517241379</v>
      </c>
      <c r="Z63" s="54">
        <f t="shared" si="30"/>
        <v>17.010038293915919</v>
      </c>
      <c r="AA63" s="27" t="s">
        <v>367</v>
      </c>
      <c r="AB63" s="27" t="s">
        <v>367</v>
      </c>
      <c r="AC63" s="27" t="s">
        <v>367</v>
      </c>
      <c r="AD63" s="27" t="s">
        <v>367</v>
      </c>
      <c r="AE63" s="27" t="s">
        <v>367</v>
      </c>
      <c r="AF63" s="27" t="s">
        <v>367</v>
      </c>
      <c r="AG63" s="27" t="s">
        <v>367</v>
      </c>
      <c r="AH63" s="27" t="s">
        <v>367</v>
      </c>
      <c r="AI63" s="27" t="s">
        <v>367</v>
      </c>
      <c r="AJ63" s="27" t="s">
        <v>367</v>
      </c>
      <c r="AK63" s="27" t="s">
        <v>367</v>
      </c>
      <c r="AL63" s="27" t="s">
        <v>367</v>
      </c>
      <c r="AM63" s="59">
        <f>'Расчет субсидий'!AZ63-1</f>
        <v>-1</v>
      </c>
      <c r="AN63" s="59">
        <f>AM63*'Расчет субсидий'!BA63</f>
        <v>0</v>
      </c>
      <c r="AO63" s="54">
        <f t="shared" si="24"/>
        <v>0</v>
      </c>
      <c r="AP63" s="27" t="s">
        <v>367</v>
      </c>
      <c r="AQ63" s="27" t="s">
        <v>367</v>
      </c>
      <c r="AR63" s="27" t="s">
        <v>367</v>
      </c>
      <c r="AS63" s="27" t="s">
        <v>367</v>
      </c>
      <c r="AT63" s="27" t="s">
        <v>367</v>
      </c>
      <c r="AU63" s="27" t="s">
        <v>367</v>
      </c>
      <c r="AV63" s="53">
        <f t="shared" si="25"/>
        <v>-0.3648960951454292</v>
      </c>
    </row>
    <row r="64" spans="1:48" ht="15" customHeight="1">
      <c r="A64" s="33" t="s">
        <v>63</v>
      </c>
      <c r="B64" s="51">
        <f>'Расчет субсидий'!BM64</f>
        <v>40.899999999999977</v>
      </c>
      <c r="C64" s="53">
        <f>'Расчет субсидий'!D64-1</f>
        <v>-0.20904347826086955</v>
      </c>
      <c r="D64" s="53">
        <f>C64*'Расчет субсидий'!E64</f>
        <v>-2.0904347826086953</v>
      </c>
      <c r="E64" s="54">
        <f t="shared" si="26"/>
        <v>-15.402845919416961</v>
      </c>
      <c r="F64" s="27" t="s">
        <v>367</v>
      </c>
      <c r="G64" s="27" t="s">
        <v>367</v>
      </c>
      <c r="H64" s="27" t="s">
        <v>367</v>
      </c>
      <c r="I64" s="27" t="s">
        <v>367</v>
      </c>
      <c r="J64" s="27" t="s">
        <v>367</v>
      </c>
      <c r="K64" s="27" t="s">
        <v>367</v>
      </c>
      <c r="L64" s="53">
        <f>'Расчет субсидий'!P64-1</f>
        <v>0.21092213895592526</v>
      </c>
      <c r="M64" s="53">
        <f>L64*'Расчет субсидий'!Q64</f>
        <v>4.2184427791185053</v>
      </c>
      <c r="N64" s="54">
        <f t="shared" si="27"/>
        <v>31.082540669149477</v>
      </c>
      <c r="O64" s="53">
        <f>'Расчет субсидий'!T64-1</f>
        <v>9.4680851063829952E-2</v>
      </c>
      <c r="P64" s="53">
        <f>O64*'Расчет субсидий'!U64</f>
        <v>2.3670212765957488</v>
      </c>
      <c r="Q64" s="54">
        <f t="shared" si="28"/>
        <v>17.440804331569822</v>
      </c>
      <c r="R64" s="53">
        <f>'Расчет субсидий'!X64-1</f>
        <v>1.6666666666666607E-2</v>
      </c>
      <c r="S64" s="53">
        <f>R64*'Расчет субсидий'!Y64</f>
        <v>0.41666666666666519</v>
      </c>
      <c r="T64" s="54">
        <f t="shared" si="29"/>
        <v>3.0701041332725745</v>
      </c>
      <c r="U64" s="59">
        <f>'Расчет субсидий'!AB64-1</f>
        <v>-7.5543785004124508E-2</v>
      </c>
      <c r="V64" s="59">
        <f>U64*'Расчет субсидий'!AC64</f>
        <v>-0.37771892502062254</v>
      </c>
      <c r="W64" s="54">
        <f t="shared" si="23"/>
        <v>-2.7831274390106184</v>
      </c>
      <c r="X64" s="67">
        <f>'Расчет субсидий'!AF64-1</f>
        <v>4.9913941480206558E-2</v>
      </c>
      <c r="Y64" s="67">
        <f>X64*'Расчет субсидий'!AG64</f>
        <v>0.99827882960413117</v>
      </c>
      <c r="Z64" s="54">
        <f t="shared" si="30"/>
        <v>7.3555679062227881</v>
      </c>
      <c r="AA64" s="27" t="s">
        <v>367</v>
      </c>
      <c r="AB64" s="27" t="s">
        <v>367</v>
      </c>
      <c r="AC64" s="27" t="s">
        <v>367</v>
      </c>
      <c r="AD64" s="27" t="s">
        <v>367</v>
      </c>
      <c r="AE64" s="27" t="s">
        <v>367</v>
      </c>
      <c r="AF64" s="27" t="s">
        <v>367</v>
      </c>
      <c r="AG64" s="27" t="s">
        <v>367</v>
      </c>
      <c r="AH64" s="27" t="s">
        <v>367</v>
      </c>
      <c r="AI64" s="27" t="s">
        <v>367</v>
      </c>
      <c r="AJ64" s="27" t="s">
        <v>367</v>
      </c>
      <c r="AK64" s="27" t="s">
        <v>367</v>
      </c>
      <c r="AL64" s="27" t="s">
        <v>367</v>
      </c>
      <c r="AM64" s="59">
        <f>'Расчет субсидий'!AZ64-1</f>
        <v>1.8587360594795044E-3</v>
      </c>
      <c r="AN64" s="59">
        <f>AM64*'Расчет субсидий'!BA64</f>
        <v>1.8587360594795044E-2</v>
      </c>
      <c r="AO64" s="54">
        <f t="shared" si="24"/>
        <v>0.13695631821289977</v>
      </c>
      <c r="AP64" s="27" t="s">
        <v>367</v>
      </c>
      <c r="AQ64" s="27" t="s">
        <v>367</v>
      </c>
      <c r="AR64" s="27" t="s">
        <v>367</v>
      </c>
      <c r="AS64" s="27" t="s">
        <v>367</v>
      </c>
      <c r="AT64" s="27" t="s">
        <v>367</v>
      </c>
      <c r="AU64" s="27" t="s">
        <v>367</v>
      </c>
      <c r="AV64" s="53">
        <f t="shared" si="25"/>
        <v>5.5508432049505272</v>
      </c>
    </row>
    <row r="65" spans="1:48" ht="15" customHeight="1">
      <c r="A65" s="32" t="s">
        <v>64</v>
      </c>
      <c r="B65" s="55"/>
      <c r="C65" s="56"/>
      <c r="D65" s="56"/>
      <c r="E65" s="57"/>
      <c r="F65" s="56"/>
      <c r="G65" s="56"/>
      <c r="H65" s="57"/>
      <c r="I65" s="57"/>
      <c r="J65" s="57"/>
      <c r="K65" s="57"/>
      <c r="L65" s="56"/>
      <c r="M65" s="56"/>
      <c r="N65" s="57"/>
      <c r="O65" s="56"/>
      <c r="P65" s="56"/>
      <c r="Q65" s="57"/>
      <c r="R65" s="56"/>
      <c r="S65" s="56"/>
      <c r="T65" s="57"/>
      <c r="U65" s="57"/>
      <c r="V65" s="57"/>
      <c r="W65" s="57"/>
      <c r="X65" s="69"/>
      <c r="Y65" s="69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</row>
    <row r="66" spans="1:48" ht="15" customHeight="1">
      <c r="A66" s="33" t="s">
        <v>65</v>
      </c>
      <c r="B66" s="51">
        <f>'Расчет субсидий'!BM66</f>
        <v>97.099999999999909</v>
      </c>
      <c r="C66" s="53">
        <f>'Расчет субсидий'!D66-1</f>
        <v>0</v>
      </c>
      <c r="D66" s="53">
        <f>C66*'Расчет субсидий'!E66</f>
        <v>0</v>
      </c>
      <c r="E66" s="54">
        <f>$B66*D66/$AV66</f>
        <v>0</v>
      </c>
      <c r="F66" s="27" t="s">
        <v>367</v>
      </c>
      <c r="G66" s="27" t="s">
        <v>367</v>
      </c>
      <c r="H66" s="27" t="s">
        <v>367</v>
      </c>
      <c r="I66" s="27" t="s">
        <v>367</v>
      </c>
      <c r="J66" s="27" t="s">
        <v>367</v>
      </c>
      <c r="K66" s="27" t="s">
        <v>367</v>
      </c>
      <c r="L66" s="53">
        <f>'Расчет субсидий'!P66-1</f>
        <v>-0.16363513877661007</v>
      </c>
      <c r="M66" s="53">
        <f>L66*'Расчет субсидий'!Q66</f>
        <v>-3.2727027755322013</v>
      </c>
      <c r="N66" s="54">
        <f>$B66*M66/$AV66</f>
        <v>-68.768428571633336</v>
      </c>
      <c r="O66" s="53">
        <f>'Расчет субсидий'!T66-1</f>
        <v>0.10981201059701062</v>
      </c>
      <c r="P66" s="53">
        <f>O66*'Расчет субсидий'!U66</f>
        <v>3.2943603179103187</v>
      </c>
      <c r="Q66" s="54">
        <f>$B66*P66/$AV66</f>
        <v>69.223512720185283</v>
      </c>
      <c r="R66" s="53">
        <f>'Расчет субсидий'!X66-1</f>
        <v>0.20303030303030312</v>
      </c>
      <c r="S66" s="53">
        <f>R66*'Расчет субсидий'!Y66</f>
        <v>4.0606060606060623</v>
      </c>
      <c r="T66" s="54">
        <f>$B66*S66/$AV66</f>
        <v>85.324429680577893</v>
      </c>
      <c r="U66" s="59">
        <f>'Расчет субсидий'!AB66-1</f>
        <v>0.10774882393361174</v>
      </c>
      <c r="V66" s="59">
        <f>U66*'Расчет субсидий'!AC66</f>
        <v>0.53874411966805869</v>
      </c>
      <c r="W66" s="54">
        <f t="shared" si="23"/>
        <v>11.320486170870067</v>
      </c>
      <c r="X66" s="67">
        <f>'Расчет субсидий'!AF66-1</f>
        <v>0</v>
      </c>
      <c r="Y66" s="67">
        <f>X66*'Расчет субсидий'!AG66</f>
        <v>0</v>
      </c>
      <c r="Z66" s="54">
        <f>$B66*Y66/$AV66</f>
        <v>0</v>
      </c>
      <c r="AA66" s="27" t="s">
        <v>367</v>
      </c>
      <c r="AB66" s="27" t="s">
        <v>367</v>
      </c>
      <c r="AC66" s="27" t="s">
        <v>367</v>
      </c>
      <c r="AD66" s="27" t="s">
        <v>367</v>
      </c>
      <c r="AE66" s="27" t="s">
        <v>367</v>
      </c>
      <c r="AF66" s="27" t="s">
        <v>367</v>
      </c>
      <c r="AG66" s="27" t="s">
        <v>367</v>
      </c>
      <c r="AH66" s="27" t="s">
        <v>367</v>
      </c>
      <c r="AI66" s="27" t="s">
        <v>367</v>
      </c>
      <c r="AJ66" s="27" t="s">
        <v>367</v>
      </c>
      <c r="AK66" s="27" t="s">
        <v>367</v>
      </c>
      <c r="AL66" s="27" t="s">
        <v>367</v>
      </c>
      <c r="AM66" s="59">
        <f>'Расчет субсидий'!AZ66-1</f>
        <v>-1</v>
      </c>
      <c r="AN66" s="59">
        <f>AM66*'Расчет субсидий'!BA66</f>
        <v>0</v>
      </c>
      <c r="AO66" s="54">
        <f t="shared" si="24"/>
        <v>0</v>
      </c>
      <c r="AP66" s="27" t="s">
        <v>367</v>
      </c>
      <c r="AQ66" s="27" t="s">
        <v>367</v>
      </c>
      <c r="AR66" s="27" t="s">
        <v>367</v>
      </c>
      <c r="AS66" s="27" t="s">
        <v>367</v>
      </c>
      <c r="AT66" s="27" t="s">
        <v>367</v>
      </c>
      <c r="AU66" s="27" t="s">
        <v>367</v>
      </c>
      <c r="AV66" s="53">
        <f t="shared" si="25"/>
        <v>4.6210077226522381</v>
      </c>
    </row>
    <row r="67" spans="1:48" ht="15" customHeight="1">
      <c r="A67" s="33" t="s">
        <v>66</v>
      </c>
      <c r="B67" s="51">
        <f>'Расчет субсидий'!BM67</f>
        <v>246</v>
      </c>
      <c r="C67" s="53">
        <f>'Расчет субсидий'!D67-1</f>
        <v>9.5709262095173164E-2</v>
      </c>
      <c r="D67" s="53">
        <f>C67*'Расчет субсидий'!E67</f>
        <v>0.95709262095173164</v>
      </c>
      <c r="E67" s="54">
        <f>$B67*D67/$AV67</f>
        <v>21.33893275648806</v>
      </c>
      <c r="F67" s="27" t="s">
        <v>367</v>
      </c>
      <c r="G67" s="27" t="s">
        <v>367</v>
      </c>
      <c r="H67" s="27" t="s">
        <v>367</v>
      </c>
      <c r="I67" s="27" t="s">
        <v>367</v>
      </c>
      <c r="J67" s="27" t="s">
        <v>367</v>
      </c>
      <c r="K67" s="27" t="s">
        <v>367</v>
      </c>
      <c r="L67" s="53">
        <f>'Расчет субсидий'!P67-1</f>
        <v>2.5728432277103641E-2</v>
      </c>
      <c r="M67" s="53">
        <f>L67*'Расчет субсидий'!Q67</f>
        <v>0.51456864554207282</v>
      </c>
      <c r="N67" s="54">
        <f>$B67*M67/$AV67</f>
        <v>11.472605143377441</v>
      </c>
      <c r="O67" s="53">
        <f>'Расчет субсидий'!T67-1</f>
        <v>7.8817733990147909E-2</v>
      </c>
      <c r="P67" s="53">
        <f>O67*'Расчет субсидий'!U67</f>
        <v>0.39408866995073955</v>
      </c>
      <c r="Q67" s="54">
        <f>$B67*P67/$AV67</f>
        <v>8.7864345039149079</v>
      </c>
      <c r="R67" s="53">
        <f>'Расчет субсидий'!X67-1</f>
        <v>0.20564694247568815</v>
      </c>
      <c r="S67" s="53">
        <f>R67*'Расчет субсидий'!Y67</f>
        <v>9.2541124114059663</v>
      </c>
      <c r="T67" s="54">
        <f>$B67*S67/$AV67</f>
        <v>206.32578095901181</v>
      </c>
      <c r="U67" s="59">
        <f>'Расчет субсидий'!AB67-1</f>
        <v>-3.4476987892278932E-2</v>
      </c>
      <c r="V67" s="59">
        <f>U67*'Расчет субсидий'!AC67</f>
        <v>-0.17238493946139466</v>
      </c>
      <c r="W67" s="54">
        <f t="shared" si="23"/>
        <v>-3.8434217868486535</v>
      </c>
      <c r="X67" s="67">
        <f>'Расчет субсидий'!AF67-1</f>
        <v>0</v>
      </c>
      <c r="Y67" s="67">
        <f>X67*'Расчет субсидий'!AG67</f>
        <v>0</v>
      </c>
      <c r="Z67" s="54">
        <f>$B67*Y67/$AV67</f>
        <v>0</v>
      </c>
      <c r="AA67" s="27" t="s">
        <v>367</v>
      </c>
      <c r="AB67" s="27" t="s">
        <v>367</v>
      </c>
      <c r="AC67" s="27" t="s">
        <v>367</v>
      </c>
      <c r="AD67" s="27" t="s">
        <v>367</v>
      </c>
      <c r="AE67" s="27" t="s">
        <v>367</v>
      </c>
      <c r="AF67" s="27" t="s">
        <v>367</v>
      </c>
      <c r="AG67" s="27" t="s">
        <v>367</v>
      </c>
      <c r="AH67" s="27" t="s">
        <v>367</v>
      </c>
      <c r="AI67" s="27" t="s">
        <v>367</v>
      </c>
      <c r="AJ67" s="27" t="s">
        <v>367</v>
      </c>
      <c r="AK67" s="27" t="s">
        <v>367</v>
      </c>
      <c r="AL67" s="27" t="s">
        <v>367</v>
      </c>
      <c r="AM67" s="59">
        <f>'Расчет субсидий'!AZ67-1</f>
        <v>8.610086100861114E-3</v>
      </c>
      <c r="AN67" s="59">
        <f>AM67*'Расчет субсидий'!BA67</f>
        <v>8.610086100861114E-2</v>
      </c>
      <c r="AO67" s="54">
        <f t="shared" si="24"/>
        <v>1.9196684240564605</v>
      </c>
      <c r="AP67" s="27" t="s">
        <v>367</v>
      </c>
      <c r="AQ67" s="27" t="s">
        <v>367</v>
      </c>
      <c r="AR67" s="27" t="s">
        <v>367</v>
      </c>
      <c r="AS67" s="27" t="s">
        <v>367</v>
      </c>
      <c r="AT67" s="27" t="s">
        <v>367</v>
      </c>
      <c r="AU67" s="27" t="s">
        <v>367</v>
      </c>
      <c r="AV67" s="53">
        <f t="shared" si="25"/>
        <v>11.033578269397726</v>
      </c>
    </row>
    <row r="68" spans="1:48" ht="15" customHeight="1">
      <c r="A68" s="33" t="s">
        <v>67</v>
      </c>
      <c r="B68" s="51">
        <f>'Расчет субсидий'!BM68</f>
        <v>130.5</v>
      </c>
      <c r="C68" s="53">
        <f>'Расчет субсидий'!D68-1</f>
        <v>4.1438848920863247E-2</v>
      </c>
      <c r="D68" s="53">
        <f>C68*'Расчет субсидий'!E68</f>
        <v>0.41438848920863247</v>
      </c>
      <c r="E68" s="54">
        <f>$B68*D68/$AV68</f>
        <v>3.9946647833939579</v>
      </c>
      <c r="F68" s="27" t="s">
        <v>367</v>
      </c>
      <c r="G68" s="27" t="s">
        <v>367</v>
      </c>
      <c r="H68" s="27" t="s">
        <v>367</v>
      </c>
      <c r="I68" s="27" t="s">
        <v>367</v>
      </c>
      <c r="J68" s="27" t="s">
        <v>367</v>
      </c>
      <c r="K68" s="27" t="s">
        <v>367</v>
      </c>
      <c r="L68" s="53">
        <f>'Расчет субсидий'!P68-1</f>
        <v>0.20474783114025974</v>
      </c>
      <c r="M68" s="53">
        <f>L68*'Расчет субсидий'!Q68</f>
        <v>4.0949566228051948</v>
      </c>
      <c r="N68" s="54">
        <f>$B68*M68/$AV68</f>
        <v>39.474984070829251</v>
      </c>
      <c r="O68" s="53">
        <f>'Расчет субсидий'!T68-1</f>
        <v>0.16405135520684744</v>
      </c>
      <c r="P68" s="53">
        <f>O68*'Расчет субсидий'!U68</f>
        <v>3.2810271041369488</v>
      </c>
      <c r="Q68" s="54">
        <f>$B68*P68/$AV68</f>
        <v>31.628782573779791</v>
      </c>
      <c r="R68" s="53">
        <f>'Расчет субсидий'!X68-1</f>
        <v>0.21026599568655646</v>
      </c>
      <c r="S68" s="53">
        <f>R68*'Расчет субсидий'!Y68</f>
        <v>6.3079798705966938</v>
      </c>
      <c r="T68" s="54">
        <f>$B68*S68/$AV68</f>
        <v>60.808313212445434</v>
      </c>
      <c r="U68" s="59">
        <f>'Расчет субсидий'!AB68-1</f>
        <v>-0.11217425564248329</v>
      </c>
      <c r="V68" s="59">
        <f>U68*'Расчет субсидий'!AC68</f>
        <v>-0.56087127821241645</v>
      </c>
      <c r="W68" s="54">
        <f t="shared" si="23"/>
        <v>-5.4067446404484274</v>
      </c>
      <c r="X68" s="67">
        <f>'Расчет субсидий'!AF68-1</f>
        <v>0</v>
      </c>
      <c r="Y68" s="67">
        <f>X68*'Расчет субсидий'!AG68</f>
        <v>0</v>
      </c>
      <c r="Z68" s="54">
        <f>$B68*Y68/$AV68</f>
        <v>0</v>
      </c>
      <c r="AA68" s="27" t="s">
        <v>367</v>
      </c>
      <c r="AB68" s="27" t="s">
        <v>367</v>
      </c>
      <c r="AC68" s="27" t="s">
        <v>367</v>
      </c>
      <c r="AD68" s="27" t="s">
        <v>367</v>
      </c>
      <c r="AE68" s="27" t="s">
        <v>367</v>
      </c>
      <c r="AF68" s="27" t="s">
        <v>367</v>
      </c>
      <c r="AG68" s="27" t="s">
        <v>367</v>
      </c>
      <c r="AH68" s="27" t="s">
        <v>367</v>
      </c>
      <c r="AI68" s="27" t="s">
        <v>367</v>
      </c>
      <c r="AJ68" s="27" t="s">
        <v>367</v>
      </c>
      <c r="AK68" s="27" t="s">
        <v>367</v>
      </c>
      <c r="AL68" s="27" t="s">
        <v>367</v>
      </c>
      <c r="AM68" s="59">
        <f>'Расчет субсидий'!AZ68-1</f>
        <v>-1</v>
      </c>
      <c r="AN68" s="59">
        <f>AM68*'Расчет субсидий'!BA68</f>
        <v>0</v>
      </c>
      <c r="AO68" s="54">
        <f t="shared" si="24"/>
        <v>0</v>
      </c>
      <c r="AP68" s="27" t="s">
        <v>367</v>
      </c>
      <c r="AQ68" s="27" t="s">
        <v>367</v>
      </c>
      <c r="AR68" s="27" t="s">
        <v>367</v>
      </c>
      <c r="AS68" s="27" t="s">
        <v>367</v>
      </c>
      <c r="AT68" s="27" t="s">
        <v>367</v>
      </c>
      <c r="AU68" s="27" t="s">
        <v>367</v>
      </c>
      <c r="AV68" s="53">
        <f t="shared" si="25"/>
        <v>13.537480808535053</v>
      </c>
    </row>
    <row r="69" spans="1:48" ht="15" customHeight="1">
      <c r="A69" s="33" t="s">
        <v>68</v>
      </c>
      <c r="B69" s="51">
        <f>'Расчет субсидий'!BM69</f>
        <v>108.70000000000005</v>
      </c>
      <c r="C69" s="53">
        <f>'Расчет субсидий'!D69-1</f>
        <v>-2.7686567648133265E-2</v>
      </c>
      <c r="D69" s="53">
        <f>C69*'Расчет субсидий'!E69</f>
        <v>-0.27686567648133265</v>
      </c>
      <c r="E69" s="54">
        <f>$B69*D69/$AV69</f>
        <v>-4.2165451452523337</v>
      </c>
      <c r="F69" s="27" t="s">
        <v>367</v>
      </c>
      <c r="G69" s="27" t="s">
        <v>367</v>
      </c>
      <c r="H69" s="27" t="s">
        <v>367</v>
      </c>
      <c r="I69" s="27" t="s">
        <v>367</v>
      </c>
      <c r="J69" s="27" t="s">
        <v>367</v>
      </c>
      <c r="K69" s="27" t="s">
        <v>367</v>
      </c>
      <c r="L69" s="53">
        <f>'Расчет субсидий'!P69-1</f>
        <v>-8.7916256849796204E-2</v>
      </c>
      <c r="M69" s="53">
        <f>L69*'Расчет субсидий'!Q69</f>
        <v>-1.7583251369959241</v>
      </c>
      <c r="N69" s="54">
        <f>$B69*M69/$AV69</f>
        <v>-26.778535405327474</v>
      </c>
      <c r="O69" s="53">
        <f>'Расчет субсидий'!T69-1</f>
        <v>0.28752427184466023</v>
      </c>
      <c r="P69" s="53">
        <f>O69*'Расчет субсидий'!U69</f>
        <v>2.8752427184466023</v>
      </c>
      <c r="Q69" s="54">
        <f>$B69*P69/$AV69</f>
        <v>43.788709673102304</v>
      </c>
      <c r="R69" s="53">
        <f>'Расчет субсидий'!X69-1</f>
        <v>0.16712860310421296</v>
      </c>
      <c r="S69" s="53">
        <f>R69*'Расчет субсидий'!Y69</f>
        <v>6.6851441241685183</v>
      </c>
      <c r="T69" s="54">
        <f>$B69*S69/$AV69</f>
        <v>101.81186906342826</v>
      </c>
      <c r="U69" s="59">
        <f>'Расчет субсидий'!AB69-1</f>
        <v>-0.10718268284683508</v>
      </c>
      <c r="V69" s="59">
        <f>U69*'Расчет субсидий'!AC69</f>
        <v>-0.53591341423417538</v>
      </c>
      <c r="W69" s="54">
        <f t="shared" si="23"/>
        <v>-8.161730748943425</v>
      </c>
      <c r="X69" s="67">
        <f>'Расчет субсидий'!AF69-1</f>
        <v>7.4074074074073071E-3</v>
      </c>
      <c r="Y69" s="67">
        <f>X69*'Расчет субсидий'!AG69</f>
        <v>0.14814814814814614</v>
      </c>
      <c r="Z69" s="54">
        <f>$B69*Y69/$AV69</f>
        <v>2.2562325629927154</v>
      </c>
      <c r="AA69" s="27" t="s">
        <v>367</v>
      </c>
      <c r="AB69" s="27" t="s">
        <v>367</v>
      </c>
      <c r="AC69" s="27" t="s">
        <v>367</v>
      </c>
      <c r="AD69" s="27" t="s">
        <v>367</v>
      </c>
      <c r="AE69" s="27" t="s">
        <v>367</v>
      </c>
      <c r="AF69" s="27" t="s">
        <v>367</v>
      </c>
      <c r="AG69" s="27" t="s">
        <v>367</v>
      </c>
      <c r="AH69" s="27" t="s">
        <v>367</v>
      </c>
      <c r="AI69" s="27" t="s">
        <v>367</v>
      </c>
      <c r="AJ69" s="27" t="s">
        <v>367</v>
      </c>
      <c r="AK69" s="27" t="s">
        <v>367</v>
      </c>
      <c r="AL69" s="27" t="s">
        <v>367</v>
      </c>
      <c r="AM69" s="59">
        <f>'Расчет субсидий'!AZ69-1</f>
        <v>-1</v>
      </c>
      <c r="AN69" s="59">
        <f>AM69*'Расчет субсидий'!BA69</f>
        <v>0</v>
      </c>
      <c r="AO69" s="54">
        <f t="shared" si="24"/>
        <v>0</v>
      </c>
      <c r="AP69" s="27" t="s">
        <v>367</v>
      </c>
      <c r="AQ69" s="27" t="s">
        <v>367</v>
      </c>
      <c r="AR69" s="27" t="s">
        <v>367</v>
      </c>
      <c r="AS69" s="27" t="s">
        <v>367</v>
      </c>
      <c r="AT69" s="27" t="s">
        <v>367</v>
      </c>
      <c r="AU69" s="27" t="s">
        <v>367</v>
      </c>
      <c r="AV69" s="53">
        <f t="shared" si="25"/>
        <v>7.1374307630518343</v>
      </c>
    </row>
    <row r="70" spans="1:48" ht="15" customHeight="1">
      <c r="A70" s="33" t="s">
        <v>69</v>
      </c>
      <c r="B70" s="51">
        <f>'Расчет субсидий'!BM70</f>
        <v>65</v>
      </c>
      <c r="C70" s="53">
        <f>'Расчет субсидий'!D70-1</f>
        <v>-1</v>
      </c>
      <c r="D70" s="53">
        <f>C70*'Расчет субсидий'!E70</f>
        <v>0</v>
      </c>
      <c r="E70" s="54">
        <f>$B70*D70/$AV70</f>
        <v>0</v>
      </c>
      <c r="F70" s="27" t="s">
        <v>367</v>
      </c>
      <c r="G70" s="27" t="s">
        <v>367</v>
      </c>
      <c r="H70" s="27" t="s">
        <v>367</v>
      </c>
      <c r="I70" s="27" t="s">
        <v>367</v>
      </c>
      <c r="J70" s="27" t="s">
        <v>367</v>
      </c>
      <c r="K70" s="27" t="s">
        <v>367</v>
      </c>
      <c r="L70" s="53">
        <f>'Расчет субсидий'!P70-1</f>
        <v>-0.26891033572548051</v>
      </c>
      <c r="M70" s="53">
        <f>L70*'Расчет субсидий'!Q70</f>
        <v>-5.3782067145096102</v>
      </c>
      <c r="N70" s="54">
        <f>$B70*M70/$AV70</f>
        <v>-92.881588924040827</v>
      </c>
      <c r="O70" s="53">
        <f>'Расчет субсидий'!T70-1</f>
        <v>8.3030173336186675E-2</v>
      </c>
      <c r="P70" s="53">
        <f>O70*'Расчет субсидий'!U70</f>
        <v>1.6606034667237335</v>
      </c>
      <c r="Q70" s="54">
        <f>$B70*P70/$AV70</f>
        <v>28.678609199969106</v>
      </c>
      <c r="R70" s="53">
        <f>'Расчет субсидий'!X70-1</f>
        <v>0.21184559710494577</v>
      </c>
      <c r="S70" s="53">
        <f>R70*'Расчет субсидий'!Y70</f>
        <v>6.3553679131483731</v>
      </c>
      <c r="T70" s="54">
        <f>$B70*S70/$AV70</f>
        <v>109.7571553688245</v>
      </c>
      <c r="U70" s="59">
        <f>'Расчет субсидий'!AB70-1</f>
        <v>0.22519783377541991</v>
      </c>
      <c r="V70" s="59">
        <f>U70*'Расчет субсидий'!AC70</f>
        <v>1.1259891688770995</v>
      </c>
      <c r="W70" s="54">
        <f t="shared" si="23"/>
        <v>19.445824355247225</v>
      </c>
      <c r="X70" s="67">
        <f>'Расчет субсидий'!AF70-1</f>
        <v>0</v>
      </c>
      <c r="Y70" s="67">
        <f>X70*'Расчет субсидий'!AG70</f>
        <v>0</v>
      </c>
      <c r="Z70" s="54">
        <f>$B70*Y70/$AV70</f>
        <v>0</v>
      </c>
      <c r="AA70" s="27" t="s">
        <v>367</v>
      </c>
      <c r="AB70" s="27" t="s">
        <v>367</v>
      </c>
      <c r="AC70" s="27" t="s">
        <v>367</v>
      </c>
      <c r="AD70" s="27" t="s">
        <v>367</v>
      </c>
      <c r="AE70" s="27" t="s">
        <v>367</v>
      </c>
      <c r="AF70" s="27" t="s">
        <v>367</v>
      </c>
      <c r="AG70" s="27" t="s">
        <v>367</v>
      </c>
      <c r="AH70" s="27" t="s">
        <v>367</v>
      </c>
      <c r="AI70" s="27" t="s">
        <v>367</v>
      </c>
      <c r="AJ70" s="27" t="s">
        <v>367</v>
      </c>
      <c r="AK70" s="27" t="s">
        <v>367</v>
      </c>
      <c r="AL70" s="27" t="s">
        <v>367</v>
      </c>
      <c r="AM70" s="59">
        <f>'Расчет субсидий'!AZ70-1</f>
        <v>-1</v>
      </c>
      <c r="AN70" s="59">
        <f>AM70*'Расчет субсидий'!BA70</f>
        <v>0</v>
      </c>
      <c r="AO70" s="54">
        <f t="shared" si="24"/>
        <v>0</v>
      </c>
      <c r="AP70" s="27" t="s">
        <v>367</v>
      </c>
      <c r="AQ70" s="27" t="s">
        <v>367</v>
      </c>
      <c r="AR70" s="27" t="s">
        <v>367</v>
      </c>
      <c r="AS70" s="27" t="s">
        <v>367</v>
      </c>
      <c r="AT70" s="27" t="s">
        <v>367</v>
      </c>
      <c r="AU70" s="27" t="s">
        <v>367</v>
      </c>
      <c r="AV70" s="53">
        <f t="shared" si="25"/>
        <v>3.763753834239596</v>
      </c>
    </row>
    <row r="71" spans="1:48" ht="15" customHeight="1">
      <c r="A71" s="32" t="s">
        <v>70</v>
      </c>
      <c r="B71" s="55"/>
      <c r="C71" s="56"/>
      <c r="D71" s="56"/>
      <c r="E71" s="57"/>
      <c r="F71" s="56"/>
      <c r="G71" s="56"/>
      <c r="H71" s="57"/>
      <c r="I71" s="57"/>
      <c r="J71" s="57"/>
      <c r="K71" s="57"/>
      <c r="L71" s="56"/>
      <c r="M71" s="56"/>
      <c r="N71" s="57"/>
      <c r="O71" s="56"/>
      <c r="P71" s="56"/>
      <c r="Q71" s="57"/>
      <c r="R71" s="56"/>
      <c r="S71" s="56"/>
      <c r="T71" s="57"/>
      <c r="U71" s="57"/>
      <c r="V71" s="57"/>
      <c r="W71" s="57"/>
      <c r="X71" s="69"/>
      <c r="Y71" s="69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</row>
    <row r="72" spans="1:48" ht="15" customHeight="1">
      <c r="A72" s="33" t="s">
        <v>71</v>
      </c>
      <c r="B72" s="51">
        <f>'Расчет субсидий'!BM72</f>
        <v>5.5</v>
      </c>
      <c r="C72" s="53">
        <f>'Расчет субсидий'!D72-1</f>
        <v>-5.0766049440736927E-2</v>
      </c>
      <c r="D72" s="53">
        <f>C72*'Расчет субсидий'!E72</f>
        <v>-0.50766049440736927</v>
      </c>
      <c r="E72" s="54">
        <f t="shared" ref="E72:E79" si="31">$B72*D72/$AV72</f>
        <v>-1.9901581969007238</v>
      </c>
      <c r="F72" s="27" t="s">
        <v>367</v>
      </c>
      <c r="G72" s="27" t="s">
        <v>367</v>
      </c>
      <c r="H72" s="27" t="s">
        <v>367</v>
      </c>
      <c r="I72" s="27" t="s">
        <v>367</v>
      </c>
      <c r="J72" s="27" t="s">
        <v>367</v>
      </c>
      <c r="K72" s="27" t="s">
        <v>367</v>
      </c>
      <c r="L72" s="53">
        <f>'Расчет субсидий'!P72-1</f>
        <v>0.11659773970383625</v>
      </c>
      <c r="M72" s="53">
        <f>L72*'Расчет субсидий'!Q72</f>
        <v>2.3319547940767249</v>
      </c>
      <c r="N72" s="54">
        <f t="shared" ref="N72:N79" si="32">$B72*M72/$AV72</f>
        <v>9.1418556286351933</v>
      </c>
      <c r="O72" s="53">
        <f>'Расчет субсидий'!T72-1</f>
        <v>4.341317365269326E-3</v>
      </c>
      <c r="P72" s="53">
        <f>O72*'Расчет субсидий'!U72</f>
        <v>0.13023952095807978</v>
      </c>
      <c r="Q72" s="54">
        <f t="shared" ref="Q72:Q79" si="33">$B72*P72/$AV72</f>
        <v>0.51057203199891843</v>
      </c>
      <c r="R72" s="53">
        <f>'Расчет субсидий'!X72-1</f>
        <v>2.8000000000000025E-2</v>
      </c>
      <c r="S72" s="53">
        <f>R72*'Расчет субсидий'!Y72</f>
        <v>0.5600000000000005</v>
      </c>
      <c r="T72" s="54">
        <f t="shared" ref="T72:T79" si="34">$B72*S72/$AV72</f>
        <v>2.1953423647145001</v>
      </c>
      <c r="U72" s="59">
        <f>'Расчет субсидий'!AB72-1</f>
        <v>-0.10036149700554664</v>
      </c>
      <c r="V72" s="59">
        <f>U72*'Расчет субсидий'!AC72</f>
        <v>-0.5018074850277332</v>
      </c>
      <c r="W72" s="54">
        <f t="shared" si="23"/>
        <v>-1.9672129121646769</v>
      </c>
      <c r="X72" s="67">
        <f>'Расчет субсидий'!AF72-1</f>
        <v>-3.0487804878048808E-2</v>
      </c>
      <c r="Y72" s="67">
        <f>X72*'Расчет субсидий'!AG72</f>
        <v>-0.60975609756097615</v>
      </c>
      <c r="Z72" s="54">
        <f t="shared" ref="Z72:Z79" si="35">$B72*Y72/$AV72</f>
        <v>-2.39039891628321</v>
      </c>
      <c r="AA72" s="27" t="s">
        <v>367</v>
      </c>
      <c r="AB72" s="27" t="s">
        <v>367</v>
      </c>
      <c r="AC72" s="27" t="s">
        <v>367</v>
      </c>
      <c r="AD72" s="27" t="s">
        <v>367</v>
      </c>
      <c r="AE72" s="27" t="s">
        <v>367</v>
      </c>
      <c r="AF72" s="27" t="s">
        <v>367</v>
      </c>
      <c r="AG72" s="27" t="s">
        <v>367</v>
      </c>
      <c r="AH72" s="27" t="s">
        <v>367</v>
      </c>
      <c r="AI72" s="27" t="s">
        <v>367</v>
      </c>
      <c r="AJ72" s="27" t="s">
        <v>367</v>
      </c>
      <c r="AK72" s="27" t="s">
        <v>367</v>
      </c>
      <c r="AL72" s="27" t="s">
        <v>367</v>
      </c>
      <c r="AM72" s="59">
        <f>'Расчет субсидий'!AZ72-1</f>
        <v>0</v>
      </c>
      <c r="AN72" s="59">
        <f>AM72*'Расчет субсидий'!BA72</f>
        <v>0</v>
      </c>
      <c r="AO72" s="54">
        <f t="shared" si="24"/>
        <v>0</v>
      </c>
      <c r="AP72" s="27" t="s">
        <v>367</v>
      </c>
      <c r="AQ72" s="27" t="s">
        <v>367</v>
      </c>
      <c r="AR72" s="27" t="s">
        <v>367</v>
      </c>
      <c r="AS72" s="27" t="s">
        <v>367</v>
      </c>
      <c r="AT72" s="27" t="s">
        <v>367</v>
      </c>
      <c r="AU72" s="27" t="s">
        <v>367</v>
      </c>
      <c r="AV72" s="53">
        <f t="shared" si="25"/>
        <v>1.4029702380387263</v>
      </c>
    </row>
    <row r="73" spans="1:48" ht="15" customHeight="1">
      <c r="A73" s="33" t="s">
        <v>72</v>
      </c>
      <c r="B73" s="51">
        <f>'Расчет субсидий'!BM73</f>
        <v>6.5</v>
      </c>
      <c r="C73" s="53">
        <f>'Расчет субсидий'!D73-1</f>
        <v>-6.4134610488438271E-2</v>
      </c>
      <c r="D73" s="53">
        <f>C73*'Расчет субсидий'!E73</f>
        <v>-0.64134610488438271</v>
      </c>
      <c r="E73" s="54">
        <f t="shared" si="31"/>
        <v>-5.2022090613664069</v>
      </c>
      <c r="F73" s="27" t="s">
        <v>367</v>
      </c>
      <c r="G73" s="27" t="s">
        <v>367</v>
      </c>
      <c r="H73" s="27" t="s">
        <v>367</v>
      </c>
      <c r="I73" s="27" t="s">
        <v>367</v>
      </c>
      <c r="J73" s="27" t="s">
        <v>367</v>
      </c>
      <c r="K73" s="27" t="s">
        <v>367</v>
      </c>
      <c r="L73" s="53">
        <f>'Расчет субсидий'!P73-1</f>
        <v>-3.8041623064482888E-2</v>
      </c>
      <c r="M73" s="53">
        <f>L73*'Расчет субсидий'!Q73</f>
        <v>-0.76083246128965776</v>
      </c>
      <c r="N73" s="54">
        <f t="shared" si="32"/>
        <v>-6.1714096244745802</v>
      </c>
      <c r="O73" s="53">
        <f>'Расчет субсидий'!T73-1</f>
        <v>7.2727272727272751E-2</v>
      </c>
      <c r="P73" s="53">
        <f>O73*'Расчет субсидий'!U73</f>
        <v>1.454545454545455</v>
      </c>
      <c r="Q73" s="54">
        <f t="shared" si="33"/>
        <v>11.798386996003945</v>
      </c>
      <c r="R73" s="53">
        <f>'Расчет субсидий'!X73-1</f>
        <v>4.1639344262295097E-2</v>
      </c>
      <c r="S73" s="53">
        <f>R73*'Расчет субсидий'!Y73</f>
        <v>1.2491803278688529</v>
      </c>
      <c r="T73" s="54">
        <f t="shared" si="34"/>
        <v>10.132590143494374</v>
      </c>
      <c r="U73" s="59">
        <f>'Расчет субсидий'!AB73-1</f>
        <v>-0.1352606404278146</v>
      </c>
      <c r="V73" s="59">
        <f>U73*'Расчет субсидий'!AC73</f>
        <v>-0.67630320213907302</v>
      </c>
      <c r="W73" s="54">
        <f t="shared" si="23"/>
        <v>-5.4857597475130069</v>
      </c>
      <c r="X73" s="67">
        <f>'Расчет субсидий'!AF73-1</f>
        <v>5.2971576227390127E-2</v>
      </c>
      <c r="Y73" s="67">
        <f>X73*'Расчет субсидий'!AG73</f>
        <v>1.0594315245478025</v>
      </c>
      <c r="Z73" s="54">
        <f t="shared" si="35"/>
        <v>8.5934633966372296</v>
      </c>
      <c r="AA73" s="27" t="s">
        <v>367</v>
      </c>
      <c r="AB73" s="27" t="s">
        <v>367</v>
      </c>
      <c r="AC73" s="27" t="s">
        <v>367</v>
      </c>
      <c r="AD73" s="27" t="s">
        <v>367</v>
      </c>
      <c r="AE73" s="27" t="s">
        <v>367</v>
      </c>
      <c r="AF73" s="27" t="s">
        <v>367</v>
      </c>
      <c r="AG73" s="27" t="s">
        <v>367</v>
      </c>
      <c r="AH73" s="27" t="s">
        <v>367</v>
      </c>
      <c r="AI73" s="27" t="s">
        <v>367</v>
      </c>
      <c r="AJ73" s="27" t="s">
        <v>367</v>
      </c>
      <c r="AK73" s="27" t="s">
        <v>367</v>
      </c>
      <c r="AL73" s="27" t="s">
        <v>367</v>
      </c>
      <c r="AM73" s="59">
        <f>'Расчет субсидий'!AZ73-1</f>
        <v>-8.8333333333333264E-2</v>
      </c>
      <c r="AN73" s="59">
        <f>AM73*'Расчет субсидий'!BA73</f>
        <v>-0.88333333333333264</v>
      </c>
      <c r="AO73" s="54">
        <f t="shared" si="24"/>
        <v>-7.1650621027815546</v>
      </c>
      <c r="AP73" s="27" t="s">
        <v>367</v>
      </c>
      <c r="AQ73" s="27" t="s">
        <v>367</v>
      </c>
      <c r="AR73" s="27" t="s">
        <v>367</v>
      </c>
      <c r="AS73" s="27" t="s">
        <v>367</v>
      </c>
      <c r="AT73" s="27" t="s">
        <v>367</v>
      </c>
      <c r="AU73" s="27" t="s">
        <v>367</v>
      </c>
      <c r="AV73" s="53">
        <f t="shared" si="25"/>
        <v>0.80134220531566425</v>
      </c>
    </row>
    <row r="74" spans="1:48" ht="15" customHeight="1">
      <c r="A74" s="33" t="s">
        <v>73</v>
      </c>
      <c r="B74" s="51">
        <f>'Расчет субсидий'!BM74</f>
        <v>-7.8000000000000114</v>
      </c>
      <c r="C74" s="53">
        <f>'Расчет субсидий'!D74-1</f>
        <v>0.15271929824561403</v>
      </c>
      <c r="D74" s="53">
        <f>C74*'Расчет субсидий'!E74</f>
        <v>1.5271929824561403</v>
      </c>
      <c r="E74" s="54">
        <f t="shared" si="31"/>
        <v>4.400199430942628</v>
      </c>
      <c r="F74" s="27" t="s">
        <v>367</v>
      </c>
      <c r="G74" s="27" t="s">
        <v>367</v>
      </c>
      <c r="H74" s="27" t="s">
        <v>367</v>
      </c>
      <c r="I74" s="27" t="s">
        <v>367</v>
      </c>
      <c r="J74" s="27" t="s">
        <v>367</v>
      </c>
      <c r="K74" s="27" t="s">
        <v>367</v>
      </c>
      <c r="L74" s="53">
        <f>'Расчет субсидий'!P74-1</f>
        <v>-0.38763114301490886</v>
      </c>
      <c r="M74" s="53">
        <f>L74*'Расчет субсидий'!Q74</f>
        <v>-7.7526228602981773</v>
      </c>
      <c r="N74" s="54">
        <f t="shared" si="32"/>
        <v>-22.337115931042163</v>
      </c>
      <c r="O74" s="53">
        <f>'Расчет субсидий'!T74-1</f>
        <v>4.5266272189349088E-2</v>
      </c>
      <c r="P74" s="53">
        <f>O74*'Расчет субсидий'!U74</f>
        <v>1.1316568047337272</v>
      </c>
      <c r="Q74" s="54">
        <f t="shared" si="33"/>
        <v>3.2605673843545877</v>
      </c>
      <c r="R74" s="53">
        <f>'Расчет субсидий'!X74-1</f>
        <v>0.11538461538461542</v>
      </c>
      <c r="S74" s="53">
        <f>R74*'Расчет субсидий'!Y74</f>
        <v>2.8846153846153855</v>
      </c>
      <c r="T74" s="54">
        <f t="shared" si="34"/>
        <v>8.3112501954136615</v>
      </c>
      <c r="U74" s="59">
        <f>'Расчет субсидий'!AB74-1</f>
        <v>-9.9603251797129144E-2</v>
      </c>
      <c r="V74" s="59">
        <f>U74*'Расчет субсидий'!AC74</f>
        <v>-0.49801625898564572</v>
      </c>
      <c r="W74" s="54">
        <f t="shared" si="23"/>
        <v>-1.434901079668724</v>
      </c>
      <c r="X74" s="67">
        <f>'Расчет субсидий'!AF74-1</f>
        <v>0</v>
      </c>
      <c r="Y74" s="67">
        <f>X74*'Расчет субсидий'!AG74</f>
        <v>0</v>
      </c>
      <c r="Z74" s="54">
        <f t="shared" si="35"/>
        <v>0</v>
      </c>
      <c r="AA74" s="27" t="s">
        <v>367</v>
      </c>
      <c r="AB74" s="27" t="s">
        <v>367</v>
      </c>
      <c r="AC74" s="27" t="s">
        <v>367</v>
      </c>
      <c r="AD74" s="27" t="s">
        <v>367</v>
      </c>
      <c r="AE74" s="27" t="s">
        <v>367</v>
      </c>
      <c r="AF74" s="27" t="s">
        <v>367</v>
      </c>
      <c r="AG74" s="27" t="s">
        <v>367</v>
      </c>
      <c r="AH74" s="27" t="s">
        <v>367</v>
      </c>
      <c r="AI74" s="27" t="s">
        <v>367</v>
      </c>
      <c r="AJ74" s="27" t="s">
        <v>367</v>
      </c>
      <c r="AK74" s="27" t="s">
        <v>367</v>
      </c>
      <c r="AL74" s="27" t="s">
        <v>367</v>
      </c>
      <c r="AM74" s="59">
        <f>'Расчет субсидий'!AZ74-1</f>
        <v>-1</v>
      </c>
      <c r="AN74" s="59">
        <f>AM74*'Расчет субсидий'!BA74</f>
        <v>0</v>
      </c>
      <c r="AO74" s="54">
        <f t="shared" si="24"/>
        <v>0</v>
      </c>
      <c r="AP74" s="27" t="s">
        <v>367</v>
      </c>
      <c r="AQ74" s="27" t="s">
        <v>367</v>
      </c>
      <c r="AR74" s="27" t="s">
        <v>367</v>
      </c>
      <c r="AS74" s="27" t="s">
        <v>367</v>
      </c>
      <c r="AT74" s="27" t="s">
        <v>367</v>
      </c>
      <c r="AU74" s="27" t="s">
        <v>367</v>
      </c>
      <c r="AV74" s="53">
        <f t="shared" si="25"/>
        <v>-2.7071739474785703</v>
      </c>
    </row>
    <row r="75" spans="1:48" ht="15" customHeight="1">
      <c r="A75" s="33" t="s">
        <v>74</v>
      </c>
      <c r="B75" s="51">
        <f>'Расчет субсидий'!BM75</f>
        <v>0.29999999999995453</v>
      </c>
      <c r="C75" s="53">
        <f>'Расчет субсидий'!D75-1</f>
        <v>4.4313304721030011E-2</v>
      </c>
      <c r="D75" s="53">
        <f>C75*'Расчет субсидий'!E75</f>
        <v>0.44313304721030011</v>
      </c>
      <c r="E75" s="54">
        <f t="shared" si="31"/>
        <v>3.3641039465984011</v>
      </c>
      <c r="F75" s="27" t="s">
        <v>367</v>
      </c>
      <c r="G75" s="27" t="s">
        <v>367</v>
      </c>
      <c r="H75" s="27" t="s">
        <v>367</v>
      </c>
      <c r="I75" s="27" t="s">
        <v>367</v>
      </c>
      <c r="J75" s="27" t="s">
        <v>367</v>
      </c>
      <c r="K75" s="27" t="s">
        <v>367</v>
      </c>
      <c r="L75" s="53">
        <f>'Расчет субсидий'!P75-1</f>
        <v>-0.19859202428125788</v>
      </c>
      <c r="M75" s="53">
        <f>L75*'Расчет субсидий'!Q75</f>
        <v>-3.9718404856251577</v>
      </c>
      <c r="N75" s="54">
        <f t="shared" si="32"/>
        <v>-30.152759621671311</v>
      </c>
      <c r="O75" s="53">
        <f>'Расчет субсидий'!T75-1</f>
        <v>5.794223826714795E-2</v>
      </c>
      <c r="P75" s="53">
        <f>O75*'Расчет субсидий'!U75</f>
        <v>1.7382671480144385</v>
      </c>
      <c r="Q75" s="54">
        <f t="shared" si="33"/>
        <v>13.19628813443593</v>
      </c>
      <c r="R75" s="53">
        <f>'Расчет субсидий'!X75-1</f>
        <v>0.11388888888888893</v>
      </c>
      <c r="S75" s="53">
        <f>R75*'Расчет субсидий'!Y75</f>
        <v>2.2777777777777786</v>
      </c>
      <c r="T75" s="54">
        <f t="shared" si="34"/>
        <v>17.292055422036352</v>
      </c>
      <c r="U75" s="59">
        <f>'Расчет субсидий'!AB75-1</f>
        <v>-9.8074699002462795E-2</v>
      </c>
      <c r="V75" s="59">
        <f>U75*'Расчет субсидий'!AC75</f>
        <v>-0.49037349501231398</v>
      </c>
      <c r="W75" s="54">
        <f t="shared" si="23"/>
        <v>-3.7227361404514818</v>
      </c>
      <c r="X75" s="67">
        <f>'Расчет субсидий'!AF75-1</f>
        <v>2.1276595744681437E-3</v>
      </c>
      <c r="Y75" s="67">
        <f>X75*'Расчет субсидий'!AG75</f>
        <v>4.2553191489362874E-2</v>
      </c>
      <c r="Z75" s="54">
        <f t="shared" si="35"/>
        <v>0.32304825905206308</v>
      </c>
      <c r="AA75" s="27" t="s">
        <v>367</v>
      </c>
      <c r="AB75" s="27" t="s">
        <v>367</v>
      </c>
      <c r="AC75" s="27" t="s">
        <v>367</v>
      </c>
      <c r="AD75" s="27" t="s">
        <v>367</v>
      </c>
      <c r="AE75" s="27" t="s">
        <v>367</v>
      </c>
      <c r="AF75" s="27" t="s">
        <v>367</v>
      </c>
      <c r="AG75" s="27" t="s">
        <v>367</v>
      </c>
      <c r="AH75" s="27" t="s">
        <v>367</v>
      </c>
      <c r="AI75" s="27" t="s">
        <v>367</v>
      </c>
      <c r="AJ75" s="27" t="s">
        <v>367</v>
      </c>
      <c r="AK75" s="27" t="s">
        <v>367</v>
      </c>
      <c r="AL75" s="27" t="s">
        <v>367</v>
      </c>
      <c r="AM75" s="59">
        <f>'Расчет субсидий'!AZ75-1</f>
        <v>-1</v>
      </c>
      <c r="AN75" s="59">
        <f>AM75*'Расчет субсидий'!BA75</f>
        <v>0</v>
      </c>
      <c r="AO75" s="54">
        <f t="shared" si="24"/>
        <v>0</v>
      </c>
      <c r="AP75" s="27" t="s">
        <v>367</v>
      </c>
      <c r="AQ75" s="27" t="s">
        <v>367</v>
      </c>
      <c r="AR75" s="27" t="s">
        <v>367</v>
      </c>
      <c r="AS75" s="27" t="s">
        <v>367</v>
      </c>
      <c r="AT75" s="27" t="s">
        <v>367</v>
      </c>
      <c r="AU75" s="27" t="s">
        <v>367</v>
      </c>
      <c r="AV75" s="53">
        <f t="shared" si="25"/>
        <v>3.9517183854408389E-2</v>
      </c>
    </row>
    <row r="76" spans="1:48" ht="15" customHeight="1">
      <c r="A76" s="33" t="s">
        <v>75</v>
      </c>
      <c r="B76" s="51">
        <f>'Расчет субсидий'!BM76</f>
        <v>-104.39999999999998</v>
      </c>
      <c r="C76" s="53">
        <f>'Расчет субсидий'!D76-1</f>
        <v>2.1227406473308008E-2</v>
      </c>
      <c r="D76" s="53">
        <f>C76*'Расчет субсидий'!E76</f>
        <v>0.21227406473308008</v>
      </c>
      <c r="E76" s="54">
        <f t="shared" si="31"/>
        <v>1.0065273472552105</v>
      </c>
      <c r="F76" s="27" t="s">
        <v>367</v>
      </c>
      <c r="G76" s="27" t="s">
        <v>367</v>
      </c>
      <c r="H76" s="27" t="s">
        <v>367</v>
      </c>
      <c r="I76" s="27" t="s">
        <v>367</v>
      </c>
      <c r="J76" s="27" t="s">
        <v>367</v>
      </c>
      <c r="K76" s="27" t="s">
        <v>367</v>
      </c>
      <c r="L76" s="53">
        <f>'Расчет субсидий'!P76-1</f>
        <v>-0.4500820120284309</v>
      </c>
      <c r="M76" s="53">
        <f>L76*'Расчет субсидий'!Q76</f>
        <v>-9.0016402405686176</v>
      </c>
      <c r="N76" s="54">
        <f t="shared" si="32"/>
        <v>-42.68254383161743</v>
      </c>
      <c r="O76" s="53">
        <f>'Расчет субсидий'!T76-1</f>
        <v>1.3502109704641274E-2</v>
      </c>
      <c r="P76" s="53">
        <f>O76*'Расчет субсидий'!U76</f>
        <v>0.40506329113923822</v>
      </c>
      <c r="Q76" s="54">
        <f t="shared" si="33"/>
        <v>1.9206645918497205</v>
      </c>
      <c r="R76" s="53">
        <f>'Расчет субсидий'!X76-1</f>
        <v>8.0952380952380887E-2</v>
      </c>
      <c r="S76" s="53">
        <f>R76*'Расчет субсидий'!Y76</f>
        <v>1.6190476190476177</v>
      </c>
      <c r="T76" s="54">
        <f t="shared" si="34"/>
        <v>7.676942103732701</v>
      </c>
      <c r="U76" s="59">
        <f>'Расчет субсидий'!AB76-1</f>
        <v>-0.70485692204935602</v>
      </c>
      <c r="V76" s="59">
        <f>U76*'Расчет субсидий'!AC76</f>
        <v>-3.52428461024678</v>
      </c>
      <c r="W76" s="54">
        <f t="shared" si="23"/>
        <v>-16.710891385551619</v>
      </c>
      <c r="X76" s="67">
        <f>'Расчет субсидий'!AF76-1</f>
        <v>-0.58640776699029118</v>
      </c>
      <c r="Y76" s="67">
        <f>X76*'Расчет субсидий'!AG76</f>
        <v>-11.728155339805824</v>
      </c>
      <c r="Z76" s="54">
        <f t="shared" si="35"/>
        <v>-55.61069882566855</v>
      </c>
      <c r="AA76" s="27" t="s">
        <v>367</v>
      </c>
      <c r="AB76" s="27" t="s">
        <v>367</v>
      </c>
      <c r="AC76" s="27" t="s">
        <v>367</v>
      </c>
      <c r="AD76" s="27" t="s">
        <v>367</v>
      </c>
      <c r="AE76" s="27" t="s">
        <v>367</v>
      </c>
      <c r="AF76" s="27" t="s">
        <v>367</v>
      </c>
      <c r="AG76" s="27" t="s">
        <v>367</v>
      </c>
      <c r="AH76" s="27" t="s">
        <v>367</v>
      </c>
      <c r="AI76" s="27" t="s">
        <v>367</v>
      </c>
      <c r="AJ76" s="27" t="s">
        <v>367</v>
      </c>
      <c r="AK76" s="27" t="s">
        <v>367</v>
      </c>
      <c r="AL76" s="27" t="s">
        <v>367</v>
      </c>
      <c r="AM76" s="59">
        <f>'Расчет субсидий'!AZ76-1</f>
        <v>-1</v>
      </c>
      <c r="AN76" s="59">
        <f>AM76*'Расчет субсидий'!BA76</f>
        <v>0</v>
      </c>
      <c r="AO76" s="54">
        <f t="shared" si="24"/>
        <v>0</v>
      </c>
      <c r="AP76" s="27" t="s">
        <v>367</v>
      </c>
      <c r="AQ76" s="27" t="s">
        <v>367</v>
      </c>
      <c r="AR76" s="27" t="s">
        <v>367</v>
      </c>
      <c r="AS76" s="27" t="s">
        <v>367</v>
      </c>
      <c r="AT76" s="27" t="s">
        <v>367</v>
      </c>
      <c r="AU76" s="27" t="s">
        <v>367</v>
      </c>
      <c r="AV76" s="53">
        <f t="shared" si="25"/>
        <v>-22.017695215701288</v>
      </c>
    </row>
    <row r="77" spans="1:48" ht="15" customHeight="1">
      <c r="A77" s="33" t="s">
        <v>76</v>
      </c>
      <c r="B77" s="51">
        <f>'Расчет субсидий'!BM77</f>
        <v>5</v>
      </c>
      <c r="C77" s="53">
        <f>'Расчет субсидий'!D77-1</f>
        <v>-7.1107784431137744E-2</v>
      </c>
      <c r="D77" s="53">
        <f>C77*'Расчет субсидий'!E77</f>
        <v>-0.71107784431137744</v>
      </c>
      <c r="E77" s="54">
        <f t="shared" si="31"/>
        <v>-6.9636085264729291</v>
      </c>
      <c r="F77" s="27" t="s">
        <v>367</v>
      </c>
      <c r="G77" s="27" t="s">
        <v>367</v>
      </c>
      <c r="H77" s="27" t="s">
        <v>367</v>
      </c>
      <c r="I77" s="27" t="s">
        <v>367</v>
      </c>
      <c r="J77" s="27" t="s">
        <v>367</v>
      </c>
      <c r="K77" s="27" t="s">
        <v>367</v>
      </c>
      <c r="L77" s="53">
        <f>'Расчет субсидий'!P77-1</f>
        <v>-0.10373474489045742</v>
      </c>
      <c r="M77" s="53">
        <f>L77*'Расчет субсидий'!Q77</f>
        <v>-2.0746948978091484</v>
      </c>
      <c r="N77" s="54">
        <f t="shared" si="32"/>
        <v>-20.317554815963636</v>
      </c>
      <c r="O77" s="53">
        <f>'Расчет субсидий'!T77-1</f>
        <v>6.6666666666666652E-2</v>
      </c>
      <c r="P77" s="53">
        <f>O77*'Расчет субсидий'!U77</f>
        <v>1.9999999999999996</v>
      </c>
      <c r="Q77" s="54">
        <f t="shared" si="33"/>
        <v>19.586065244984901</v>
      </c>
      <c r="R77" s="53">
        <f>'Расчет субсидий'!X77-1</f>
        <v>8.4000000000000075E-2</v>
      </c>
      <c r="S77" s="53">
        <f>R77*'Расчет субсидий'!Y77</f>
        <v>1.6800000000000015</v>
      </c>
      <c r="T77" s="54">
        <f t="shared" si="34"/>
        <v>16.452294805787336</v>
      </c>
      <c r="U77" s="59">
        <f>'Расчет субсидий'!AB77-1</f>
        <v>-0.11101775129958547</v>
      </c>
      <c r="V77" s="59">
        <f>U77*'Расчет субсидий'!AC77</f>
        <v>-0.55508875649792733</v>
      </c>
      <c r="W77" s="54">
        <f t="shared" si="23"/>
        <v>-5.4360023007629721</v>
      </c>
      <c r="X77" s="67">
        <f>'Расчет субсидий'!AF77-1</f>
        <v>8.5714285714286742E-3</v>
      </c>
      <c r="Y77" s="67">
        <f>X77*'Расчет субсидий'!AG77</f>
        <v>0.17142857142857348</v>
      </c>
      <c r="Z77" s="54">
        <f t="shared" si="35"/>
        <v>1.6788055924272978</v>
      </c>
      <c r="AA77" s="27" t="s">
        <v>367</v>
      </c>
      <c r="AB77" s="27" t="s">
        <v>367</v>
      </c>
      <c r="AC77" s="27" t="s">
        <v>367</v>
      </c>
      <c r="AD77" s="27" t="s">
        <v>367</v>
      </c>
      <c r="AE77" s="27" t="s">
        <v>367</v>
      </c>
      <c r="AF77" s="27" t="s">
        <v>367</v>
      </c>
      <c r="AG77" s="27" t="s">
        <v>367</v>
      </c>
      <c r="AH77" s="27" t="s">
        <v>367</v>
      </c>
      <c r="AI77" s="27" t="s">
        <v>367</v>
      </c>
      <c r="AJ77" s="27" t="s">
        <v>367</v>
      </c>
      <c r="AK77" s="27" t="s">
        <v>367</v>
      </c>
      <c r="AL77" s="27" t="s">
        <v>367</v>
      </c>
      <c r="AM77" s="59">
        <f>'Расчет субсидий'!AZ77-1</f>
        <v>-1</v>
      </c>
      <c r="AN77" s="59">
        <f>AM77*'Расчет субсидий'!BA77</f>
        <v>0</v>
      </c>
      <c r="AO77" s="54">
        <f t="shared" si="24"/>
        <v>0</v>
      </c>
      <c r="AP77" s="27" t="s">
        <v>367</v>
      </c>
      <c r="AQ77" s="27" t="s">
        <v>367</v>
      </c>
      <c r="AR77" s="27" t="s">
        <v>367</v>
      </c>
      <c r="AS77" s="27" t="s">
        <v>367</v>
      </c>
      <c r="AT77" s="27" t="s">
        <v>367</v>
      </c>
      <c r="AU77" s="27" t="s">
        <v>367</v>
      </c>
      <c r="AV77" s="53">
        <f t="shared" si="25"/>
        <v>0.51056707281012159</v>
      </c>
    </row>
    <row r="78" spans="1:48" ht="15" customHeight="1">
      <c r="A78" s="33" t="s">
        <v>77</v>
      </c>
      <c r="B78" s="51">
        <f>'Расчет субсидий'!BM78</f>
        <v>32.900000000000091</v>
      </c>
      <c r="C78" s="53">
        <f>'Расчет субсидий'!D78-1</f>
        <v>-2.0039110745162736E-2</v>
      </c>
      <c r="D78" s="53">
        <f>C78*'Расчет субсидий'!E78</f>
        <v>-0.20039110745162736</v>
      </c>
      <c r="E78" s="54">
        <f t="shared" si="31"/>
        <v>-1.8123872311901263</v>
      </c>
      <c r="F78" s="27" t="s">
        <v>367</v>
      </c>
      <c r="G78" s="27" t="s">
        <v>367</v>
      </c>
      <c r="H78" s="27" t="s">
        <v>367</v>
      </c>
      <c r="I78" s="27" t="s">
        <v>367</v>
      </c>
      <c r="J78" s="27" t="s">
        <v>367</v>
      </c>
      <c r="K78" s="27" t="s">
        <v>367</v>
      </c>
      <c r="L78" s="53">
        <f>'Расчет субсидий'!P78-1</f>
        <v>0.12740471869328496</v>
      </c>
      <c r="M78" s="53">
        <f>L78*'Расчет субсидий'!Q78</f>
        <v>2.5480943738656991</v>
      </c>
      <c r="N78" s="54">
        <f t="shared" si="32"/>
        <v>23.045602001956951</v>
      </c>
      <c r="O78" s="53">
        <f>'Расчет субсидий'!T78-1</f>
        <v>4.1563786008230519E-2</v>
      </c>
      <c r="P78" s="53">
        <f>O78*'Расчет субсидий'!U78</f>
        <v>1.039094650205763</v>
      </c>
      <c r="Q78" s="54">
        <f t="shared" si="33"/>
        <v>9.3978315703729205</v>
      </c>
      <c r="R78" s="53">
        <f>'Расчет субсидий'!X78-1</f>
        <v>1.5873015873015817E-2</v>
      </c>
      <c r="S78" s="53">
        <f>R78*'Расчет субсидий'!Y78</f>
        <v>0.39682539682539542</v>
      </c>
      <c r="T78" s="54">
        <f t="shared" si="34"/>
        <v>3.5889880113163724</v>
      </c>
      <c r="U78" s="59">
        <f>'Расчет субсидий'!AB78-1</f>
        <v>-4.6708825245089569E-2</v>
      </c>
      <c r="V78" s="59">
        <f>U78*'Расчет субсидий'!AC78</f>
        <v>-0.23354412622544785</v>
      </c>
      <c r="W78" s="54">
        <f t="shared" si="23"/>
        <v>-2.1122314142239622</v>
      </c>
      <c r="X78" s="67">
        <f>'Расчет субсидий'!AF78-1</f>
        <v>4.3795620437956373E-3</v>
      </c>
      <c r="Y78" s="67">
        <f>X78*'Расчет субсидий'!AG78</f>
        <v>8.7591240875912746E-2</v>
      </c>
      <c r="Z78" s="54">
        <f t="shared" si="35"/>
        <v>0.79219706176794091</v>
      </c>
      <c r="AA78" s="27" t="s">
        <v>367</v>
      </c>
      <c r="AB78" s="27" t="s">
        <v>367</v>
      </c>
      <c r="AC78" s="27" t="s">
        <v>367</v>
      </c>
      <c r="AD78" s="27" t="s">
        <v>367</v>
      </c>
      <c r="AE78" s="27" t="s">
        <v>367</v>
      </c>
      <c r="AF78" s="27" t="s">
        <v>367</v>
      </c>
      <c r="AG78" s="27" t="s">
        <v>367</v>
      </c>
      <c r="AH78" s="27" t="s">
        <v>367</v>
      </c>
      <c r="AI78" s="27" t="s">
        <v>367</v>
      </c>
      <c r="AJ78" s="27" t="s">
        <v>367</v>
      </c>
      <c r="AK78" s="27" t="s">
        <v>367</v>
      </c>
      <c r="AL78" s="27" t="s">
        <v>367</v>
      </c>
      <c r="AM78" s="59">
        <f>'Расчет субсидий'!AZ78-1</f>
        <v>0</v>
      </c>
      <c r="AN78" s="59">
        <f>AM78*'Расчет субсидий'!BA78</f>
        <v>0</v>
      </c>
      <c r="AO78" s="54">
        <f t="shared" si="24"/>
        <v>0</v>
      </c>
      <c r="AP78" s="27" t="s">
        <v>367</v>
      </c>
      <c r="AQ78" s="27" t="s">
        <v>367</v>
      </c>
      <c r="AR78" s="27" t="s">
        <v>367</v>
      </c>
      <c r="AS78" s="27" t="s">
        <v>367</v>
      </c>
      <c r="AT78" s="27" t="s">
        <v>367</v>
      </c>
      <c r="AU78" s="27" t="s">
        <v>367</v>
      </c>
      <c r="AV78" s="53">
        <f t="shared" si="25"/>
        <v>3.6376704280956949</v>
      </c>
    </row>
    <row r="79" spans="1:48" ht="15" customHeight="1">
      <c r="A79" s="33" t="s">
        <v>78</v>
      </c>
      <c r="B79" s="51">
        <f>'Расчет субсидий'!BM79</f>
        <v>-33.5</v>
      </c>
      <c r="C79" s="53">
        <f>'Расчет субсидий'!D79-1</f>
        <v>-2.3215542728424521E-2</v>
      </c>
      <c r="D79" s="53">
        <f>C79*'Расчет субсидий'!E79</f>
        <v>-0.23215542728424521</v>
      </c>
      <c r="E79" s="54">
        <f t="shared" si="31"/>
        <v>-1.5763732545319307</v>
      </c>
      <c r="F79" s="27" t="s">
        <v>367</v>
      </c>
      <c r="G79" s="27" t="s">
        <v>367</v>
      </c>
      <c r="H79" s="27" t="s">
        <v>367</v>
      </c>
      <c r="I79" s="27" t="s">
        <v>367</v>
      </c>
      <c r="J79" s="27" t="s">
        <v>367</v>
      </c>
      <c r="K79" s="27" t="s">
        <v>367</v>
      </c>
      <c r="L79" s="53">
        <f>'Расчет субсидий'!P79-1</f>
        <v>-0.18345075900695662</v>
      </c>
      <c r="M79" s="53">
        <f>L79*'Расчет субсидий'!Q79</f>
        <v>-3.6690151801391324</v>
      </c>
      <c r="N79" s="54">
        <f t="shared" si="32"/>
        <v>-24.913212101483726</v>
      </c>
      <c r="O79" s="53">
        <f>'Расчет субсидий'!T79-1</f>
        <v>6.2450592885375578E-2</v>
      </c>
      <c r="P79" s="53">
        <f>O79*'Расчет субсидий'!U79</f>
        <v>1.2490118577075116</v>
      </c>
      <c r="Q79" s="54">
        <f t="shared" si="33"/>
        <v>8.4809944359934377</v>
      </c>
      <c r="R79" s="53">
        <f>'Расчет субсидий'!X79-1</f>
        <v>1.5044247787610709E-2</v>
      </c>
      <c r="S79" s="53">
        <f>R79*'Расчет субсидий'!Y79</f>
        <v>0.45132743362832128</v>
      </c>
      <c r="T79" s="54">
        <f t="shared" si="34"/>
        <v>3.0645869611186245</v>
      </c>
      <c r="U79" s="59">
        <f>'Расчет субсидий'!AB79-1</f>
        <v>-0.56880835377945482</v>
      </c>
      <c r="V79" s="59">
        <f>U79*'Расчет субсидий'!AC79</f>
        <v>-2.8440417688972741</v>
      </c>
      <c r="W79" s="54">
        <f t="shared" si="23"/>
        <v>-19.311507948388996</v>
      </c>
      <c r="X79" s="67">
        <f>'Расчет субсидий'!AF79-1</f>
        <v>5.5632823365785455E-3</v>
      </c>
      <c r="Y79" s="67">
        <f>X79*'Расчет субсидий'!AG79</f>
        <v>0.11126564673157091</v>
      </c>
      <c r="Z79" s="54">
        <f t="shared" si="35"/>
        <v>0.75551190729259099</v>
      </c>
      <c r="AA79" s="27" t="s">
        <v>367</v>
      </c>
      <c r="AB79" s="27" t="s">
        <v>367</v>
      </c>
      <c r="AC79" s="27" t="s">
        <v>367</v>
      </c>
      <c r="AD79" s="27" t="s">
        <v>367</v>
      </c>
      <c r="AE79" s="27" t="s">
        <v>367</v>
      </c>
      <c r="AF79" s="27" t="s">
        <v>367</v>
      </c>
      <c r="AG79" s="27" t="s">
        <v>367</v>
      </c>
      <c r="AH79" s="27" t="s">
        <v>367</v>
      </c>
      <c r="AI79" s="27" t="s">
        <v>367</v>
      </c>
      <c r="AJ79" s="27" t="s">
        <v>367</v>
      </c>
      <c r="AK79" s="27" t="s">
        <v>367</v>
      </c>
      <c r="AL79" s="27" t="s">
        <v>367</v>
      </c>
      <c r="AM79" s="59">
        <f>'Расчет субсидий'!AZ79-1</f>
        <v>0</v>
      </c>
      <c r="AN79" s="59">
        <f>AM79*'Расчет субсидий'!BA79</f>
        <v>0</v>
      </c>
      <c r="AO79" s="54">
        <f t="shared" si="24"/>
        <v>0</v>
      </c>
      <c r="AP79" s="27" t="s">
        <v>367</v>
      </c>
      <c r="AQ79" s="27" t="s">
        <v>367</v>
      </c>
      <c r="AR79" s="27" t="s">
        <v>367</v>
      </c>
      <c r="AS79" s="27" t="s">
        <v>367</v>
      </c>
      <c r="AT79" s="27" t="s">
        <v>367</v>
      </c>
      <c r="AU79" s="27" t="s">
        <v>367</v>
      </c>
      <c r="AV79" s="53">
        <f t="shared" si="25"/>
        <v>-4.9336074382532482</v>
      </c>
    </row>
    <row r="80" spans="1:48" ht="15" customHeight="1">
      <c r="A80" s="32" t="s">
        <v>79</v>
      </c>
      <c r="B80" s="55"/>
      <c r="C80" s="56"/>
      <c r="D80" s="56"/>
      <c r="E80" s="57"/>
      <c r="F80" s="56"/>
      <c r="G80" s="56"/>
      <c r="H80" s="57"/>
      <c r="I80" s="57"/>
      <c r="J80" s="57"/>
      <c r="K80" s="57"/>
      <c r="L80" s="56"/>
      <c r="M80" s="56"/>
      <c r="N80" s="57"/>
      <c r="O80" s="56"/>
      <c r="P80" s="56"/>
      <c r="Q80" s="57"/>
      <c r="R80" s="56"/>
      <c r="S80" s="56"/>
      <c r="T80" s="57"/>
      <c r="U80" s="57"/>
      <c r="V80" s="57"/>
      <c r="W80" s="57"/>
      <c r="X80" s="69"/>
      <c r="Y80" s="69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</row>
    <row r="81" spans="1:48" ht="15" customHeight="1">
      <c r="A81" s="33" t="s">
        <v>80</v>
      </c>
      <c r="B81" s="51">
        <f>'Расчет субсидий'!BM81</f>
        <v>176.59999999999991</v>
      </c>
      <c r="C81" s="53">
        <f>'Расчет субсидий'!D81-1</f>
        <v>0.21225830267383627</v>
      </c>
      <c r="D81" s="53">
        <f>C81*'Расчет субсидий'!E81</f>
        <v>2.1225830267383627</v>
      </c>
      <c r="E81" s="54">
        <f t="shared" ref="E81:E89" si="36">$B81*D81/$AV81</f>
        <v>34.725937196294261</v>
      </c>
      <c r="F81" s="27" t="s">
        <v>367</v>
      </c>
      <c r="G81" s="27" t="s">
        <v>367</v>
      </c>
      <c r="H81" s="27" t="s">
        <v>367</v>
      </c>
      <c r="I81" s="27" t="s">
        <v>367</v>
      </c>
      <c r="J81" s="27" t="s">
        <v>367</v>
      </c>
      <c r="K81" s="27" t="s">
        <v>367</v>
      </c>
      <c r="L81" s="53">
        <f>'Расчет субсидий'!P81-1</f>
        <v>4.0191636932203068E-3</v>
      </c>
      <c r="M81" s="53">
        <f>L81*'Расчет субсидий'!Q81</f>
        <v>8.0383273864406135E-2</v>
      </c>
      <c r="N81" s="54">
        <f t="shared" ref="N81:N89" si="37">$B81*M81/$AV81</f>
        <v>1.3150884958018489</v>
      </c>
      <c r="O81" s="53">
        <f>'Расчет субсидий'!T81-1</f>
        <v>0.17039473684210527</v>
      </c>
      <c r="P81" s="53">
        <f>O81*'Расчет субсидий'!U81</f>
        <v>2.5559210526315788</v>
      </c>
      <c r="Q81" s="54">
        <f t="shared" ref="Q81:Q89" si="38">$B81*P81/$AV81</f>
        <v>41.815445065890934</v>
      </c>
      <c r="R81" s="53">
        <f>'Расчет субсидий'!X81-1</f>
        <v>0.14357142857142846</v>
      </c>
      <c r="S81" s="53">
        <f>R81*'Расчет субсидий'!Y81</f>
        <v>5.0249999999999959</v>
      </c>
      <c r="T81" s="54">
        <f t="shared" ref="T81:T89" si="39">$B81*S81/$AV81</f>
        <v>82.210133697110621</v>
      </c>
      <c r="U81" s="59">
        <f>'Расчет субсидий'!AB81-1</f>
        <v>0.20211696265871293</v>
      </c>
      <c r="V81" s="59">
        <f>U81*'Расчет субсидий'!AC81</f>
        <v>1.0105848132935646</v>
      </c>
      <c r="W81" s="54">
        <f t="shared" si="23"/>
        <v>16.533395544902206</v>
      </c>
      <c r="X81" s="67">
        <f>'Расчет субсидий'!AF81-1</f>
        <v>0</v>
      </c>
      <c r="Y81" s="67">
        <f>X81*'Расчет субсидий'!AG81</f>
        <v>0</v>
      </c>
      <c r="Z81" s="54">
        <f t="shared" ref="Z81:Z89" si="40">$B81*Y81/$AV81</f>
        <v>0</v>
      </c>
      <c r="AA81" s="27" t="s">
        <v>367</v>
      </c>
      <c r="AB81" s="27" t="s">
        <v>367</v>
      </c>
      <c r="AC81" s="27" t="s">
        <v>367</v>
      </c>
      <c r="AD81" s="27" t="s">
        <v>367</v>
      </c>
      <c r="AE81" s="27" t="s">
        <v>367</v>
      </c>
      <c r="AF81" s="27" t="s">
        <v>367</v>
      </c>
      <c r="AG81" s="27" t="s">
        <v>367</v>
      </c>
      <c r="AH81" s="27" t="s">
        <v>367</v>
      </c>
      <c r="AI81" s="27" t="s">
        <v>367</v>
      </c>
      <c r="AJ81" s="27" t="s">
        <v>367</v>
      </c>
      <c r="AK81" s="27" t="s">
        <v>367</v>
      </c>
      <c r="AL81" s="27" t="s">
        <v>367</v>
      </c>
      <c r="AM81" s="59">
        <f>'Расчет субсидий'!AZ81-1</f>
        <v>0</v>
      </c>
      <c r="AN81" s="59">
        <f>AM81*'Расчет субсидий'!BA81</f>
        <v>0</v>
      </c>
      <c r="AO81" s="54">
        <f t="shared" si="24"/>
        <v>0</v>
      </c>
      <c r="AP81" s="27" t="s">
        <v>367</v>
      </c>
      <c r="AQ81" s="27" t="s">
        <v>367</v>
      </c>
      <c r="AR81" s="27" t="s">
        <v>367</v>
      </c>
      <c r="AS81" s="27" t="s">
        <v>367</v>
      </c>
      <c r="AT81" s="27" t="s">
        <v>367</v>
      </c>
      <c r="AU81" s="27" t="s">
        <v>367</v>
      </c>
      <c r="AV81" s="53">
        <f t="shared" si="25"/>
        <v>10.79447216652791</v>
      </c>
    </row>
    <row r="82" spans="1:48" ht="15" customHeight="1">
      <c r="A82" s="33" t="s">
        <v>81</v>
      </c>
      <c r="B82" s="51">
        <f>'Расчет субсидий'!BM82</f>
        <v>110.40000000000009</v>
      </c>
      <c r="C82" s="53">
        <f>'Расчет субсидий'!D82-1</f>
        <v>-1.0352642552805769E-2</v>
      </c>
      <c r="D82" s="53">
        <f>C82*'Расчет субсидий'!E82</f>
        <v>-0.10352642552805769</v>
      </c>
      <c r="E82" s="54">
        <f t="shared" si="36"/>
        <v>-1.8055344471016697</v>
      </c>
      <c r="F82" s="27" t="s">
        <v>367</v>
      </c>
      <c r="G82" s="27" t="s">
        <v>367</v>
      </c>
      <c r="H82" s="27" t="s">
        <v>367</v>
      </c>
      <c r="I82" s="27" t="s">
        <v>367</v>
      </c>
      <c r="J82" s="27" t="s">
        <v>367</v>
      </c>
      <c r="K82" s="27" t="s">
        <v>367</v>
      </c>
      <c r="L82" s="53">
        <f>'Расчет субсидий'!P82-1</f>
        <v>-3.5110607641982594E-2</v>
      </c>
      <c r="M82" s="53">
        <f>L82*'Расчет субсидий'!Q82</f>
        <v>-0.70221215283965188</v>
      </c>
      <c r="N82" s="54">
        <f t="shared" si="37"/>
        <v>-12.246807756168467</v>
      </c>
      <c r="O82" s="53">
        <f>'Расчет субсидий'!T82-1</f>
        <v>0.15762834417932026</v>
      </c>
      <c r="P82" s="53">
        <f>O82*'Расчет субсидий'!U82</f>
        <v>3.9407086044830066</v>
      </c>
      <c r="Q82" s="54">
        <f t="shared" si="38"/>
        <v>68.72723650113555</v>
      </c>
      <c r="R82" s="53">
        <f>'Расчет субсидий'!X82-1</f>
        <v>0.15049504950495063</v>
      </c>
      <c r="S82" s="53">
        <f>R82*'Расчет субсидий'!Y82</f>
        <v>3.7623762376237657</v>
      </c>
      <c r="T82" s="54">
        <f t="shared" si="39"/>
        <v>65.617062168783406</v>
      </c>
      <c r="U82" s="59">
        <f>'Расчет субсидий'!AB82-1</f>
        <v>-2.3315917375455686E-2</v>
      </c>
      <c r="V82" s="59">
        <f>U82*'Расчет субсидий'!AC82</f>
        <v>-0.11657958687727843</v>
      </c>
      <c r="W82" s="54">
        <f t="shared" si="23"/>
        <v>-2.0331858157196927</v>
      </c>
      <c r="X82" s="67">
        <f>'Расчет субсидий'!AF82-1</f>
        <v>7.3855243722298347E-4</v>
      </c>
      <c r="Y82" s="67">
        <f>X82*'Расчет субсидий'!AG82</f>
        <v>1.4771048744459669E-2</v>
      </c>
      <c r="Z82" s="54">
        <f t="shared" si="40"/>
        <v>0.25761188210551911</v>
      </c>
      <c r="AA82" s="27" t="s">
        <v>367</v>
      </c>
      <c r="AB82" s="27" t="s">
        <v>367</v>
      </c>
      <c r="AC82" s="27" t="s">
        <v>367</v>
      </c>
      <c r="AD82" s="27" t="s">
        <v>367</v>
      </c>
      <c r="AE82" s="27" t="s">
        <v>367</v>
      </c>
      <c r="AF82" s="27" t="s">
        <v>367</v>
      </c>
      <c r="AG82" s="27" t="s">
        <v>367</v>
      </c>
      <c r="AH82" s="27" t="s">
        <v>367</v>
      </c>
      <c r="AI82" s="27" t="s">
        <v>367</v>
      </c>
      <c r="AJ82" s="27" t="s">
        <v>367</v>
      </c>
      <c r="AK82" s="27" t="s">
        <v>367</v>
      </c>
      <c r="AL82" s="27" t="s">
        <v>367</v>
      </c>
      <c r="AM82" s="59">
        <f>'Расчет субсидий'!AZ82-1</f>
        <v>-4.6538024971623071E-2</v>
      </c>
      <c r="AN82" s="59">
        <f>AM82*'Расчет субсидий'!BA82</f>
        <v>-0.46538024971623071</v>
      </c>
      <c r="AO82" s="54">
        <f t="shared" si="24"/>
        <v>-8.1163825330345691</v>
      </c>
      <c r="AP82" s="27" t="s">
        <v>367</v>
      </c>
      <c r="AQ82" s="27" t="s">
        <v>367</v>
      </c>
      <c r="AR82" s="27" t="s">
        <v>367</v>
      </c>
      <c r="AS82" s="27" t="s">
        <v>367</v>
      </c>
      <c r="AT82" s="27" t="s">
        <v>367</v>
      </c>
      <c r="AU82" s="27" t="s">
        <v>367</v>
      </c>
      <c r="AV82" s="53">
        <f t="shared" si="25"/>
        <v>6.3301574758900143</v>
      </c>
    </row>
    <row r="83" spans="1:48" ht="15" customHeight="1">
      <c r="A83" s="33" t="s">
        <v>82</v>
      </c>
      <c r="B83" s="51">
        <f>'Расчет субсидий'!BM83</f>
        <v>110.90000000000009</v>
      </c>
      <c r="C83" s="53">
        <f>'Расчет субсидий'!D83-1</f>
        <v>2.3339317773788171E-2</v>
      </c>
      <c r="D83" s="53">
        <f>C83*'Расчет субсидий'!E83</f>
        <v>0.23339317773788171</v>
      </c>
      <c r="E83" s="54">
        <f t="shared" si="36"/>
        <v>5.5147983085351857</v>
      </c>
      <c r="F83" s="27" t="s">
        <v>367</v>
      </c>
      <c r="G83" s="27" t="s">
        <v>367</v>
      </c>
      <c r="H83" s="27" t="s">
        <v>367</v>
      </c>
      <c r="I83" s="27" t="s">
        <v>367</v>
      </c>
      <c r="J83" s="27" t="s">
        <v>367</v>
      </c>
      <c r="K83" s="27" t="s">
        <v>367</v>
      </c>
      <c r="L83" s="53">
        <f>'Расчет субсидий'!P83-1</f>
        <v>6.9300225733634147E-2</v>
      </c>
      <c r="M83" s="53">
        <f>L83*'Расчет субсидий'!Q83</f>
        <v>1.3860045146726829</v>
      </c>
      <c r="N83" s="54">
        <f t="shared" si="37"/>
        <v>32.7496091669111</v>
      </c>
      <c r="O83" s="53">
        <f>'Расчет субсидий'!T83-1</f>
        <v>0.1598784194528875</v>
      </c>
      <c r="P83" s="53">
        <f>O83*'Расчет субсидий'!U83</f>
        <v>3.19756838905775</v>
      </c>
      <c r="Q83" s="54">
        <f t="shared" si="38"/>
        <v>75.554670939034565</v>
      </c>
      <c r="R83" s="53">
        <f>'Расчет субсидий'!X83-1</f>
        <v>0.10705128205128189</v>
      </c>
      <c r="S83" s="53">
        <f>R83*'Расчет субсидий'!Y83</f>
        <v>3.2115384615384568</v>
      </c>
      <c r="T83" s="54">
        <f t="shared" si="39"/>
        <v>75.884766843436879</v>
      </c>
      <c r="U83" s="59">
        <f>'Расчет субсидий'!AB83-1</f>
        <v>-3.4883720930234396E-4</v>
      </c>
      <c r="V83" s="59">
        <f>U83*'Расчет субсидий'!AC83</f>
        <v>-1.7441860465117198E-3</v>
      </c>
      <c r="W83" s="54">
        <f t="shared" si="23"/>
        <v>-4.1213005248491828E-2</v>
      </c>
      <c r="X83" s="67">
        <f>'Расчет субсидий'!AF83-1</f>
        <v>0</v>
      </c>
      <c r="Y83" s="67">
        <f>X83*'Расчет субсидий'!AG83</f>
        <v>0</v>
      </c>
      <c r="Z83" s="54">
        <f t="shared" si="40"/>
        <v>0</v>
      </c>
      <c r="AA83" s="27" t="s">
        <v>367</v>
      </c>
      <c r="AB83" s="27" t="s">
        <v>367</v>
      </c>
      <c r="AC83" s="27" t="s">
        <v>367</v>
      </c>
      <c r="AD83" s="27" t="s">
        <v>367</v>
      </c>
      <c r="AE83" s="27" t="s">
        <v>367</v>
      </c>
      <c r="AF83" s="27" t="s">
        <v>367</v>
      </c>
      <c r="AG83" s="27" t="s">
        <v>367</v>
      </c>
      <c r="AH83" s="27" t="s">
        <v>367</v>
      </c>
      <c r="AI83" s="27" t="s">
        <v>367</v>
      </c>
      <c r="AJ83" s="27" t="s">
        <v>367</v>
      </c>
      <c r="AK83" s="27" t="s">
        <v>367</v>
      </c>
      <c r="AL83" s="27" t="s">
        <v>367</v>
      </c>
      <c r="AM83" s="59">
        <f>'Расчет субсидий'!AZ83-1</f>
        <v>-0.33333333333333337</v>
      </c>
      <c r="AN83" s="59">
        <f>AM83*'Расчет субсидий'!BA83</f>
        <v>-3.3333333333333339</v>
      </c>
      <c r="AO83" s="54">
        <f t="shared" si="24"/>
        <v>-78.762632252669135</v>
      </c>
      <c r="AP83" s="27" t="s">
        <v>367</v>
      </c>
      <c r="AQ83" s="27" t="s">
        <v>367</v>
      </c>
      <c r="AR83" s="27" t="s">
        <v>367</v>
      </c>
      <c r="AS83" s="27" t="s">
        <v>367</v>
      </c>
      <c r="AT83" s="27" t="s">
        <v>367</v>
      </c>
      <c r="AU83" s="27" t="s">
        <v>367</v>
      </c>
      <c r="AV83" s="53">
        <f t="shared" si="25"/>
        <v>4.693427023626926</v>
      </c>
    </row>
    <row r="84" spans="1:48" ht="15" customHeight="1">
      <c r="A84" s="33" t="s">
        <v>83</v>
      </c>
      <c r="B84" s="51">
        <f>'Расчет субсидий'!BM84</f>
        <v>62.400000000000091</v>
      </c>
      <c r="C84" s="53">
        <f>'Расчет субсидий'!D84-1</f>
        <v>8.7142857142857189E-2</v>
      </c>
      <c r="D84" s="53">
        <f>C84*'Расчет субсидий'!E84</f>
        <v>0.87142857142857189</v>
      </c>
      <c r="E84" s="54">
        <f t="shared" si="36"/>
        <v>20.819689831821304</v>
      </c>
      <c r="F84" s="27" t="s">
        <v>367</v>
      </c>
      <c r="G84" s="27" t="s">
        <v>367</v>
      </c>
      <c r="H84" s="27" t="s">
        <v>367</v>
      </c>
      <c r="I84" s="27" t="s">
        <v>367</v>
      </c>
      <c r="J84" s="27" t="s">
        <v>367</v>
      </c>
      <c r="K84" s="27" t="s">
        <v>367</v>
      </c>
      <c r="L84" s="53">
        <f>'Расчет субсидий'!P84-1</f>
        <v>-0.20764498685320232</v>
      </c>
      <c r="M84" s="53">
        <f>L84*'Расчет субсидий'!Q84</f>
        <v>-4.1528997370640468</v>
      </c>
      <c r="N84" s="54">
        <f t="shared" si="37"/>
        <v>-99.21878540955403</v>
      </c>
      <c r="O84" s="53">
        <f>'Расчет субсидий'!T84-1</f>
        <v>0.19353099730458223</v>
      </c>
      <c r="P84" s="53">
        <f>O84*'Расчет субсидий'!U84</f>
        <v>4.8382749326145555</v>
      </c>
      <c r="Q84" s="54">
        <f t="shared" si="38"/>
        <v>115.59339080766848</v>
      </c>
      <c r="R84" s="53">
        <f>'Расчет субсидий'!X84-1</f>
        <v>0.14190476190476198</v>
      </c>
      <c r="S84" s="53">
        <f>R84*'Расчет субсидий'!Y84</f>
        <v>3.5476190476190492</v>
      </c>
      <c r="T84" s="54">
        <f t="shared" si="39"/>
        <v>84.757753686922797</v>
      </c>
      <c r="U84" s="59">
        <f>'Расчет субсидий'!AB84-1</f>
        <v>2.2277227722771187E-3</v>
      </c>
      <c r="V84" s="59">
        <f>U84*'Расчет субсидий'!AC84</f>
        <v>1.1138613861385593E-2</v>
      </c>
      <c r="W84" s="54">
        <f t="shared" si="23"/>
        <v>0.26611760659890382</v>
      </c>
      <c r="X84" s="67">
        <f>'Расчет субсидий'!AF84-1</f>
        <v>0</v>
      </c>
      <c r="Y84" s="67">
        <f>X84*'Расчет субсидий'!AG84</f>
        <v>0</v>
      </c>
      <c r="Z84" s="54">
        <f t="shared" si="40"/>
        <v>0</v>
      </c>
      <c r="AA84" s="27" t="s">
        <v>367</v>
      </c>
      <c r="AB84" s="27" t="s">
        <v>367</v>
      </c>
      <c r="AC84" s="27" t="s">
        <v>367</v>
      </c>
      <c r="AD84" s="27" t="s">
        <v>367</v>
      </c>
      <c r="AE84" s="27" t="s">
        <v>367</v>
      </c>
      <c r="AF84" s="27" t="s">
        <v>367</v>
      </c>
      <c r="AG84" s="27" t="s">
        <v>367</v>
      </c>
      <c r="AH84" s="27" t="s">
        <v>367</v>
      </c>
      <c r="AI84" s="27" t="s">
        <v>367</v>
      </c>
      <c r="AJ84" s="27" t="s">
        <v>367</v>
      </c>
      <c r="AK84" s="27" t="s">
        <v>367</v>
      </c>
      <c r="AL84" s="27" t="s">
        <v>367</v>
      </c>
      <c r="AM84" s="59">
        <f>'Расчет субсидий'!AZ84-1</f>
        <v>-0.2503748125937032</v>
      </c>
      <c r="AN84" s="59">
        <f>AM84*'Расчет субсидий'!BA84</f>
        <v>-2.5037481259370322</v>
      </c>
      <c r="AO84" s="54">
        <f t="shared" si="24"/>
        <v>-59.818166523457364</v>
      </c>
      <c r="AP84" s="27" t="s">
        <v>367</v>
      </c>
      <c r="AQ84" s="27" t="s">
        <v>367</v>
      </c>
      <c r="AR84" s="27" t="s">
        <v>367</v>
      </c>
      <c r="AS84" s="27" t="s">
        <v>367</v>
      </c>
      <c r="AT84" s="27" t="s">
        <v>367</v>
      </c>
      <c r="AU84" s="27" t="s">
        <v>367</v>
      </c>
      <c r="AV84" s="53">
        <f t="shared" si="25"/>
        <v>2.6118133025224832</v>
      </c>
    </row>
    <row r="85" spans="1:48">
      <c r="A85" s="33" t="s">
        <v>84</v>
      </c>
      <c r="B85" s="51">
        <f>'Расчет субсидий'!BM85</f>
        <v>116</v>
      </c>
      <c r="C85" s="53">
        <f>'Расчет субсидий'!D85-1</f>
        <v>3.3670033670033739E-2</v>
      </c>
      <c r="D85" s="53">
        <f>C85*'Расчет субсидий'!E85</f>
        <v>0.33670033670033739</v>
      </c>
      <c r="E85" s="54">
        <f t="shared" si="36"/>
        <v>5.69269309151393</v>
      </c>
      <c r="F85" s="27" t="s">
        <v>367</v>
      </c>
      <c r="G85" s="27" t="s">
        <v>367</v>
      </c>
      <c r="H85" s="27" t="s">
        <v>367</v>
      </c>
      <c r="I85" s="27" t="s">
        <v>367</v>
      </c>
      <c r="J85" s="27" t="s">
        <v>367</v>
      </c>
      <c r="K85" s="27" t="s">
        <v>367</v>
      </c>
      <c r="L85" s="53">
        <f>'Расчет субсидий'!P85-1</f>
        <v>-5.6366703507649274E-2</v>
      </c>
      <c r="M85" s="53">
        <f>L85*'Расчет субсидий'!Q85</f>
        <v>-1.1273340701529855</v>
      </c>
      <c r="N85" s="54">
        <f t="shared" si="37"/>
        <v>-19.060173612774857</v>
      </c>
      <c r="O85" s="53">
        <f>'Расчет субсидий'!T85-1</f>
        <v>0.16821192052980138</v>
      </c>
      <c r="P85" s="53">
        <f>O85*'Расчет субсидий'!U85</f>
        <v>3.3642384105960277</v>
      </c>
      <c r="Q85" s="54">
        <f t="shared" si="38"/>
        <v>56.880182971871143</v>
      </c>
      <c r="R85" s="53">
        <f>'Расчет субсидий'!X85-1</f>
        <v>0.14285714285714279</v>
      </c>
      <c r="S85" s="53">
        <f>R85*'Расчет субсидий'!Y85</f>
        <v>4.2857142857142838</v>
      </c>
      <c r="T85" s="54">
        <f t="shared" si="39"/>
        <v>72.459850636269991</v>
      </c>
      <c r="U85" s="59">
        <f>'Расчет субсидий'!AB85-1</f>
        <v>3.2467532467528315E-4</v>
      </c>
      <c r="V85" s="59">
        <f>U85*'Расчет субсидий'!AC85</f>
        <v>1.6233766233764158E-3</v>
      </c>
      <c r="W85" s="54">
        <f t="shared" si="23"/>
        <v>2.7446913119795739E-2</v>
      </c>
      <c r="X85" s="67">
        <f>'Расчет субсидий'!AF85-1</f>
        <v>0</v>
      </c>
      <c r="Y85" s="67">
        <f>X85*'Расчет субсидий'!AG85</f>
        <v>0</v>
      </c>
      <c r="Z85" s="54">
        <f t="shared" si="40"/>
        <v>0</v>
      </c>
      <c r="AA85" s="27" t="s">
        <v>367</v>
      </c>
      <c r="AB85" s="27" t="s">
        <v>367</v>
      </c>
      <c r="AC85" s="27" t="s">
        <v>367</v>
      </c>
      <c r="AD85" s="27" t="s">
        <v>367</v>
      </c>
      <c r="AE85" s="27" t="s">
        <v>367</v>
      </c>
      <c r="AF85" s="27" t="s">
        <v>367</v>
      </c>
      <c r="AG85" s="27" t="s">
        <v>367</v>
      </c>
      <c r="AH85" s="27" t="s">
        <v>367</v>
      </c>
      <c r="AI85" s="27" t="s">
        <v>367</v>
      </c>
      <c r="AJ85" s="27" t="s">
        <v>367</v>
      </c>
      <c r="AK85" s="27" t="s">
        <v>367</v>
      </c>
      <c r="AL85" s="27" t="s">
        <v>367</v>
      </c>
      <c r="AM85" s="59">
        <f>'Расчет субсидий'!AZ85-1</f>
        <v>0</v>
      </c>
      <c r="AN85" s="59">
        <f>AM85*'Расчет субсидий'!BA85</f>
        <v>0</v>
      </c>
      <c r="AO85" s="54">
        <f t="shared" si="24"/>
        <v>0</v>
      </c>
      <c r="AP85" s="27" t="s">
        <v>367</v>
      </c>
      <c r="AQ85" s="27" t="s">
        <v>367</v>
      </c>
      <c r="AR85" s="27" t="s">
        <v>367</v>
      </c>
      <c r="AS85" s="27" t="s">
        <v>367</v>
      </c>
      <c r="AT85" s="27" t="s">
        <v>367</v>
      </c>
      <c r="AU85" s="27" t="s">
        <v>367</v>
      </c>
      <c r="AV85" s="53">
        <f t="shared" si="25"/>
        <v>6.8609423394810403</v>
      </c>
    </row>
    <row r="86" spans="1:48" ht="15" customHeight="1">
      <c r="A86" s="33" t="s">
        <v>85</v>
      </c>
      <c r="B86" s="51">
        <f>'Расчет субсидий'!BM86</f>
        <v>62.099999999999909</v>
      </c>
      <c r="C86" s="53">
        <f>'Расчет субсидий'!D86-1</f>
        <v>2.316602316602312E-2</v>
      </c>
      <c r="D86" s="53">
        <f>C86*'Расчет субсидий'!E86</f>
        <v>0.2316602316602312</v>
      </c>
      <c r="E86" s="54">
        <f t="shared" si="36"/>
        <v>3.2346586747238275</v>
      </c>
      <c r="F86" s="27" t="s">
        <v>367</v>
      </c>
      <c r="G86" s="27" t="s">
        <v>367</v>
      </c>
      <c r="H86" s="27" t="s">
        <v>367</v>
      </c>
      <c r="I86" s="27" t="s">
        <v>367</v>
      </c>
      <c r="J86" s="27" t="s">
        <v>367</v>
      </c>
      <c r="K86" s="27" t="s">
        <v>367</v>
      </c>
      <c r="L86" s="53">
        <f>'Расчет субсидий'!P86-1</f>
        <v>-0.14955026889927436</v>
      </c>
      <c r="M86" s="53">
        <f>L86*'Расчет субсидий'!Q86</f>
        <v>-2.9910053779854873</v>
      </c>
      <c r="N86" s="54">
        <f t="shared" si="37"/>
        <v>-41.763238440666939</v>
      </c>
      <c r="O86" s="53">
        <f>'Расчет субсидий'!T86-1</f>
        <v>0.12904509283819632</v>
      </c>
      <c r="P86" s="53">
        <f>O86*'Расчет субсидий'!U86</f>
        <v>3.8713527851458895</v>
      </c>
      <c r="Q86" s="54">
        <f t="shared" si="38"/>
        <v>54.05547935286004</v>
      </c>
      <c r="R86" s="53">
        <f>'Расчет субсидий'!X86-1</f>
        <v>0.165686274509804</v>
      </c>
      <c r="S86" s="53">
        <f>R86*'Расчет субсидий'!Y86</f>
        <v>3.31372549019608</v>
      </c>
      <c r="T86" s="54">
        <f t="shared" si="39"/>
        <v>46.269361062528432</v>
      </c>
      <c r="U86" s="59">
        <f>'Расчет субсидий'!AB86-1</f>
        <v>4.3506493506493271E-3</v>
      </c>
      <c r="V86" s="59">
        <f>U86*'Расчет субсидий'!AC86</f>
        <v>2.1753246753246636E-2</v>
      </c>
      <c r="W86" s="54">
        <f t="shared" si="23"/>
        <v>0.30373935055455836</v>
      </c>
      <c r="X86" s="67">
        <f>'Расчет субсидий'!AF86-1</f>
        <v>0</v>
      </c>
      <c r="Y86" s="67">
        <f>X86*'Расчет субсидий'!AG86</f>
        <v>0</v>
      </c>
      <c r="Z86" s="54">
        <f t="shared" si="40"/>
        <v>0</v>
      </c>
      <c r="AA86" s="27" t="s">
        <v>367</v>
      </c>
      <c r="AB86" s="27" t="s">
        <v>367</v>
      </c>
      <c r="AC86" s="27" t="s">
        <v>367</v>
      </c>
      <c r="AD86" s="27" t="s">
        <v>367</v>
      </c>
      <c r="AE86" s="27" t="s">
        <v>367</v>
      </c>
      <c r="AF86" s="27" t="s">
        <v>367</v>
      </c>
      <c r="AG86" s="27" t="s">
        <v>367</v>
      </c>
      <c r="AH86" s="27" t="s">
        <v>367</v>
      </c>
      <c r="AI86" s="27" t="s">
        <v>367</v>
      </c>
      <c r="AJ86" s="27" t="s">
        <v>367</v>
      </c>
      <c r="AK86" s="27" t="s">
        <v>367</v>
      </c>
      <c r="AL86" s="27" t="s">
        <v>367</v>
      </c>
      <c r="AM86" s="59">
        <f>'Расчет субсидий'!AZ86-1</f>
        <v>-1</v>
      </c>
      <c r="AN86" s="59">
        <f>AM86*'Расчет субсидий'!BA86</f>
        <v>0</v>
      </c>
      <c r="AO86" s="54">
        <f t="shared" si="24"/>
        <v>0</v>
      </c>
      <c r="AP86" s="27" t="s">
        <v>367</v>
      </c>
      <c r="AQ86" s="27" t="s">
        <v>367</v>
      </c>
      <c r="AR86" s="27" t="s">
        <v>367</v>
      </c>
      <c r="AS86" s="27" t="s">
        <v>367</v>
      </c>
      <c r="AT86" s="27" t="s">
        <v>367</v>
      </c>
      <c r="AU86" s="27" t="s">
        <v>367</v>
      </c>
      <c r="AV86" s="53">
        <f t="shared" si="25"/>
        <v>4.4474863757699596</v>
      </c>
    </row>
    <row r="87" spans="1:48" ht="15" customHeight="1">
      <c r="A87" s="33" t="s">
        <v>86</v>
      </c>
      <c r="B87" s="51">
        <f>'Расчет субсидий'!BM87</f>
        <v>109.59999999999991</v>
      </c>
      <c r="C87" s="53">
        <f>'Расчет субсидий'!D87-1</f>
        <v>5.2434456928838857E-2</v>
      </c>
      <c r="D87" s="53">
        <f>C87*'Расчет субсидий'!E87</f>
        <v>0.52434456928838857</v>
      </c>
      <c r="E87" s="54">
        <f t="shared" si="36"/>
        <v>8.3218946035830044</v>
      </c>
      <c r="F87" s="27" t="s">
        <v>367</v>
      </c>
      <c r="G87" s="27" t="s">
        <v>367</v>
      </c>
      <c r="H87" s="27" t="s">
        <v>367</v>
      </c>
      <c r="I87" s="27" t="s">
        <v>367</v>
      </c>
      <c r="J87" s="27" t="s">
        <v>367</v>
      </c>
      <c r="K87" s="27" t="s">
        <v>367</v>
      </c>
      <c r="L87" s="53">
        <f>'Расчет субсидий'!P87-1</f>
        <v>-0.10071067888535634</v>
      </c>
      <c r="M87" s="53">
        <f>L87*'Расчет субсидий'!Q87</f>
        <v>-2.0142135777071268</v>
      </c>
      <c r="N87" s="54">
        <f t="shared" si="37"/>
        <v>-31.967667988882027</v>
      </c>
      <c r="O87" s="53">
        <f>'Расчет субсидий'!T87-1</f>
        <v>0.17283950617283961</v>
      </c>
      <c r="P87" s="53">
        <f>O87*'Расчет субсидий'!U87</f>
        <v>4.32098765432099</v>
      </c>
      <c r="Q87" s="54">
        <f t="shared" si="38"/>
        <v>68.578575899897132</v>
      </c>
      <c r="R87" s="53">
        <f>'Расчет субсидий'!X87-1</f>
        <v>0.16216216216216206</v>
      </c>
      <c r="S87" s="53">
        <f>R87*'Расчет субсидий'!Y87</f>
        <v>4.0540540540540517</v>
      </c>
      <c r="T87" s="54">
        <f t="shared" si="39"/>
        <v>64.342061558590672</v>
      </c>
      <c r="U87" s="59">
        <f>'Расчет субсидий'!AB87-1</f>
        <v>4.0972222222221966E-3</v>
      </c>
      <c r="V87" s="59">
        <f>U87*'Расчет субсидий'!AC87</f>
        <v>2.0486111111110983E-2</v>
      </c>
      <c r="W87" s="54">
        <f t="shared" si="23"/>
        <v>0.32513592681111725</v>
      </c>
      <c r="X87" s="67">
        <f>'Расчет субсидий'!AF87-1</f>
        <v>0</v>
      </c>
      <c r="Y87" s="67">
        <f>X87*'Расчет субсидий'!AG87</f>
        <v>0</v>
      </c>
      <c r="Z87" s="54">
        <f t="shared" si="40"/>
        <v>0</v>
      </c>
      <c r="AA87" s="27" t="s">
        <v>367</v>
      </c>
      <c r="AB87" s="27" t="s">
        <v>367</v>
      </c>
      <c r="AC87" s="27" t="s">
        <v>367</v>
      </c>
      <c r="AD87" s="27" t="s">
        <v>367</v>
      </c>
      <c r="AE87" s="27" t="s">
        <v>367</v>
      </c>
      <c r="AF87" s="27" t="s">
        <v>367</v>
      </c>
      <c r="AG87" s="27" t="s">
        <v>367</v>
      </c>
      <c r="AH87" s="27" t="s">
        <v>367</v>
      </c>
      <c r="AI87" s="27" t="s">
        <v>367</v>
      </c>
      <c r="AJ87" s="27" t="s">
        <v>367</v>
      </c>
      <c r="AK87" s="27" t="s">
        <v>367</v>
      </c>
      <c r="AL87" s="27" t="s">
        <v>367</v>
      </c>
      <c r="AM87" s="59">
        <f>'Расчет субсидий'!AZ87-1</f>
        <v>-1</v>
      </c>
      <c r="AN87" s="59">
        <f>AM87*'Расчет субсидий'!BA87</f>
        <v>0</v>
      </c>
      <c r="AO87" s="54">
        <f t="shared" si="24"/>
        <v>0</v>
      </c>
      <c r="AP87" s="27" t="s">
        <v>367</v>
      </c>
      <c r="AQ87" s="27" t="s">
        <v>367</v>
      </c>
      <c r="AR87" s="27" t="s">
        <v>367</v>
      </c>
      <c r="AS87" s="27" t="s">
        <v>367</v>
      </c>
      <c r="AT87" s="27" t="s">
        <v>367</v>
      </c>
      <c r="AU87" s="27" t="s">
        <v>367</v>
      </c>
      <c r="AV87" s="53">
        <f t="shared" si="25"/>
        <v>6.9056588110674149</v>
      </c>
    </row>
    <row r="88" spans="1:48" ht="15" customHeight="1">
      <c r="A88" s="33" t="s">
        <v>87</v>
      </c>
      <c r="B88" s="51">
        <f>'Расчет субсидий'!BM88</f>
        <v>51</v>
      </c>
      <c r="C88" s="53">
        <f>'Расчет субсидий'!D88-1</f>
        <v>2.5531914893617058E-2</v>
      </c>
      <c r="D88" s="53">
        <f>C88*'Расчет субсидий'!E88</f>
        <v>0.25531914893617058</v>
      </c>
      <c r="E88" s="54">
        <f t="shared" si="36"/>
        <v>3.5675685559032271</v>
      </c>
      <c r="F88" s="27" t="s">
        <v>367</v>
      </c>
      <c r="G88" s="27" t="s">
        <v>367</v>
      </c>
      <c r="H88" s="27" t="s">
        <v>367</v>
      </c>
      <c r="I88" s="27" t="s">
        <v>367</v>
      </c>
      <c r="J88" s="27" t="s">
        <v>367</v>
      </c>
      <c r="K88" s="27" t="s">
        <v>367</v>
      </c>
      <c r="L88" s="53">
        <f>'Расчет субсидий'!P88-1</f>
        <v>-0.19671760897387636</v>
      </c>
      <c r="M88" s="53">
        <f>L88*'Расчет субсидий'!Q88</f>
        <v>-3.9343521794775271</v>
      </c>
      <c r="N88" s="54">
        <f t="shared" si="37"/>
        <v>-54.974611899800557</v>
      </c>
      <c r="O88" s="53">
        <f>'Расчет субсидий'!T88-1</f>
        <v>0.15806451612903216</v>
      </c>
      <c r="P88" s="53">
        <f>O88*'Расчет субсидий'!U88</f>
        <v>3.9516129032258043</v>
      </c>
      <c r="Q88" s="54">
        <f t="shared" si="38"/>
        <v>55.215795593045129</v>
      </c>
      <c r="R88" s="53">
        <f>'Расчет субсидий'!X88-1</f>
        <v>0.13442622950819683</v>
      </c>
      <c r="S88" s="53">
        <f>R88*'Расчет субсидий'!Y88</f>
        <v>3.3606557377049207</v>
      </c>
      <c r="T88" s="54">
        <f t="shared" si="39"/>
        <v>46.958364803452959</v>
      </c>
      <c r="U88" s="59">
        <f>'Расчет субсидий'!AB88-1</f>
        <v>3.3333333333334103E-3</v>
      </c>
      <c r="V88" s="59">
        <f>U88*'Расчет субсидий'!AC88</f>
        <v>1.6666666666667052E-2</v>
      </c>
      <c r="W88" s="54">
        <f t="shared" si="23"/>
        <v>0.23288294739924345</v>
      </c>
      <c r="X88" s="67">
        <f>'Расчет субсидий'!AF88-1</f>
        <v>0</v>
      </c>
      <c r="Y88" s="67">
        <f>X88*'Расчет субсидий'!AG88</f>
        <v>0</v>
      </c>
      <c r="Z88" s="54">
        <f t="shared" si="40"/>
        <v>0</v>
      </c>
      <c r="AA88" s="27" t="s">
        <v>367</v>
      </c>
      <c r="AB88" s="27" t="s">
        <v>367</v>
      </c>
      <c r="AC88" s="27" t="s">
        <v>367</v>
      </c>
      <c r="AD88" s="27" t="s">
        <v>367</v>
      </c>
      <c r="AE88" s="27" t="s">
        <v>367</v>
      </c>
      <c r="AF88" s="27" t="s">
        <v>367</v>
      </c>
      <c r="AG88" s="27" t="s">
        <v>367</v>
      </c>
      <c r="AH88" s="27" t="s">
        <v>367</v>
      </c>
      <c r="AI88" s="27" t="s">
        <v>367</v>
      </c>
      <c r="AJ88" s="27" t="s">
        <v>367</v>
      </c>
      <c r="AK88" s="27" t="s">
        <v>367</v>
      </c>
      <c r="AL88" s="27" t="s">
        <v>367</v>
      </c>
      <c r="AM88" s="59">
        <f>'Расчет субсидий'!AZ88-1</f>
        <v>-1</v>
      </c>
      <c r="AN88" s="59">
        <f>AM88*'Расчет субсидий'!BA88</f>
        <v>0</v>
      </c>
      <c r="AO88" s="54">
        <f t="shared" si="24"/>
        <v>0</v>
      </c>
      <c r="AP88" s="27" t="s">
        <v>367</v>
      </c>
      <c r="AQ88" s="27" t="s">
        <v>367</v>
      </c>
      <c r="AR88" s="27" t="s">
        <v>367</v>
      </c>
      <c r="AS88" s="27" t="s">
        <v>367</v>
      </c>
      <c r="AT88" s="27" t="s">
        <v>367</v>
      </c>
      <c r="AU88" s="27" t="s">
        <v>367</v>
      </c>
      <c r="AV88" s="53">
        <f t="shared" si="25"/>
        <v>3.6499022770560354</v>
      </c>
    </row>
    <row r="89" spans="1:48" ht="15" customHeight="1">
      <c r="A89" s="33" t="s">
        <v>88</v>
      </c>
      <c r="B89" s="51">
        <f>'Расчет субсидий'!BM89</f>
        <v>90.400000000000091</v>
      </c>
      <c r="C89" s="53">
        <f>'Расчет субсидий'!D89-1</f>
        <v>6.948356807511713E-3</v>
      </c>
      <c r="D89" s="53">
        <f>C89*'Расчет субсидий'!E89</f>
        <v>6.948356807511713E-2</v>
      </c>
      <c r="E89" s="54">
        <f t="shared" si="36"/>
        <v>1.1483684498467805</v>
      </c>
      <c r="F89" s="27" t="s">
        <v>367</v>
      </c>
      <c r="G89" s="27" t="s">
        <v>367</v>
      </c>
      <c r="H89" s="27" t="s">
        <v>367</v>
      </c>
      <c r="I89" s="27" t="s">
        <v>367</v>
      </c>
      <c r="J89" s="27" t="s">
        <v>367</v>
      </c>
      <c r="K89" s="27" t="s">
        <v>367</v>
      </c>
      <c r="L89" s="53">
        <f>'Расчет субсидий'!P89-1</f>
        <v>-0.13351762266758804</v>
      </c>
      <c r="M89" s="53">
        <f>L89*'Расчет субсидий'!Q89</f>
        <v>-2.6703524533517609</v>
      </c>
      <c r="N89" s="54">
        <f t="shared" si="37"/>
        <v>-44.133434599744966</v>
      </c>
      <c r="O89" s="53">
        <f>'Расчет субсидий'!T89-1</f>
        <v>0.16603260869565228</v>
      </c>
      <c r="P89" s="53">
        <f>O89*'Расчет субсидий'!U89</f>
        <v>4.9809782608695681</v>
      </c>
      <c r="Q89" s="54">
        <f t="shared" si="38"/>
        <v>82.321596927370464</v>
      </c>
      <c r="R89" s="53">
        <f>'Расчет субсидий'!X89-1</f>
        <v>0.14999999999999991</v>
      </c>
      <c r="S89" s="53">
        <f>R89*'Расчет субсидий'!Y89</f>
        <v>2.9999999999999982</v>
      </c>
      <c r="T89" s="54">
        <f t="shared" si="39"/>
        <v>49.581583746763165</v>
      </c>
      <c r="U89" s="59">
        <f>'Расчет субсидий'!AB89-1</f>
        <v>1.7932692307692344E-2</v>
      </c>
      <c r="V89" s="59">
        <f>U89*'Расчет субсидий'!AC89</f>
        <v>8.966346153846172E-2</v>
      </c>
      <c r="W89" s="54">
        <f t="shared" si="23"/>
        <v>1.4818854757646402</v>
      </c>
      <c r="X89" s="67">
        <f>'Расчет субсидий'!AF89-1</f>
        <v>0</v>
      </c>
      <c r="Y89" s="67">
        <f>X89*'Расчет субсидий'!AG89</f>
        <v>0</v>
      </c>
      <c r="Z89" s="54">
        <f t="shared" si="40"/>
        <v>0</v>
      </c>
      <c r="AA89" s="27" t="s">
        <v>367</v>
      </c>
      <c r="AB89" s="27" t="s">
        <v>367</v>
      </c>
      <c r="AC89" s="27" t="s">
        <v>367</v>
      </c>
      <c r="AD89" s="27" t="s">
        <v>367</v>
      </c>
      <c r="AE89" s="27" t="s">
        <v>367</v>
      </c>
      <c r="AF89" s="27" t="s">
        <v>367</v>
      </c>
      <c r="AG89" s="27" t="s">
        <v>367</v>
      </c>
      <c r="AH89" s="27" t="s">
        <v>367</v>
      </c>
      <c r="AI89" s="27" t="s">
        <v>367</v>
      </c>
      <c r="AJ89" s="27" t="s">
        <v>367</v>
      </c>
      <c r="AK89" s="27" t="s">
        <v>367</v>
      </c>
      <c r="AL89" s="27" t="s">
        <v>367</v>
      </c>
      <c r="AM89" s="59">
        <f>'Расчет субсидий'!AZ89-1</f>
        <v>0</v>
      </c>
      <c r="AN89" s="59">
        <f>AM89*'Расчет субсидий'!BA89</f>
        <v>0</v>
      </c>
      <c r="AO89" s="54">
        <f t="shared" si="24"/>
        <v>0</v>
      </c>
      <c r="AP89" s="27" t="s">
        <v>367</v>
      </c>
      <c r="AQ89" s="27" t="s">
        <v>367</v>
      </c>
      <c r="AR89" s="27" t="s">
        <v>367</v>
      </c>
      <c r="AS89" s="27" t="s">
        <v>367</v>
      </c>
      <c r="AT89" s="27" t="s">
        <v>367</v>
      </c>
      <c r="AU89" s="27" t="s">
        <v>367</v>
      </c>
      <c r="AV89" s="53">
        <f t="shared" si="25"/>
        <v>5.4697728371313845</v>
      </c>
    </row>
    <row r="90" spans="1:48" ht="15" customHeight="1">
      <c r="A90" s="32" t="s">
        <v>89</v>
      </c>
      <c r="B90" s="55"/>
      <c r="C90" s="56"/>
      <c r="D90" s="56"/>
      <c r="E90" s="57"/>
      <c r="F90" s="56"/>
      <c r="G90" s="56"/>
      <c r="H90" s="57"/>
      <c r="I90" s="57"/>
      <c r="J90" s="57"/>
      <c r="K90" s="57"/>
      <c r="L90" s="56"/>
      <c r="M90" s="56"/>
      <c r="N90" s="57"/>
      <c r="O90" s="56"/>
      <c r="P90" s="56"/>
      <c r="Q90" s="57"/>
      <c r="R90" s="56"/>
      <c r="S90" s="56"/>
      <c r="T90" s="57"/>
      <c r="U90" s="57"/>
      <c r="V90" s="57"/>
      <c r="W90" s="57"/>
      <c r="X90" s="69"/>
      <c r="Y90" s="69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</row>
    <row r="91" spans="1:48" ht="15" customHeight="1">
      <c r="A91" s="33" t="s">
        <v>90</v>
      </c>
      <c r="B91" s="51">
        <f>'Расчет субсидий'!BM91</f>
        <v>-5.7999999999999545</v>
      </c>
      <c r="C91" s="53">
        <f>'Расчет субсидий'!D91-1</f>
        <v>-1</v>
      </c>
      <c r="D91" s="53">
        <f>C91*'Расчет субсидий'!E91</f>
        <v>0</v>
      </c>
      <c r="E91" s="54">
        <f t="shared" ref="E91:E103" si="41">$B91*D91/$AV91</f>
        <v>0</v>
      </c>
      <c r="F91" s="27" t="s">
        <v>367</v>
      </c>
      <c r="G91" s="27" t="s">
        <v>367</v>
      </c>
      <c r="H91" s="27" t="s">
        <v>367</v>
      </c>
      <c r="I91" s="27" t="s">
        <v>367</v>
      </c>
      <c r="J91" s="27" t="s">
        <v>367</v>
      </c>
      <c r="K91" s="27" t="s">
        <v>367</v>
      </c>
      <c r="L91" s="53">
        <f>'Расчет субсидий'!P91-1</f>
        <v>-0.40409931678053657</v>
      </c>
      <c r="M91" s="53">
        <f>L91*'Расчет субсидий'!Q91</f>
        <v>-8.0819863356107309</v>
      </c>
      <c r="N91" s="54">
        <f t="shared" ref="N91:N103" si="42">$B91*M91/$AV91</f>
        <v>-46.047802746304562</v>
      </c>
      <c r="O91" s="53">
        <f>'Расчет субсидий'!T91-1</f>
        <v>0.1466227347611202</v>
      </c>
      <c r="P91" s="53">
        <f>O91*'Расчет субсидий'!U91</f>
        <v>2.932454695222404</v>
      </c>
      <c r="Q91" s="54">
        <f t="shared" ref="Q91:Q103" si="43">$B91*P91/$AV91</f>
        <v>16.707909387707701</v>
      </c>
      <c r="R91" s="53">
        <f>'Расчет субсидий'!X91-1</f>
        <v>0.14893617021276606</v>
      </c>
      <c r="S91" s="53">
        <f>R91*'Расчет субсидий'!Y91</f>
        <v>4.4680851063829818</v>
      </c>
      <c r="T91" s="54">
        <f t="shared" ref="T91:T103" si="44">$B91*S91/$AV91</f>
        <v>25.457293923632601</v>
      </c>
      <c r="U91" s="59">
        <f>'Расчет субсидий'!AB91-1</f>
        <v>-6.7305731184988837E-2</v>
      </c>
      <c r="V91" s="59">
        <f>U91*'Расчет субсидий'!AC91</f>
        <v>-0.33652865592494419</v>
      </c>
      <c r="W91" s="54">
        <f t="shared" si="23"/>
        <v>-1.9174005650357007</v>
      </c>
      <c r="X91" s="67">
        <f>'Расчет субсидий'!AF91-1</f>
        <v>0</v>
      </c>
      <c r="Y91" s="67">
        <f>X91*'Расчет субсидий'!AG91</f>
        <v>0</v>
      </c>
      <c r="Z91" s="54">
        <f t="shared" ref="Z91:Z103" si="45">$B91*Y91/$AV91</f>
        <v>0</v>
      </c>
      <c r="AA91" s="27" t="s">
        <v>367</v>
      </c>
      <c r="AB91" s="27" t="s">
        <v>367</v>
      </c>
      <c r="AC91" s="27" t="s">
        <v>367</v>
      </c>
      <c r="AD91" s="27" t="s">
        <v>367</v>
      </c>
      <c r="AE91" s="27" t="s">
        <v>367</v>
      </c>
      <c r="AF91" s="27" t="s">
        <v>367</v>
      </c>
      <c r="AG91" s="27" t="s">
        <v>367</v>
      </c>
      <c r="AH91" s="27" t="s">
        <v>367</v>
      </c>
      <c r="AI91" s="27" t="s">
        <v>367</v>
      </c>
      <c r="AJ91" s="27" t="s">
        <v>367</v>
      </c>
      <c r="AK91" s="27" t="s">
        <v>367</v>
      </c>
      <c r="AL91" s="27" t="s">
        <v>367</v>
      </c>
      <c r="AM91" s="59">
        <f>'Расчет субсидий'!AZ91-1</f>
        <v>-1</v>
      </c>
      <c r="AN91" s="59">
        <f>AM91*'Расчет субсидий'!BA91</f>
        <v>0</v>
      </c>
      <c r="AO91" s="54">
        <f t="shared" si="24"/>
        <v>0</v>
      </c>
      <c r="AP91" s="27" t="s">
        <v>367</v>
      </c>
      <c r="AQ91" s="27" t="s">
        <v>367</v>
      </c>
      <c r="AR91" s="27" t="s">
        <v>367</v>
      </c>
      <c r="AS91" s="27" t="s">
        <v>367</v>
      </c>
      <c r="AT91" s="27" t="s">
        <v>367</v>
      </c>
      <c r="AU91" s="27" t="s">
        <v>367</v>
      </c>
      <c r="AV91" s="53">
        <f t="shared" si="25"/>
        <v>-1.0179751899302891</v>
      </c>
    </row>
    <row r="92" spans="1:48" ht="15" customHeight="1">
      <c r="A92" s="33" t="s">
        <v>91</v>
      </c>
      <c r="B92" s="51">
        <f>'Расчет субсидий'!BM92</f>
        <v>37.599999999999909</v>
      </c>
      <c r="C92" s="53">
        <f>'Расчет субсидий'!D92-1</f>
        <v>8.1468638699995655E-2</v>
      </c>
      <c r="D92" s="53">
        <f>C92*'Расчет субсидий'!E92</f>
        <v>0.81468638699995655</v>
      </c>
      <c r="E92" s="54">
        <f t="shared" si="41"/>
        <v>11.204085163651071</v>
      </c>
      <c r="F92" s="27" t="s">
        <v>367</v>
      </c>
      <c r="G92" s="27" t="s">
        <v>367</v>
      </c>
      <c r="H92" s="27" t="s">
        <v>367</v>
      </c>
      <c r="I92" s="27" t="s">
        <v>367</v>
      </c>
      <c r="J92" s="27" t="s">
        <v>367</v>
      </c>
      <c r="K92" s="27" t="s">
        <v>367</v>
      </c>
      <c r="L92" s="53">
        <f>'Расчет субсидий'!P92-1</f>
        <v>-0.13153429177468767</v>
      </c>
      <c r="M92" s="53">
        <f>L92*'Расчет субсидий'!Q92</f>
        <v>-2.6306858354937535</v>
      </c>
      <c r="N92" s="54">
        <f t="shared" si="42"/>
        <v>-36.178864174005348</v>
      </c>
      <c r="O92" s="53">
        <f>'Расчет субсидий'!T92-1</f>
        <v>8.7827426810477505E-2</v>
      </c>
      <c r="P92" s="53">
        <f>O92*'Расчет субсидий'!U92</f>
        <v>1.7565485362095501</v>
      </c>
      <c r="Q92" s="54">
        <f t="shared" si="43"/>
        <v>24.157172266313413</v>
      </c>
      <c r="R92" s="53">
        <f>'Расчет субсидий'!X92-1</f>
        <v>0.13196480938416433</v>
      </c>
      <c r="S92" s="53">
        <f>R92*'Расчет субсидий'!Y92</f>
        <v>3.9589442815249298</v>
      </c>
      <c r="T92" s="54">
        <f t="shared" si="44"/>
        <v>54.445918817540125</v>
      </c>
      <c r="U92" s="59">
        <f>'Расчет субсидий'!AB92-1</f>
        <v>-4.685958413224367E-2</v>
      </c>
      <c r="V92" s="59">
        <f>U92*'Расчет субсидий'!AC92</f>
        <v>-0.23429792066121835</v>
      </c>
      <c r="W92" s="54">
        <f t="shared" si="23"/>
        <v>-3.2222139692568503</v>
      </c>
      <c r="X92" s="67">
        <f>'Расчет субсидий'!AF92-1</f>
        <v>0</v>
      </c>
      <c r="Y92" s="67">
        <f>X92*'Расчет субсидий'!AG92</f>
        <v>0</v>
      </c>
      <c r="Z92" s="54">
        <f t="shared" si="45"/>
        <v>0</v>
      </c>
      <c r="AA92" s="27" t="s">
        <v>367</v>
      </c>
      <c r="AB92" s="27" t="s">
        <v>367</v>
      </c>
      <c r="AC92" s="27" t="s">
        <v>367</v>
      </c>
      <c r="AD92" s="27" t="s">
        <v>367</v>
      </c>
      <c r="AE92" s="27" t="s">
        <v>367</v>
      </c>
      <c r="AF92" s="27" t="s">
        <v>367</v>
      </c>
      <c r="AG92" s="27" t="s">
        <v>367</v>
      </c>
      <c r="AH92" s="27" t="s">
        <v>367</v>
      </c>
      <c r="AI92" s="27" t="s">
        <v>367</v>
      </c>
      <c r="AJ92" s="27" t="s">
        <v>367</v>
      </c>
      <c r="AK92" s="27" t="s">
        <v>367</v>
      </c>
      <c r="AL92" s="27" t="s">
        <v>367</v>
      </c>
      <c r="AM92" s="59">
        <f>'Расчет субсидий'!AZ92-1</f>
        <v>-9.3117408906882471E-2</v>
      </c>
      <c r="AN92" s="59">
        <f>AM92*'Расчет субсидий'!BA92</f>
        <v>-0.93117408906882471</v>
      </c>
      <c r="AO92" s="54">
        <f t="shared" si="24"/>
        <v>-12.806098104242505</v>
      </c>
      <c r="AP92" s="27" t="s">
        <v>367</v>
      </c>
      <c r="AQ92" s="27" t="s">
        <v>367</v>
      </c>
      <c r="AR92" s="27" t="s">
        <v>367</v>
      </c>
      <c r="AS92" s="27" t="s">
        <v>367</v>
      </c>
      <c r="AT92" s="27" t="s">
        <v>367</v>
      </c>
      <c r="AU92" s="27" t="s">
        <v>367</v>
      </c>
      <c r="AV92" s="53">
        <f t="shared" si="25"/>
        <v>2.7340213595106402</v>
      </c>
    </row>
    <row r="93" spans="1:48" ht="15" customHeight="1">
      <c r="A93" s="33" t="s">
        <v>92</v>
      </c>
      <c r="B93" s="51">
        <f>'Расчет субсидий'!BM93</f>
        <v>-132.09999999999991</v>
      </c>
      <c r="C93" s="53">
        <f>'Расчет субсидий'!D93-1</f>
        <v>-1</v>
      </c>
      <c r="D93" s="53">
        <f>C93*'Расчет субсидий'!E93</f>
        <v>0</v>
      </c>
      <c r="E93" s="54">
        <f t="shared" si="41"/>
        <v>0</v>
      </c>
      <c r="F93" s="27" t="s">
        <v>367</v>
      </c>
      <c r="G93" s="27" t="s">
        <v>367</v>
      </c>
      <c r="H93" s="27" t="s">
        <v>367</v>
      </c>
      <c r="I93" s="27" t="s">
        <v>367</v>
      </c>
      <c r="J93" s="27" t="s">
        <v>367</v>
      </c>
      <c r="K93" s="27" t="s">
        <v>367</v>
      </c>
      <c r="L93" s="53">
        <f>'Расчет субсидий'!P93-1</f>
        <v>-0.44183271254475109</v>
      </c>
      <c r="M93" s="53">
        <f>L93*'Расчет субсидий'!Q93</f>
        <v>-8.8366542508950214</v>
      </c>
      <c r="N93" s="54">
        <f t="shared" si="42"/>
        <v>-107.80913396645806</v>
      </c>
      <c r="O93" s="53">
        <f>'Расчет субсидий'!T93-1</f>
        <v>0.14356624665903017</v>
      </c>
      <c r="P93" s="53">
        <f>O93*'Расчет субсидий'!U93</f>
        <v>2.8713249331806034</v>
      </c>
      <c r="Q93" s="54">
        <f t="shared" si="43"/>
        <v>35.030798489275014</v>
      </c>
      <c r="R93" s="53">
        <f>'Расчет субсидий'!X93-1</f>
        <v>0.1410788381742738</v>
      </c>
      <c r="S93" s="53">
        <f>R93*'Расчет субсидий'!Y93</f>
        <v>4.2323651452282141</v>
      </c>
      <c r="T93" s="54">
        <f t="shared" si="44"/>
        <v>51.635789743687333</v>
      </c>
      <c r="U93" s="59">
        <f>'Расчет субсидий'!AB93-1</f>
        <v>0.18105827616118608</v>
      </c>
      <c r="V93" s="59">
        <f>U93*'Расчет субсидий'!AC93</f>
        <v>0.90529138080593041</v>
      </c>
      <c r="W93" s="54">
        <f t="shared" si="23"/>
        <v>11.044754833776716</v>
      </c>
      <c r="X93" s="67">
        <f>'Расчет субсидий'!AF93-1</f>
        <v>0</v>
      </c>
      <c r="Y93" s="67">
        <f>X93*'Расчет субсидий'!AG93</f>
        <v>0</v>
      </c>
      <c r="Z93" s="54">
        <f t="shared" si="45"/>
        <v>0</v>
      </c>
      <c r="AA93" s="27" t="s">
        <v>367</v>
      </c>
      <c r="AB93" s="27" t="s">
        <v>367</v>
      </c>
      <c r="AC93" s="27" t="s">
        <v>367</v>
      </c>
      <c r="AD93" s="27" t="s">
        <v>367</v>
      </c>
      <c r="AE93" s="27" t="s">
        <v>367</v>
      </c>
      <c r="AF93" s="27" t="s">
        <v>367</v>
      </c>
      <c r="AG93" s="27" t="s">
        <v>367</v>
      </c>
      <c r="AH93" s="27" t="s">
        <v>367</v>
      </c>
      <c r="AI93" s="27" t="s">
        <v>367</v>
      </c>
      <c r="AJ93" s="27" t="s">
        <v>367</v>
      </c>
      <c r="AK93" s="27" t="s">
        <v>367</v>
      </c>
      <c r="AL93" s="27" t="s">
        <v>367</v>
      </c>
      <c r="AM93" s="59">
        <f>'Расчет субсидий'!AZ93-1</f>
        <v>-1</v>
      </c>
      <c r="AN93" s="59">
        <f>AM93*'Расчет субсидий'!BA93</f>
        <v>-10</v>
      </c>
      <c r="AO93" s="54">
        <f t="shared" si="24"/>
        <v>-122.00220910028092</v>
      </c>
      <c r="AP93" s="27" t="s">
        <v>367</v>
      </c>
      <c r="AQ93" s="27" t="s">
        <v>367</v>
      </c>
      <c r="AR93" s="27" t="s">
        <v>367</v>
      </c>
      <c r="AS93" s="27" t="s">
        <v>367</v>
      </c>
      <c r="AT93" s="27" t="s">
        <v>367</v>
      </c>
      <c r="AU93" s="27" t="s">
        <v>367</v>
      </c>
      <c r="AV93" s="53">
        <f t="shared" si="25"/>
        <v>-10.827672791680273</v>
      </c>
    </row>
    <row r="94" spans="1:48" ht="15" customHeight="1">
      <c r="A94" s="33" t="s">
        <v>93</v>
      </c>
      <c r="B94" s="51">
        <f>'Расчет субсидий'!BM94</f>
        <v>92</v>
      </c>
      <c r="C94" s="53">
        <f>'Расчет субсидий'!D94-1</f>
        <v>-1</v>
      </c>
      <c r="D94" s="53">
        <f>C94*'Расчет субсидий'!E94</f>
        <v>0</v>
      </c>
      <c r="E94" s="54">
        <f t="shared" si="41"/>
        <v>0</v>
      </c>
      <c r="F94" s="27" t="s">
        <v>367</v>
      </c>
      <c r="G94" s="27" t="s">
        <v>367</v>
      </c>
      <c r="H94" s="27" t="s">
        <v>367</v>
      </c>
      <c r="I94" s="27" t="s">
        <v>367</v>
      </c>
      <c r="J94" s="27" t="s">
        <v>367</v>
      </c>
      <c r="K94" s="27" t="s">
        <v>367</v>
      </c>
      <c r="L94" s="53">
        <f>'Расчет субсидий'!P94-1</f>
        <v>0.20250257875109101</v>
      </c>
      <c r="M94" s="53">
        <f>L94*'Расчет субсидий'!Q94</f>
        <v>4.0500515750218202</v>
      </c>
      <c r="N94" s="54">
        <f t="shared" si="42"/>
        <v>23.574067006093543</v>
      </c>
      <c r="O94" s="53">
        <f>'Расчет субсидий'!T94-1</f>
        <v>0.21928112965340185</v>
      </c>
      <c r="P94" s="53">
        <f>O94*'Расчет субсидий'!U94</f>
        <v>4.385622593068037</v>
      </c>
      <c r="Q94" s="54">
        <f t="shared" si="43"/>
        <v>25.527319580335622</v>
      </c>
      <c r="R94" s="53">
        <f>'Расчет субсидий'!X94-1</f>
        <v>0.21243243243243248</v>
      </c>
      <c r="S94" s="53">
        <f>R94*'Расчет субсидий'!Y94</f>
        <v>6.372972972972974</v>
      </c>
      <c r="T94" s="54">
        <f t="shared" si="44"/>
        <v>37.095056472726192</v>
      </c>
      <c r="U94" s="59">
        <f>'Расчет субсидий'!AB94-1</f>
        <v>0.19941153915377452</v>
      </c>
      <c r="V94" s="59">
        <f>U94*'Расчет субсидий'!AC94</f>
        <v>0.9970576957688726</v>
      </c>
      <c r="W94" s="54">
        <f t="shared" si="23"/>
        <v>5.8035569408446364</v>
      </c>
      <c r="X94" s="67">
        <f>'Расчет субсидий'!AF94-1</f>
        <v>0</v>
      </c>
      <c r="Y94" s="67">
        <f>X94*'Расчет субсидий'!AG94</f>
        <v>0</v>
      </c>
      <c r="Z94" s="54">
        <f t="shared" si="45"/>
        <v>0</v>
      </c>
      <c r="AA94" s="27" t="s">
        <v>367</v>
      </c>
      <c r="AB94" s="27" t="s">
        <v>367</v>
      </c>
      <c r="AC94" s="27" t="s">
        <v>367</v>
      </c>
      <c r="AD94" s="27" t="s">
        <v>367</v>
      </c>
      <c r="AE94" s="27" t="s">
        <v>367</v>
      </c>
      <c r="AF94" s="27" t="s">
        <v>367</v>
      </c>
      <c r="AG94" s="27" t="s">
        <v>367</v>
      </c>
      <c r="AH94" s="27" t="s">
        <v>367</v>
      </c>
      <c r="AI94" s="27" t="s">
        <v>367</v>
      </c>
      <c r="AJ94" s="27" t="s">
        <v>367</v>
      </c>
      <c r="AK94" s="27" t="s">
        <v>367</v>
      </c>
      <c r="AL94" s="27" t="s">
        <v>367</v>
      </c>
      <c r="AM94" s="59">
        <f>'Расчет субсидий'!AZ94-1</f>
        <v>-1</v>
      </c>
      <c r="AN94" s="59">
        <f>AM94*'Расчет субсидий'!BA94</f>
        <v>0</v>
      </c>
      <c r="AO94" s="54">
        <f t="shared" si="24"/>
        <v>0</v>
      </c>
      <c r="AP94" s="27" t="s">
        <v>367</v>
      </c>
      <c r="AQ94" s="27" t="s">
        <v>367</v>
      </c>
      <c r="AR94" s="27" t="s">
        <v>367</v>
      </c>
      <c r="AS94" s="27" t="s">
        <v>367</v>
      </c>
      <c r="AT94" s="27" t="s">
        <v>367</v>
      </c>
      <c r="AU94" s="27" t="s">
        <v>367</v>
      </c>
      <c r="AV94" s="53">
        <f t="shared" si="25"/>
        <v>15.805704836831705</v>
      </c>
    </row>
    <row r="95" spans="1:48" ht="15" customHeight="1">
      <c r="A95" s="33" t="s">
        <v>94</v>
      </c>
      <c r="B95" s="51">
        <f>'Расчет субсидий'!BM95</f>
        <v>-41.5</v>
      </c>
      <c r="C95" s="53">
        <f>'Расчет субсидий'!D95-1</f>
        <v>-4.7516970346552334E-2</v>
      </c>
      <c r="D95" s="53">
        <f>C95*'Расчет субсидий'!E95</f>
        <v>-0.47516970346552334</v>
      </c>
      <c r="E95" s="54">
        <f t="shared" si="41"/>
        <v>-5.7114072067700352</v>
      </c>
      <c r="F95" s="27" t="s">
        <v>367</v>
      </c>
      <c r="G95" s="27" t="s">
        <v>367</v>
      </c>
      <c r="H95" s="27" t="s">
        <v>367</v>
      </c>
      <c r="I95" s="27" t="s">
        <v>367</v>
      </c>
      <c r="J95" s="27" t="s">
        <v>367</v>
      </c>
      <c r="K95" s="27" t="s">
        <v>367</v>
      </c>
      <c r="L95" s="53">
        <f>'Расчет субсидий'!P95-1</f>
        <v>-0.54426683061789116</v>
      </c>
      <c r="M95" s="53">
        <f>L95*'Расчет субсидий'!Q95</f>
        <v>-10.885336612357824</v>
      </c>
      <c r="N95" s="54">
        <f t="shared" si="42"/>
        <v>-130.83870777642937</v>
      </c>
      <c r="O95" s="53">
        <f>'Расчет субсидий'!T95-1</f>
        <v>0.18132464712269281</v>
      </c>
      <c r="P95" s="53">
        <f>O95*'Расчет субсидий'!U95</f>
        <v>4.5331161780673206</v>
      </c>
      <c r="Q95" s="54">
        <f t="shared" si="43"/>
        <v>54.486791181580578</v>
      </c>
      <c r="R95" s="53">
        <f>'Расчет субсидий'!X95-1</f>
        <v>0.17589576547231278</v>
      </c>
      <c r="S95" s="53">
        <f>R95*'Расчет субсидий'!Y95</f>
        <v>4.3973941368078195</v>
      </c>
      <c r="T95" s="54">
        <f t="shared" si="44"/>
        <v>52.855450128239838</v>
      </c>
      <c r="U95" s="59">
        <f>'Расчет субсидий'!AB95-1</f>
        <v>-0.20453264178599617</v>
      </c>
      <c r="V95" s="59">
        <f>U95*'Расчет субсидий'!AC95</f>
        <v>-1.022663208929981</v>
      </c>
      <c r="W95" s="54">
        <f t="shared" si="23"/>
        <v>-12.292126326621023</v>
      </c>
      <c r="X95" s="67">
        <f>'Расчет субсидий'!AF95-1</f>
        <v>0</v>
      </c>
      <c r="Y95" s="67">
        <f>X95*'Расчет субсидий'!AG95</f>
        <v>0</v>
      </c>
      <c r="Z95" s="54">
        <f t="shared" si="45"/>
        <v>0</v>
      </c>
      <c r="AA95" s="27" t="s">
        <v>367</v>
      </c>
      <c r="AB95" s="27" t="s">
        <v>367</v>
      </c>
      <c r="AC95" s="27" t="s">
        <v>367</v>
      </c>
      <c r="AD95" s="27" t="s">
        <v>367</v>
      </c>
      <c r="AE95" s="27" t="s">
        <v>367</v>
      </c>
      <c r="AF95" s="27" t="s">
        <v>367</v>
      </c>
      <c r="AG95" s="27" t="s">
        <v>367</v>
      </c>
      <c r="AH95" s="27" t="s">
        <v>367</v>
      </c>
      <c r="AI95" s="27" t="s">
        <v>367</v>
      </c>
      <c r="AJ95" s="27" t="s">
        <v>367</v>
      </c>
      <c r="AK95" s="27" t="s">
        <v>367</v>
      </c>
      <c r="AL95" s="27" t="s">
        <v>367</v>
      </c>
      <c r="AM95" s="59">
        <f>'Расчет субсидий'!AZ95-1</f>
        <v>-1</v>
      </c>
      <c r="AN95" s="59">
        <f>AM95*'Расчет субсидий'!BA95</f>
        <v>0</v>
      </c>
      <c r="AO95" s="54">
        <f t="shared" si="24"/>
        <v>0</v>
      </c>
      <c r="AP95" s="27" t="s">
        <v>367</v>
      </c>
      <c r="AQ95" s="27" t="s">
        <v>367</v>
      </c>
      <c r="AR95" s="27" t="s">
        <v>367</v>
      </c>
      <c r="AS95" s="27" t="s">
        <v>367</v>
      </c>
      <c r="AT95" s="27" t="s">
        <v>367</v>
      </c>
      <c r="AU95" s="27" t="s">
        <v>367</v>
      </c>
      <c r="AV95" s="53">
        <f t="shared" si="25"/>
        <v>-3.4526592098781879</v>
      </c>
    </row>
    <row r="96" spans="1:48" ht="15" customHeight="1">
      <c r="A96" s="33" t="s">
        <v>95</v>
      </c>
      <c r="B96" s="51">
        <f>'Расчет субсидий'!BM96</f>
        <v>15.600000000000023</v>
      </c>
      <c r="C96" s="53">
        <f>'Расчет субсидий'!D96-1</f>
        <v>-1</v>
      </c>
      <c r="D96" s="53">
        <f>C96*'Расчет субсидий'!E96</f>
        <v>0</v>
      </c>
      <c r="E96" s="54">
        <f t="shared" si="41"/>
        <v>0</v>
      </c>
      <c r="F96" s="27" t="s">
        <v>367</v>
      </c>
      <c r="G96" s="27" t="s">
        <v>367</v>
      </c>
      <c r="H96" s="27" t="s">
        <v>367</v>
      </c>
      <c r="I96" s="27" t="s">
        <v>367</v>
      </c>
      <c r="J96" s="27" t="s">
        <v>367</v>
      </c>
      <c r="K96" s="27" t="s">
        <v>367</v>
      </c>
      <c r="L96" s="53">
        <f>'Расчет субсидий'!P96-1</f>
        <v>-0.3273508713928116</v>
      </c>
      <c r="M96" s="53">
        <f>L96*'Расчет субсидий'!Q96</f>
        <v>-6.5470174278562325</v>
      </c>
      <c r="N96" s="54">
        <f t="shared" si="42"/>
        <v>-47.232557498704907</v>
      </c>
      <c r="O96" s="53">
        <f>'Расчет субсидий'!T96-1</f>
        <v>0.1664723711820939</v>
      </c>
      <c r="P96" s="53">
        <f>O96*'Расчет субсидий'!U96</f>
        <v>4.1618092795523474</v>
      </c>
      <c r="Q96" s="54">
        <f t="shared" si="43"/>
        <v>30.024801103892298</v>
      </c>
      <c r="R96" s="53">
        <f>'Расчет субсидий'!X96-1</f>
        <v>0.14035087719298245</v>
      </c>
      <c r="S96" s="53">
        <f>R96*'Расчет субсидий'!Y96</f>
        <v>3.5087719298245612</v>
      </c>
      <c r="T96" s="54">
        <f t="shared" si="44"/>
        <v>25.313552889005635</v>
      </c>
      <c r="U96" s="59">
        <f>'Расчет субсидий'!AB96-1</f>
        <v>0.20775788379346194</v>
      </c>
      <c r="V96" s="59">
        <f>U96*'Расчет субсидий'!AC96</f>
        <v>1.0387894189673097</v>
      </c>
      <c r="W96" s="54">
        <f t="shared" si="23"/>
        <v>7.4942035058070031</v>
      </c>
      <c r="X96" s="67">
        <f>'Расчет субсидий'!AF96-1</f>
        <v>0</v>
      </c>
      <c r="Y96" s="67">
        <f>X96*'Расчет субсидий'!AG96</f>
        <v>0</v>
      </c>
      <c r="Z96" s="54">
        <f t="shared" si="45"/>
        <v>0</v>
      </c>
      <c r="AA96" s="27" t="s">
        <v>367</v>
      </c>
      <c r="AB96" s="27" t="s">
        <v>367</v>
      </c>
      <c r="AC96" s="27" t="s">
        <v>367</v>
      </c>
      <c r="AD96" s="27" t="s">
        <v>367</v>
      </c>
      <c r="AE96" s="27" t="s">
        <v>367</v>
      </c>
      <c r="AF96" s="27" t="s">
        <v>367</v>
      </c>
      <c r="AG96" s="27" t="s">
        <v>367</v>
      </c>
      <c r="AH96" s="27" t="s">
        <v>367</v>
      </c>
      <c r="AI96" s="27" t="s">
        <v>367</v>
      </c>
      <c r="AJ96" s="27" t="s">
        <v>367</v>
      </c>
      <c r="AK96" s="27" t="s">
        <v>367</v>
      </c>
      <c r="AL96" s="27" t="s">
        <v>367</v>
      </c>
      <c r="AM96" s="59">
        <f>'Расчет субсидий'!AZ96-1</f>
        <v>-1</v>
      </c>
      <c r="AN96" s="59">
        <f>AM96*'Расчет субсидий'!BA96</f>
        <v>0</v>
      </c>
      <c r="AO96" s="54">
        <f t="shared" si="24"/>
        <v>0</v>
      </c>
      <c r="AP96" s="27" t="s">
        <v>367</v>
      </c>
      <c r="AQ96" s="27" t="s">
        <v>367</v>
      </c>
      <c r="AR96" s="27" t="s">
        <v>367</v>
      </c>
      <c r="AS96" s="27" t="s">
        <v>367</v>
      </c>
      <c r="AT96" s="27" t="s">
        <v>367</v>
      </c>
      <c r="AU96" s="27" t="s">
        <v>367</v>
      </c>
      <c r="AV96" s="53">
        <f t="shared" si="25"/>
        <v>2.1623532004879857</v>
      </c>
    </row>
    <row r="97" spans="1:48" ht="15" customHeight="1">
      <c r="A97" s="33" t="s">
        <v>96</v>
      </c>
      <c r="B97" s="51">
        <f>'Расчет субсидий'!BM97</f>
        <v>19.399999999999977</v>
      </c>
      <c r="C97" s="53">
        <f>'Расчет субсидий'!D97-1</f>
        <v>-5.2634360302277639E-2</v>
      </c>
      <c r="D97" s="53">
        <f>C97*'Расчет субсидий'!E97</f>
        <v>-0.52634360302277639</v>
      </c>
      <c r="E97" s="54">
        <f t="shared" si="41"/>
        <v>-4.5660306159162136</v>
      </c>
      <c r="F97" s="27" t="s">
        <v>367</v>
      </c>
      <c r="G97" s="27" t="s">
        <v>367</v>
      </c>
      <c r="H97" s="27" t="s">
        <v>367</v>
      </c>
      <c r="I97" s="27" t="s">
        <v>367</v>
      </c>
      <c r="J97" s="27" t="s">
        <v>367</v>
      </c>
      <c r="K97" s="27" t="s">
        <v>367</v>
      </c>
      <c r="L97" s="53">
        <f>'Расчет субсидий'!P97-1</f>
        <v>-0.26882394421374278</v>
      </c>
      <c r="M97" s="53">
        <f>L97*'Расчет субсидий'!Q97</f>
        <v>-5.3764788842748557</v>
      </c>
      <c r="N97" s="54">
        <f t="shared" si="42"/>
        <v>-46.640952887887046</v>
      </c>
      <c r="O97" s="53">
        <f>'Расчет субсидий'!T97-1</f>
        <v>0.23431309904153341</v>
      </c>
      <c r="P97" s="53">
        <f>O97*'Расчет субсидий'!U97</f>
        <v>4.6862619808306683</v>
      </c>
      <c r="Q97" s="54">
        <f t="shared" si="43"/>
        <v>40.653321434498473</v>
      </c>
      <c r="R97" s="53">
        <f>'Расчет субсидий'!X97-1</f>
        <v>0.1444444444444446</v>
      </c>
      <c r="S97" s="53">
        <f>R97*'Расчет субсидий'!Y97</f>
        <v>4.3333333333333375</v>
      </c>
      <c r="T97" s="54">
        <f t="shared" si="44"/>
        <v>37.591665511538615</v>
      </c>
      <c r="U97" s="59">
        <f>'Расчет субсидий'!AB97-1</f>
        <v>-0.58336503106377591</v>
      </c>
      <c r="V97" s="59">
        <f>U97*'Расчет субсидий'!AC97</f>
        <v>-2.9168251553188798</v>
      </c>
      <c r="W97" s="54">
        <f t="shared" si="23"/>
        <v>-25.303457444858978</v>
      </c>
      <c r="X97" s="67">
        <f>'Расчет субсидий'!AF97-1</f>
        <v>0</v>
      </c>
      <c r="Y97" s="67">
        <f>X97*'Расчет субсидий'!AG97</f>
        <v>0</v>
      </c>
      <c r="Z97" s="54">
        <f t="shared" si="45"/>
        <v>0</v>
      </c>
      <c r="AA97" s="27" t="s">
        <v>367</v>
      </c>
      <c r="AB97" s="27" t="s">
        <v>367</v>
      </c>
      <c r="AC97" s="27" t="s">
        <v>367</v>
      </c>
      <c r="AD97" s="27" t="s">
        <v>367</v>
      </c>
      <c r="AE97" s="27" t="s">
        <v>367</v>
      </c>
      <c r="AF97" s="27" t="s">
        <v>367</v>
      </c>
      <c r="AG97" s="27" t="s">
        <v>367</v>
      </c>
      <c r="AH97" s="27" t="s">
        <v>367</v>
      </c>
      <c r="AI97" s="27" t="s">
        <v>367</v>
      </c>
      <c r="AJ97" s="27" t="s">
        <v>367</v>
      </c>
      <c r="AK97" s="27" t="s">
        <v>367</v>
      </c>
      <c r="AL97" s="27" t="s">
        <v>367</v>
      </c>
      <c r="AM97" s="59">
        <f>'Расчет субсидий'!AZ97-1</f>
        <v>0.20363636363636362</v>
      </c>
      <c r="AN97" s="59">
        <f>AM97*'Расчет субсидий'!BA97</f>
        <v>2.0363636363636362</v>
      </c>
      <c r="AO97" s="54">
        <f t="shared" si="24"/>
        <v>17.665454002625122</v>
      </c>
      <c r="AP97" s="27" t="s">
        <v>367</v>
      </c>
      <c r="AQ97" s="27" t="s">
        <v>367</v>
      </c>
      <c r="AR97" s="27" t="s">
        <v>367</v>
      </c>
      <c r="AS97" s="27" t="s">
        <v>367</v>
      </c>
      <c r="AT97" s="27" t="s">
        <v>367</v>
      </c>
      <c r="AU97" s="27" t="s">
        <v>367</v>
      </c>
      <c r="AV97" s="53">
        <f t="shared" si="25"/>
        <v>2.2363113079111301</v>
      </c>
    </row>
    <row r="98" spans="1:48" ht="15" customHeight="1">
      <c r="A98" s="33" t="s">
        <v>97</v>
      </c>
      <c r="B98" s="51">
        <f>'Расчет субсидий'!BM98</f>
        <v>93</v>
      </c>
      <c r="C98" s="53">
        <f>'Расчет субсидий'!D98-1</f>
        <v>0.21661087866108786</v>
      </c>
      <c r="D98" s="53">
        <f>C98*'Расчет субсидий'!E98</f>
        <v>2.1661087866108786</v>
      </c>
      <c r="E98" s="54">
        <f t="shared" si="41"/>
        <v>17.986256251785296</v>
      </c>
      <c r="F98" s="27" t="s">
        <v>367</v>
      </c>
      <c r="G98" s="27" t="s">
        <v>367</v>
      </c>
      <c r="H98" s="27" t="s">
        <v>367</v>
      </c>
      <c r="I98" s="27" t="s">
        <v>367</v>
      </c>
      <c r="J98" s="27" t="s">
        <v>367</v>
      </c>
      <c r="K98" s="27" t="s">
        <v>367</v>
      </c>
      <c r="L98" s="53">
        <f>'Расчет субсидий'!P98-1</f>
        <v>0.11922612994016202</v>
      </c>
      <c r="M98" s="53">
        <f>L98*'Расчет субсидий'!Q98</f>
        <v>2.3845225988032404</v>
      </c>
      <c r="N98" s="54">
        <f t="shared" si="42"/>
        <v>19.799852512187165</v>
      </c>
      <c r="O98" s="53">
        <f>'Расчет субсидий'!T98-1</f>
        <v>0.18388791593695264</v>
      </c>
      <c r="P98" s="53">
        <f>O98*'Расчет субсидий'!U98</f>
        <v>4.5971978984238158</v>
      </c>
      <c r="Q98" s="54">
        <f t="shared" si="43"/>
        <v>38.172773201567466</v>
      </c>
      <c r="R98" s="53">
        <f>'Расчет субсидий'!X98-1</f>
        <v>0.17333333333333334</v>
      </c>
      <c r="S98" s="53">
        <f>R98*'Расчет субсидий'!Y98</f>
        <v>4.3333333333333339</v>
      </c>
      <c r="T98" s="54">
        <f t="shared" si="44"/>
        <v>35.981777203204508</v>
      </c>
      <c r="U98" s="59">
        <f>'Расчет субсидий'!AB98-1</f>
        <v>-9.2837667087850018E-2</v>
      </c>
      <c r="V98" s="59">
        <f>U98*'Расчет субсидий'!AC98</f>
        <v>-0.46418833543925009</v>
      </c>
      <c r="W98" s="54">
        <f t="shared" si="23"/>
        <v>-3.8543818306387969</v>
      </c>
      <c r="X98" s="67">
        <f>'Расчет субсидий'!AF98-1</f>
        <v>0</v>
      </c>
      <c r="Y98" s="67">
        <f>X98*'Расчет субсидий'!AG98</f>
        <v>0</v>
      </c>
      <c r="Z98" s="54">
        <f t="shared" si="45"/>
        <v>0</v>
      </c>
      <c r="AA98" s="27" t="s">
        <v>367</v>
      </c>
      <c r="AB98" s="27" t="s">
        <v>367</v>
      </c>
      <c r="AC98" s="27" t="s">
        <v>367</v>
      </c>
      <c r="AD98" s="27" t="s">
        <v>367</v>
      </c>
      <c r="AE98" s="27" t="s">
        <v>367</v>
      </c>
      <c r="AF98" s="27" t="s">
        <v>367</v>
      </c>
      <c r="AG98" s="27" t="s">
        <v>367</v>
      </c>
      <c r="AH98" s="27" t="s">
        <v>367</v>
      </c>
      <c r="AI98" s="27" t="s">
        <v>367</v>
      </c>
      <c r="AJ98" s="27" t="s">
        <v>367</v>
      </c>
      <c r="AK98" s="27" t="s">
        <v>367</v>
      </c>
      <c r="AL98" s="27" t="s">
        <v>367</v>
      </c>
      <c r="AM98" s="59">
        <f>'Расчет субсидий'!AZ98-1</f>
        <v>-0.1816860465116279</v>
      </c>
      <c r="AN98" s="59">
        <f>AM98*'Расчет субсидий'!BA98</f>
        <v>-1.816860465116279</v>
      </c>
      <c r="AO98" s="54">
        <f t="shared" si="24"/>
        <v>-15.086277338105642</v>
      </c>
      <c r="AP98" s="27" t="s">
        <v>367</v>
      </c>
      <c r="AQ98" s="27" t="s">
        <v>367</v>
      </c>
      <c r="AR98" s="27" t="s">
        <v>367</v>
      </c>
      <c r="AS98" s="27" t="s">
        <v>367</v>
      </c>
      <c r="AT98" s="27" t="s">
        <v>367</v>
      </c>
      <c r="AU98" s="27" t="s">
        <v>367</v>
      </c>
      <c r="AV98" s="53">
        <f t="shared" si="25"/>
        <v>11.20011381661574</v>
      </c>
    </row>
    <row r="99" spans="1:48" ht="15" customHeight="1">
      <c r="A99" s="33" t="s">
        <v>98</v>
      </c>
      <c r="B99" s="51">
        <f>'Расчет субсидий'!BM99</f>
        <v>56</v>
      </c>
      <c r="C99" s="53">
        <f>'Расчет субсидий'!D99-1</f>
        <v>-3.2281205164992333E-3</v>
      </c>
      <c r="D99" s="53">
        <f>C99*'Расчет субсидий'!E99</f>
        <v>-3.2281205164992333E-2</v>
      </c>
      <c r="E99" s="54">
        <f t="shared" si="41"/>
        <v>-0.17759119675686993</v>
      </c>
      <c r="F99" s="27" t="s">
        <v>367</v>
      </c>
      <c r="G99" s="27" t="s">
        <v>367</v>
      </c>
      <c r="H99" s="27" t="s">
        <v>367</v>
      </c>
      <c r="I99" s="27" t="s">
        <v>367</v>
      </c>
      <c r="J99" s="27" t="s">
        <v>367</v>
      </c>
      <c r="K99" s="27" t="s">
        <v>367</v>
      </c>
      <c r="L99" s="53">
        <f>'Расчет субсидий'!P99-1</f>
        <v>0.2156048039280738</v>
      </c>
      <c r="M99" s="53">
        <f>L99*'Расчет субсидий'!Q99</f>
        <v>4.3120960785614759</v>
      </c>
      <c r="N99" s="54">
        <f t="shared" si="42"/>
        <v>23.722481834501245</v>
      </c>
      <c r="O99" s="53">
        <f>'Расчет субсидий'!T99-1</f>
        <v>0.15113020736035865</v>
      </c>
      <c r="P99" s="53">
        <f>O99*'Расчет субсидий'!U99</f>
        <v>3.778255184008966</v>
      </c>
      <c r="Q99" s="54">
        <f t="shared" si="43"/>
        <v>20.785619878549522</v>
      </c>
      <c r="R99" s="53">
        <f>'Расчет субсидий'!X99-1</f>
        <v>0.11434108527131781</v>
      </c>
      <c r="S99" s="53">
        <f>R99*'Расчет субсидий'!Y99</f>
        <v>2.858527131782945</v>
      </c>
      <c r="T99" s="54">
        <f t="shared" si="44"/>
        <v>15.725845788615143</v>
      </c>
      <c r="U99" s="59">
        <f>'Расчет субсидий'!AB99-1</f>
        <v>-0.14746684801088061</v>
      </c>
      <c r="V99" s="59">
        <f>U99*'Расчет субсидий'!AC99</f>
        <v>-0.73733424005440307</v>
      </c>
      <c r="W99" s="54">
        <f t="shared" si="23"/>
        <v>-4.0563563049090323</v>
      </c>
      <c r="X99" s="67">
        <f>'Расчет субсидий'!AF99-1</f>
        <v>0</v>
      </c>
      <c r="Y99" s="67">
        <f>X99*'Расчет субсидий'!AG99</f>
        <v>0</v>
      </c>
      <c r="Z99" s="54">
        <f t="shared" si="45"/>
        <v>0</v>
      </c>
      <c r="AA99" s="27" t="s">
        <v>367</v>
      </c>
      <c r="AB99" s="27" t="s">
        <v>367</v>
      </c>
      <c r="AC99" s="27" t="s">
        <v>367</v>
      </c>
      <c r="AD99" s="27" t="s">
        <v>367</v>
      </c>
      <c r="AE99" s="27" t="s">
        <v>367</v>
      </c>
      <c r="AF99" s="27" t="s">
        <v>367</v>
      </c>
      <c r="AG99" s="27" t="s">
        <v>367</v>
      </c>
      <c r="AH99" s="27" t="s">
        <v>367</v>
      </c>
      <c r="AI99" s="27" t="s">
        <v>367</v>
      </c>
      <c r="AJ99" s="27" t="s">
        <v>367</v>
      </c>
      <c r="AK99" s="27" t="s">
        <v>367</v>
      </c>
      <c r="AL99" s="27" t="s">
        <v>367</v>
      </c>
      <c r="AM99" s="59">
        <f>'Расчет субсидий'!AZ99-1</f>
        <v>0</v>
      </c>
      <c r="AN99" s="59">
        <f>AM99*'Расчет субсидий'!BA99</f>
        <v>0</v>
      </c>
      <c r="AO99" s="54">
        <f t="shared" si="24"/>
        <v>0</v>
      </c>
      <c r="AP99" s="27" t="s">
        <v>367</v>
      </c>
      <c r="AQ99" s="27" t="s">
        <v>367</v>
      </c>
      <c r="AR99" s="27" t="s">
        <v>367</v>
      </c>
      <c r="AS99" s="27" t="s">
        <v>367</v>
      </c>
      <c r="AT99" s="27" t="s">
        <v>367</v>
      </c>
      <c r="AU99" s="27" t="s">
        <v>367</v>
      </c>
      <c r="AV99" s="53">
        <f t="shared" si="25"/>
        <v>10.179262949133991</v>
      </c>
    </row>
    <row r="100" spans="1:48" ht="15" customHeight="1">
      <c r="A100" s="33" t="s">
        <v>99</v>
      </c>
      <c r="B100" s="51">
        <f>'Расчет субсидий'!BM100</f>
        <v>34.900000000000091</v>
      </c>
      <c r="C100" s="53">
        <f>'Расчет субсидий'!D100-1</f>
        <v>-1</v>
      </c>
      <c r="D100" s="53">
        <f>C100*'Расчет субсидий'!E100</f>
        <v>0</v>
      </c>
      <c r="E100" s="54">
        <f t="shared" si="41"/>
        <v>0</v>
      </c>
      <c r="F100" s="27" t="s">
        <v>367</v>
      </c>
      <c r="G100" s="27" t="s">
        <v>367</v>
      </c>
      <c r="H100" s="27" t="s">
        <v>367</v>
      </c>
      <c r="I100" s="27" t="s">
        <v>367</v>
      </c>
      <c r="J100" s="27" t="s">
        <v>367</v>
      </c>
      <c r="K100" s="27" t="s">
        <v>367</v>
      </c>
      <c r="L100" s="53">
        <f>'Расчет субсидий'!P100-1</f>
        <v>-0.28608217253892076</v>
      </c>
      <c r="M100" s="53">
        <f>L100*'Расчет субсидий'!Q100</f>
        <v>-5.7216434507784157</v>
      </c>
      <c r="N100" s="54">
        <f t="shared" si="42"/>
        <v>-78.306966289226253</v>
      </c>
      <c r="O100" s="53">
        <f>'Расчет субсидий'!T100-1</f>
        <v>0.16352459016393439</v>
      </c>
      <c r="P100" s="53">
        <f>O100*'Расчет субсидий'!U100</f>
        <v>2.4528688524590159</v>
      </c>
      <c r="Q100" s="54">
        <f t="shared" si="43"/>
        <v>33.570200623960524</v>
      </c>
      <c r="R100" s="53">
        <f>'Расчет субсидий'!X100-1</f>
        <v>0.13812154696132595</v>
      </c>
      <c r="S100" s="53">
        <f>R100*'Расчет субсидий'!Y100</f>
        <v>4.8342541436464082</v>
      </c>
      <c r="T100" s="54">
        <f t="shared" si="44"/>
        <v>66.162070306665129</v>
      </c>
      <c r="U100" s="59">
        <f>'Расчет субсидий'!AB100-1</f>
        <v>0.19691071204319988</v>
      </c>
      <c r="V100" s="59">
        <f>U100*'Расчет субсидий'!AC100</f>
        <v>0.98455356021599938</v>
      </c>
      <c r="W100" s="54">
        <f t="shared" si="23"/>
        <v>13.474695358600691</v>
      </c>
      <c r="X100" s="67">
        <f>'Расчет субсидий'!AF100-1</f>
        <v>0</v>
      </c>
      <c r="Y100" s="67">
        <f>X100*'Расчет субсидий'!AG100</f>
        <v>0</v>
      </c>
      <c r="Z100" s="54">
        <f t="shared" si="45"/>
        <v>0</v>
      </c>
      <c r="AA100" s="27" t="s">
        <v>367</v>
      </c>
      <c r="AB100" s="27" t="s">
        <v>367</v>
      </c>
      <c r="AC100" s="27" t="s">
        <v>367</v>
      </c>
      <c r="AD100" s="27" t="s">
        <v>367</v>
      </c>
      <c r="AE100" s="27" t="s">
        <v>367</v>
      </c>
      <c r="AF100" s="27" t="s">
        <v>367</v>
      </c>
      <c r="AG100" s="27" t="s">
        <v>367</v>
      </c>
      <c r="AH100" s="27" t="s">
        <v>367</v>
      </c>
      <c r="AI100" s="27" t="s">
        <v>367</v>
      </c>
      <c r="AJ100" s="27" t="s">
        <v>367</v>
      </c>
      <c r="AK100" s="27" t="s">
        <v>367</v>
      </c>
      <c r="AL100" s="27" t="s">
        <v>367</v>
      </c>
      <c r="AM100" s="59">
        <f>'Расчет субсидий'!AZ100-1</f>
        <v>-1</v>
      </c>
      <c r="AN100" s="59">
        <f>AM100*'Расчет субсидий'!BA100</f>
        <v>0</v>
      </c>
      <c r="AO100" s="54">
        <f t="shared" si="24"/>
        <v>0</v>
      </c>
      <c r="AP100" s="27" t="s">
        <v>367</v>
      </c>
      <c r="AQ100" s="27" t="s">
        <v>367</v>
      </c>
      <c r="AR100" s="27" t="s">
        <v>367</v>
      </c>
      <c r="AS100" s="27" t="s">
        <v>367</v>
      </c>
      <c r="AT100" s="27" t="s">
        <v>367</v>
      </c>
      <c r="AU100" s="27" t="s">
        <v>367</v>
      </c>
      <c r="AV100" s="53">
        <f t="shared" si="25"/>
        <v>2.5500331055430077</v>
      </c>
    </row>
    <row r="101" spans="1:48" ht="15" customHeight="1">
      <c r="A101" s="33" t="s">
        <v>100</v>
      </c>
      <c r="B101" s="51">
        <f>'Расчет субсидий'!BM101</f>
        <v>-2.9000000000000057</v>
      </c>
      <c r="C101" s="53">
        <f>'Расчет субсидий'!D101-1</f>
        <v>-1</v>
      </c>
      <c r="D101" s="53">
        <f>C101*'Расчет субсидий'!E101</f>
        <v>0</v>
      </c>
      <c r="E101" s="54">
        <f t="shared" si="41"/>
        <v>0</v>
      </c>
      <c r="F101" s="27" t="s">
        <v>367</v>
      </c>
      <c r="G101" s="27" t="s">
        <v>367</v>
      </c>
      <c r="H101" s="27" t="s">
        <v>367</v>
      </c>
      <c r="I101" s="27" t="s">
        <v>367</v>
      </c>
      <c r="J101" s="27" t="s">
        <v>367</v>
      </c>
      <c r="K101" s="27" t="s">
        <v>367</v>
      </c>
      <c r="L101" s="53">
        <f>'Расчет субсидий'!P101-1</f>
        <v>-0.20244709597109622</v>
      </c>
      <c r="M101" s="53">
        <f>L101*'Расчет субсидий'!Q101</f>
        <v>-4.0489419194219245</v>
      </c>
      <c r="N101" s="54">
        <f t="shared" si="42"/>
        <v>-3.4122401566774956</v>
      </c>
      <c r="O101" s="53">
        <f>'Расчет субсидий'!T101-1</f>
        <v>4.6427959568271282E-2</v>
      </c>
      <c r="P101" s="53">
        <f>O101*'Расчет субсидий'!U101</f>
        <v>1.3928387870481385</v>
      </c>
      <c r="Q101" s="54">
        <f t="shared" si="43"/>
        <v>1.1738129455860866</v>
      </c>
      <c r="R101" s="53">
        <f>'Расчет субсидий'!X101-1</f>
        <v>8.2508250825081841E-3</v>
      </c>
      <c r="S101" s="53">
        <f>R101*'Расчет субсидий'!Y101</f>
        <v>0.16501650165016368</v>
      </c>
      <c r="T101" s="54">
        <f t="shared" si="44"/>
        <v>0.13906742666378338</v>
      </c>
      <c r="U101" s="59">
        <f>'Расчет субсидий'!AB101-1</f>
        <v>-0.19000689179875951</v>
      </c>
      <c r="V101" s="59">
        <f>U101*'Расчет субсидий'!AC101</f>
        <v>-0.95003445899379757</v>
      </c>
      <c r="W101" s="54">
        <f t="shared" si="23"/>
        <v>-0.80064021557238008</v>
      </c>
      <c r="X101" s="67">
        <f>'Расчет субсидий'!AF101-1</f>
        <v>0</v>
      </c>
      <c r="Y101" s="67">
        <f>X101*'Расчет субсидий'!AG101</f>
        <v>0</v>
      </c>
      <c r="Z101" s="54">
        <f t="shared" si="45"/>
        <v>0</v>
      </c>
      <c r="AA101" s="27" t="s">
        <v>367</v>
      </c>
      <c r="AB101" s="27" t="s">
        <v>367</v>
      </c>
      <c r="AC101" s="27" t="s">
        <v>367</v>
      </c>
      <c r="AD101" s="27" t="s">
        <v>367</v>
      </c>
      <c r="AE101" s="27" t="s">
        <v>367</v>
      </c>
      <c r="AF101" s="27" t="s">
        <v>367</v>
      </c>
      <c r="AG101" s="27" t="s">
        <v>367</v>
      </c>
      <c r="AH101" s="27" t="s">
        <v>367</v>
      </c>
      <c r="AI101" s="27" t="s">
        <v>367</v>
      </c>
      <c r="AJ101" s="27" t="s">
        <v>367</v>
      </c>
      <c r="AK101" s="27" t="s">
        <v>367</v>
      </c>
      <c r="AL101" s="27" t="s">
        <v>367</v>
      </c>
      <c r="AM101" s="59">
        <f>'Расчет субсидий'!AZ101-1</f>
        <v>-1</v>
      </c>
      <c r="AN101" s="59">
        <f>AM101*'Расчет субсидий'!BA101</f>
        <v>0</v>
      </c>
      <c r="AO101" s="54">
        <f t="shared" si="24"/>
        <v>0</v>
      </c>
      <c r="AP101" s="27" t="s">
        <v>367</v>
      </c>
      <c r="AQ101" s="27" t="s">
        <v>367</v>
      </c>
      <c r="AR101" s="27" t="s">
        <v>367</v>
      </c>
      <c r="AS101" s="27" t="s">
        <v>367</v>
      </c>
      <c r="AT101" s="27" t="s">
        <v>367</v>
      </c>
      <c r="AU101" s="27" t="s">
        <v>367</v>
      </c>
      <c r="AV101" s="53">
        <f t="shared" si="25"/>
        <v>-3.44112108971742</v>
      </c>
    </row>
    <row r="102" spans="1:48" ht="15" customHeight="1">
      <c r="A102" s="33" t="s">
        <v>101</v>
      </c>
      <c r="B102" s="51">
        <f>'Расчет субсидий'!BM102</f>
        <v>47.200000000000045</v>
      </c>
      <c r="C102" s="53">
        <f>'Расчет субсидий'!D102-1</f>
        <v>-1</v>
      </c>
      <c r="D102" s="53">
        <f>C102*'Расчет субсидий'!E102</f>
        <v>0</v>
      </c>
      <c r="E102" s="54">
        <f t="shared" si="41"/>
        <v>0</v>
      </c>
      <c r="F102" s="27" t="s">
        <v>367</v>
      </c>
      <c r="G102" s="27" t="s">
        <v>367</v>
      </c>
      <c r="H102" s="27" t="s">
        <v>367</v>
      </c>
      <c r="I102" s="27" t="s">
        <v>367</v>
      </c>
      <c r="J102" s="27" t="s">
        <v>367</v>
      </c>
      <c r="K102" s="27" t="s">
        <v>367</v>
      </c>
      <c r="L102" s="53">
        <f>'Расчет субсидий'!P102-1</f>
        <v>-0.12619934529856636</v>
      </c>
      <c r="M102" s="53">
        <f>L102*'Расчет субсидий'!Q102</f>
        <v>-2.5239869059713271</v>
      </c>
      <c r="N102" s="54">
        <f t="shared" si="42"/>
        <v>-22.365018276136883</v>
      </c>
      <c r="O102" s="53">
        <f>'Расчет субсидий'!T102-1</f>
        <v>0.16828478964401272</v>
      </c>
      <c r="P102" s="53">
        <f>O102*'Расчет субсидий'!U102</f>
        <v>3.3656957928802544</v>
      </c>
      <c r="Q102" s="54">
        <f t="shared" si="43"/>
        <v>29.823390819341686</v>
      </c>
      <c r="R102" s="53">
        <f>'Расчет субсидий'!X102-1</f>
        <v>0.15350877192982448</v>
      </c>
      <c r="S102" s="53">
        <f>R102*'Расчет субсидий'!Y102</f>
        <v>4.6052631578947345</v>
      </c>
      <c r="T102" s="54">
        <f t="shared" si="44"/>
        <v>40.807182655766773</v>
      </c>
      <c r="U102" s="59">
        <f>'Расчет субсидий'!AB102-1</f>
        <v>-2.4050482200261958E-2</v>
      </c>
      <c r="V102" s="59">
        <f>U102*'Расчет субсидий'!AC102</f>
        <v>-0.12025241100130979</v>
      </c>
      <c r="W102" s="54">
        <f t="shared" si="23"/>
        <v>-1.0655551989715315</v>
      </c>
      <c r="X102" s="67">
        <f>'Расчет субсидий'!AF102-1</f>
        <v>0</v>
      </c>
      <c r="Y102" s="67">
        <f>X102*'Расчет субсидий'!AG102</f>
        <v>0</v>
      </c>
      <c r="Z102" s="54">
        <f t="shared" si="45"/>
        <v>0</v>
      </c>
      <c r="AA102" s="27" t="s">
        <v>367</v>
      </c>
      <c r="AB102" s="27" t="s">
        <v>367</v>
      </c>
      <c r="AC102" s="27" t="s">
        <v>367</v>
      </c>
      <c r="AD102" s="27" t="s">
        <v>367</v>
      </c>
      <c r="AE102" s="27" t="s">
        <v>367</v>
      </c>
      <c r="AF102" s="27" t="s">
        <v>367</v>
      </c>
      <c r="AG102" s="27" t="s">
        <v>367</v>
      </c>
      <c r="AH102" s="27" t="s">
        <v>367</v>
      </c>
      <c r="AI102" s="27" t="s">
        <v>367</v>
      </c>
      <c r="AJ102" s="27" t="s">
        <v>367</v>
      </c>
      <c r="AK102" s="27" t="s">
        <v>367</v>
      </c>
      <c r="AL102" s="27" t="s">
        <v>367</v>
      </c>
      <c r="AM102" s="59">
        <f>'Расчет субсидий'!AZ102-1</f>
        <v>-1</v>
      </c>
      <c r="AN102" s="59">
        <f>AM102*'Расчет субсидий'!BA102</f>
        <v>0</v>
      </c>
      <c r="AO102" s="54">
        <f t="shared" si="24"/>
        <v>0</v>
      </c>
      <c r="AP102" s="27" t="s">
        <v>367</v>
      </c>
      <c r="AQ102" s="27" t="s">
        <v>367</v>
      </c>
      <c r="AR102" s="27" t="s">
        <v>367</v>
      </c>
      <c r="AS102" s="27" t="s">
        <v>367</v>
      </c>
      <c r="AT102" s="27" t="s">
        <v>367</v>
      </c>
      <c r="AU102" s="27" t="s">
        <v>367</v>
      </c>
      <c r="AV102" s="53">
        <f t="shared" si="25"/>
        <v>5.3267196338023517</v>
      </c>
    </row>
    <row r="103" spans="1:48" ht="15" customHeight="1">
      <c r="A103" s="33" t="s">
        <v>102</v>
      </c>
      <c r="B103" s="51">
        <f>'Расчет субсидий'!BM103</f>
        <v>-11.100000000000023</v>
      </c>
      <c r="C103" s="53">
        <f>'Расчет субсидий'!D103-1</f>
        <v>-1</v>
      </c>
      <c r="D103" s="53">
        <f>C103*'Расчет субсидий'!E103</f>
        <v>0</v>
      </c>
      <c r="E103" s="54">
        <f t="shared" si="41"/>
        <v>0</v>
      </c>
      <c r="F103" s="27" t="s">
        <v>367</v>
      </c>
      <c r="G103" s="27" t="s">
        <v>367</v>
      </c>
      <c r="H103" s="27" t="s">
        <v>367</v>
      </c>
      <c r="I103" s="27" t="s">
        <v>367</v>
      </c>
      <c r="J103" s="27" t="s">
        <v>367</v>
      </c>
      <c r="K103" s="27" t="s">
        <v>367</v>
      </c>
      <c r="L103" s="53">
        <f>'Расчет субсидий'!P103-1</f>
        <v>-0.30691165473774173</v>
      </c>
      <c r="M103" s="53">
        <f>L103*'Расчет субсидий'!Q103</f>
        <v>-6.1382330947548347</v>
      </c>
      <c r="N103" s="54">
        <f t="shared" si="42"/>
        <v>-34.9392364183335</v>
      </c>
      <c r="O103" s="53">
        <f>'Расчет субсидий'!T103-1</f>
        <v>0.16173120728929402</v>
      </c>
      <c r="P103" s="53">
        <f>O103*'Расчет субсидий'!U103</f>
        <v>2.4259681093394105</v>
      </c>
      <c r="Q103" s="54">
        <f t="shared" si="43"/>
        <v>13.80877395939501</v>
      </c>
      <c r="R103" s="53">
        <f>'Расчет субсидий'!X103-1</f>
        <v>0.13986013986013979</v>
      </c>
      <c r="S103" s="53">
        <f>R103*'Расчет субсидий'!Y103</f>
        <v>4.8951048951048923</v>
      </c>
      <c r="T103" s="54">
        <f t="shared" si="44"/>
        <v>27.863266934056139</v>
      </c>
      <c r="U103" s="59">
        <f>'Расчет субсидий'!AB103-1</f>
        <v>-0.62658444672833169</v>
      </c>
      <c r="V103" s="59">
        <f>U103*'Расчет субсидий'!AC103</f>
        <v>-3.1329222336416587</v>
      </c>
      <c r="W103" s="54">
        <f t="shared" si="23"/>
        <v>-17.832804475117669</v>
      </c>
      <c r="X103" s="67">
        <f>'Расчет субсидий'!AF103-1</f>
        <v>0</v>
      </c>
      <c r="Y103" s="67">
        <f>X103*'Расчет субсидий'!AG103</f>
        <v>0</v>
      </c>
      <c r="Z103" s="54">
        <f t="shared" si="45"/>
        <v>0</v>
      </c>
      <c r="AA103" s="27" t="s">
        <v>367</v>
      </c>
      <c r="AB103" s="27" t="s">
        <v>367</v>
      </c>
      <c r="AC103" s="27" t="s">
        <v>367</v>
      </c>
      <c r="AD103" s="27" t="s">
        <v>367</v>
      </c>
      <c r="AE103" s="27" t="s">
        <v>367</v>
      </c>
      <c r="AF103" s="27" t="s">
        <v>367</v>
      </c>
      <c r="AG103" s="27" t="s">
        <v>367</v>
      </c>
      <c r="AH103" s="27" t="s">
        <v>367</v>
      </c>
      <c r="AI103" s="27" t="s">
        <v>367</v>
      </c>
      <c r="AJ103" s="27" t="s">
        <v>367</v>
      </c>
      <c r="AK103" s="27" t="s">
        <v>367</v>
      </c>
      <c r="AL103" s="27" t="s">
        <v>367</v>
      </c>
      <c r="AM103" s="59">
        <f>'Расчет субсидий'!AZ103-1</f>
        <v>-1</v>
      </c>
      <c r="AN103" s="59">
        <f>AM103*'Расчет субсидий'!BA103</f>
        <v>0</v>
      </c>
      <c r="AO103" s="54">
        <f t="shared" si="24"/>
        <v>0</v>
      </c>
      <c r="AP103" s="27" t="s">
        <v>367</v>
      </c>
      <c r="AQ103" s="27" t="s">
        <v>367</v>
      </c>
      <c r="AR103" s="27" t="s">
        <v>367</v>
      </c>
      <c r="AS103" s="27" t="s">
        <v>367</v>
      </c>
      <c r="AT103" s="27" t="s">
        <v>367</v>
      </c>
      <c r="AU103" s="27" t="s">
        <v>367</v>
      </c>
      <c r="AV103" s="53">
        <f t="shared" si="25"/>
        <v>-1.9500823239521905</v>
      </c>
    </row>
    <row r="104" spans="1:48" ht="15" customHeight="1">
      <c r="A104" s="32" t="s">
        <v>103</v>
      </c>
      <c r="B104" s="55"/>
      <c r="C104" s="56"/>
      <c r="D104" s="56"/>
      <c r="E104" s="57"/>
      <c r="F104" s="56"/>
      <c r="G104" s="56"/>
      <c r="H104" s="57"/>
      <c r="I104" s="57"/>
      <c r="J104" s="57"/>
      <c r="K104" s="57"/>
      <c r="L104" s="56"/>
      <c r="M104" s="56"/>
      <c r="N104" s="57"/>
      <c r="O104" s="56"/>
      <c r="P104" s="56"/>
      <c r="Q104" s="57"/>
      <c r="R104" s="56"/>
      <c r="S104" s="56"/>
      <c r="T104" s="57"/>
      <c r="U104" s="57"/>
      <c r="V104" s="57"/>
      <c r="W104" s="57"/>
      <c r="X104" s="69"/>
      <c r="Y104" s="69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</row>
    <row r="105" spans="1:48" ht="15" customHeight="1">
      <c r="A105" s="33" t="s">
        <v>104</v>
      </c>
      <c r="B105" s="51">
        <f>'Расчет субсидий'!BM105</f>
        <v>188.70000000000005</v>
      </c>
      <c r="C105" s="53">
        <f>'Расчет субсидий'!D105-1</f>
        <v>0.20343174008695764</v>
      </c>
      <c r="D105" s="53">
        <f>C105*'Расчет субсидий'!E105</f>
        <v>2.0343174008695764</v>
      </c>
      <c r="E105" s="54">
        <f t="shared" ref="E105:E119" si="46">$B105*D105/$AV105</f>
        <v>25.66080247084107</v>
      </c>
      <c r="F105" s="27" t="s">
        <v>367</v>
      </c>
      <c r="G105" s="27" t="s">
        <v>367</v>
      </c>
      <c r="H105" s="27" t="s">
        <v>367</v>
      </c>
      <c r="I105" s="27" t="s">
        <v>367</v>
      </c>
      <c r="J105" s="27" t="s">
        <v>367</v>
      </c>
      <c r="K105" s="27" t="s">
        <v>367</v>
      </c>
      <c r="L105" s="53">
        <f>'Расчет субсидий'!P105-1</f>
        <v>4.192602500128606E-2</v>
      </c>
      <c r="M105" s="53">
        <f>L105*'Расчет субсидий'!Q105</f>
        <v>0.8385205000257212</v>
      </c>
      <c r="N105" s="54">
        <f t="shared" ref="N105:N119" si="47">$B105*M105/$AV105</f>
        <v>10.577065756657907</v>
      </c>
      <c r="O105" s="53">
        <f>'Расчет субсидий'!T105-1</f>
        <v>0.24059405940594059</v>
      </c>
      <c r="P105" s="53">
        <f>O105*'Расчет субсидий'!U105</f>
        <v>7.217821782178218</v>
      </c>
      <c r="Q105" s="54">
        <f t="shared" ref="Q105:Q119" si="48">$B105*P105/$AV105</f>
        <v>91.045329968193968</v>
      </c>
      <c r="R105" s="53">
        <f>'Расчет субсидий'!X105-1</f>
        <v>0.30000000000000004</v>
      </c>
      <c r="S105" s="53">
        <f>R105*'Расчет субсидий'!Y105</f>
        <v>6.0000000000000009</v>
      </c>
      <c r="T105" s="54">
        <f t="shared" ref="T105:T119" si="49">$B105*S105/$AV105</f>
        <v>75.683772236934914</v>
      </c>
      <c r="U105" s="59">
        <f>'Расчет субсидий'!AB105-1</f>
        <v>-0.11310459305302933</v>
      </c>
      <c r="V105" s="59">
        <f>U105*'Расчет субсидий'!AC105</f>
        <v>-1.1310459305302933</v>
      </c>
      <c r="W105" s="54">
        <f t="shared" si="23"/>
        <v>-14.266970432627804</v>
      </c>
      <c r="X105" s="67">
        <f>'Расчет субсидий'!AF105-1</f>
        <v>0</v>
      </c>
      <c r="Y105" s="67">
        <f>X105*'Расчет субсидий'!AG105</f>
        <v>0</v>
      </c>
      <c r="Z105" s="54">
        <f t="shared" ref="Z105:Z119" si="50">$B105*Y105/$AV105</f>
        <v>0</v>
      </c>
      <c r="AA105" s="27" t="s">
        <v>367</v>
      </c>
      <c r="AB105" s="27" t="s">
        <v>367</v>
      </c>
      <c r="AC105" s="27" t="s">
        <v>367</v>
      </c>
      <c r="AD105" s="27" t="s">
        <v>367</v>
      </c>
      <c r="AE105" s="27" t="s">
        <v>367</v>
      </c>
      <c r="AF105" s="27" t="s">
        <v>367</v>
      </c>
      <c r="AG105" s="27" t="s">
        <v>367</v>
      </c>
      <c r="AH105" s="27" t="s">
        <v>367</v>
      </c>
      <c r="AI105" s="27" t="s">
        <v>367</v>
      </c>
      <c r="AJ105" s="27" t="s">
        <v>367</v>
      </c>
      <c r="AK105" s="27" t="s">
        <v>367</v>
      </c>
      <c r="AL105" s="27" t="s">
        <v>367</v>
      </c>
      <c r="AM105" s="59">
        <f>'Расчет субсидий'!AZ105-1</f>
        <v>0</v>
      </c>
      <c r="AN105" s="59">
        <f>AM105*'Расчет субсидий'!BA105</f>
        <v>0</v>
      </c>
      <c r="AO105" s="54">
        <f t="shared" si="24"/>
        <v>0</v>
      </c>
      <c r="AP105" s="27" t="s">
        <v>367</v>
      </c>
      <c r="AQ105" s="27" t="s">
        <v>367</v>
      </c>
      <c r="AR105" s="27" t="s">
        <v>367</v>
      </c>
      <c r="AS105" s="27" t="s">
        <v>367</v>
      </c>
      <c r="AT105" s="27" t="s">
        <v>367</v>
      </c>
      <c r="AU105" s="27" t="s">
        <v>367</v>
      </c>
      <c r="AV105" s="53">
        <f t="shared" si="25"/>
        <v>14.959613752543222</v>
      </c>
    </row>
    <row r="106" spans="1:48" ht="15" customHeight="1">
      <c r="A106" s="33" t="s">
        <v>105</v>
      </c>
      <c r="B106" s="51">
        <f>'Расчет субсидий'!BM106</f>
        <v>-24.5</v>
      </c>
      <c r="C106" s="53">
        <f>'Расчет субсидий'!D106-1</f>
        <v>-1</v>
      </c>
      <c r="D106" s="53">
        <f>C106*'Расчет субсидий'!E106</f>
        <v>0</v>
      </c>
      <c r="E106" s="54">
        <f t="shared" si="46"/>
        <v>0</v>
      </c>
      <c r="F106" s="27" t="s">
        <v>367</v>
      </c>
      <c r="G106" s="27" t="s">
        <v>367</v>
      </c>
      <c r="H106" s="27" t="s">
        <v>367</v>
      </c>
      <c r="I106" s="27" t="s">
        <v>367</v>
      </c>
      <c r="J106" s="27" t="s">
        <v>367</v>
      </c>
      <c r="K106" s="27" t="s">
        <v>367</v>
      </c>
      <c r="L106" s="53">
        <f>'Расчет субсидий'!P106-1</f>
        <v>-0.11758311240279984</v>
      </c>
      <c r="M106" s="53">
        <f>L106*'Расчет субсидий'!Q106</f>
        <v>-2.3516622480559968</v>
      </c>
      <c r="N106" s="54">
        <f t="shared" si="47"/>
        <v>-27.763206171515101</v>
      </c>
      <c r="O106" s="53">
        <f>'Расчет субсидий'!T106-1</f>
        <v>8.3178807947019706E-2</v>
      </c>
      <c r="P106" s="53">
        <f>O106*'Расчет субсидий'!U106</f>
        <v>2.0794701986754927</v>
      </c>
      <c r="Q106" s="54">
        <f t="shared" si="48"/>
        <v>24.549766830281005</v>
      </c>
      <c r="R106" s="53">
        <f>'Расчет субсидий'!X106-1</f>
        <v>7.6282332310390277E-2</v>
      </c>
      <c r="S106" s="53">
        <f>R106*'Расчет субсидий'!Y106</f>
        <v>1.9070583077597569</v>
      </c>
      <c r="T106" s="54">
        <f t="shared" si="49"/>
        <v>22.51431004737297</v>
      </c>
      <c r="U106" s="59">
        <f>'Расчет субсидий'!AB106-1</f>
        <v>-0.77869573181901441</v>
      </c>
      <c r="V106" s="59">
        <f>U106*'Расчет субсидий'!AC106</f>
        <v>-7.7869573181901437</v>
      </c>
      <c r="W106" s="54">
        <f t="shared" si="23"/>
        <v>-91.931101778078741</v>
      </c>
      <c r="X106" s="67">
        <f>'Расчет субсидий'!AF106-1</f>
        <v>0.18338727076591144</v>
      </c>
      <c r="Y106" s="67">
        <f>X106*'Расчет субсидий'!AG106</f>
        <v>3.6677454153182287</v>
      </c>
      <c r="Z106" s="54">
        <f t="shared" si="50"/>
        <v>43.300593966793386</v>
      </c>
      <c r="AA106" s="27" t="s">
        <v>367</v>
      </c>
      <c r="AB106" s="27" t="s">
        <v>367</v>
      </c>
      <c r="AC106" s="27" t="s">
        <v>367</v>
      </c>
      <c r="AD106" s="27" t="s">
        <v>367</v>
      </c>
      <c r="AE106" s="27" t="s">
        <v>367</v>
      </c>
      <c r="AF106" s="27" t="s">
        <v>367</v>
      </c>
      <c r="AG106" s="27" t="s">
        <v>367</v>
      </c>
      <c r="AH106" s="27" t="s">
        <v>367</v>
      </c>
      <c r="AI106" s="27" t="s">
        <v>367</v>
      </c>
      <c r="AJ106" s="27" t="s">
        <v>367</v>
      </c>
      <c r="AK106" s="27" t="s">
        <v>367</v>
      </c>
      <c r="AL106" s="27" t="s">
        <v>367</v>
      </c>
      <c r="AM106" s="59">
        <f>'Расчет субсидий'!AZ106-1</f>
        <v>4.0909090909090784E-2</v>
      </c>
      <c r="AN106" s="59">
        <f>AM106*'Расчет субсидий'!BA106</f>
        <v>0.40909090909090784</v>
      </c>
      <c r="AO106" s="54">
        <f t="shared" si="24"/>
        <v>4.8296371051464746</v>
      </c>
      <c r="AP106" s="27" t="s">
        <v>367</v>
      </c>
      <c r="AQ106" s="27" t="s">
        <v>367</v>
      </c>
      <c r="AR106" s="27" t="s">
        <v>367</v>
      </c>
      <c r="AS106" s="27" t="s">
        <v>367</v>
      </c>
      <c r="AT106" s="27" t="s">
        <v>367</v>
      </c>
      <c r="AU106" s="27" t="s">
        <v>367</v>
      </c>
      <c r="AV106" s="53">
        <f t="shared" si="25"/>
        <v>-2.0752547354017543</v>
      </c>
    </row>
    <row r="107" spans="1:48" ht="15" customHeight="1">
      <c r="A107" s="33" t="s">
        <v>106</v>
      </c>
      <c r="B107" s="51">
        <f>'Расчет субсидий'!BM107</f>
        <v>9.1999999999998181</v>
      </c>
      <c r="C107" s="53">
        <f>'Расчет субсидий'!D107-1</f>
        <v>0.2482816108545034</v>
      </c>
      <c r="D107" s="53">
        <f>C107*'Расчет субсидий'!E107</f>
        <v>2.482816108545034</v>
      </c>
      <c r="E107" s="54">
        <f t="shared" si="46"/>
        <v>46.324212456789226</v>
      </c>
      <c r="F107" s="27" t="s">
        <v>367</v>
      </c>
      <c r="G107" s="27" t="s">
        <v>367</v>
      </c>
      <c r="H107" s="27" t="s">
        <v>367</v>
      </c>
      <c r="I107" s="27" t="s">
        <v>367</v>
      </c>
      <c r="J107" s="27" t="s">
        <v>367</v>
      </c>
      <c r="K107" s="27" t="s">
        <v>367</v>
      </c>
      <c r="L107" s="53">
        <f>'Расчет субсидий'!P107-1</f>
        <v>-0.12052683010335452</v>
      </c>
      <c r="M107" s="53">
        <f>L107*'Расчет субсидий'!Q107</f>
        <v>-2.4105366020670904</v>
      </c>
      <c r="N107" s="54">
        <f t="shared" si="47"/>
        <v>-44.975626388400016</v>
      </c>
      <c r="O107" s="53">
        <f>'Расчет субсидий'!T107-1</f>
        <v>6.8571428571428505E-2</v>
      </c>
      <c r="P107" s="53">
        <f>O107*'Расчет субсидий'!U107</f>
        <v>1.7142857142857126</v>
      </c>
      <c r="Q107" s="54">
        <f t="shared" si="48"/>
        <v>31.985025136133476</v>
      </c>
      <c r="R107" s="53">
        <f>'Расчет субсидий'!X107-1</f>
        <v>0.15833333333333344</v>
      </c>
      <c r="S107" s="53">
        <f>R107*'Расчет субсидий'!Y107</f>
        <v>3.9583333333333357</v>
      </c>
      <c r="T107" s="54">
        <f t="shared" si="49"/>
        <v>73.854311512252764</v>
      </c>
      <c r="U107" s="59">
        <f>'Расчет субсидий'!AB107-1</f>
        <v>1.4422894034660683E-2</v>
      </c>
      <c r="V107" s="59">
        <f>U107*'Расчет субсидий'!AC107</f>
        <v>0.14422894034660683</v>
      </c>
      <c r="W107" s="54">
        <f t="shared" si="23"/>
        <v>2.6910136647007366</v>
      </c>
      <c r="X107" s="67">
        <f>'Расчет субсидий'!AF107-1</f>
        <v>-0.26980198019801982</v>
      </c>
      <c r="Y107" s="67">
        <f>X107*'Расчет субсидий'!AG107</f>
        <v>-5.3960396039603964</v>
      </c>
      <c r="Z107" s="54">
        <f t="shared" si="50"/>
        <v>-100.67893638147636</v>
      </c>
      <c r="AA107" s="27" t="s">
        <v>367</v>
      </c>
      <c r="AB107" s="27" t="s">
        <v>367</v>
      </c>
      <c r="AC107" s="27" t="s">
        <v>367</v>
      </c>
      <c r="AD107" s="27" t="s">
        <v>367</v>
      </c>
      <c r="AE107" s="27" t="s">
        <v>367</v>
      </c>
      <c r="AF107" s="27" t="s">
        <v>367</v>
      </c>
      <c r="AG107" s="27" t="s">
        <v>367</v>
      </c>
      <c r="AH107" s="27" t="s">
        <v>367</v>
      </c>
      <c r="AI107" s="27" t="s">
        <v>367</v>
      </c>
      <c r="AJ107" s="27" t="s">
        <v>367</v>
      </c>
      <c r="AK107" s="27" t="s">
        <v>367</v>
      </c>
      <c r="AL107" s="27" t="s">
        <v>367</v>
      </c>
      <c r="AM107" s="59">
        <f>'Расчет субсидий'!AZ107-1</f>
        <v>0</v>
      </c>
      <c r="AN107" s="59">
        <f>AM107*'Расчет субсидий'!BA107</f>
        <v>0</v>
      </c>
      <c r="AO107" s="54">
        <f t="shared" si="24"/>
        <v>0</v>
      </c>
      <c r="AP107" s="27" t="s">
        <v>367</v>
      </c>
      <c r="AQ107" s="27" t="s">
        <v>367</v>
      </c>
      <c r="AR107" s="27" t="s">
        <v>367</v>
      </c>
      <c r="AS107" s="27" t="s">
        <v>367</v>
      </c>
      <c r="AT107" s="27" t="s">
        <v>367</v>
      </c>
      <c r="AU107" s="27" t="s">
        <v>367</v>
      </c>
      <c r="AV107" s="53">
        <f t="shared" si="25"/>
        <v>0.4930878904832019</v>
      </c>
    </row>
    <row r="108" spans="1:48" ht="15" customHeight="1">
      <c r="A108" s="33" t="s">
        <v>107</v>
      </c>
      <c r="B108" s="51">
        <f>'Расчет субсидий'!BM108</f>
        <v>64</v>
      </c>
      <c r="C108" s="53">
        <f>'Расчет субсидий'!D108-1</f>
        <v>-0.24956084387035649</v>
      </c>
      <c r="D108" s="53">
        <f>C108*'Расчет субсидий'!E108</f>
        <v>-2.4956084387035649</v>
      </c>
      <c r="E108" s="54">
        <f t="shared" si="46"/>
        <v>-30.280363970588855</v>
      </c>
      <c r="F108" s="27" t="s">
        <v>367</v>
      </c>
      <c r="G108" s="27" t="s">
        <v>367</v>
      </c>
      <c r="H108" s="27" t="s">
        <v>367</v>
      </c>
      <c r="I108" s="27" t="s">
        <v>367</v>
      </c>
      <c r="J108" s="27" t="s">
        <v>367</v>
      </c>
      <c r="K108" s="27" t="s">
        <v>367</v>
      </c>
      <c r="L108" s="53">
        <f>'Расчет субсидий'!P108-1</f>
        <v>-6.4396346366393353E-2</v>
      </c>
      <c r="M108" s="53">
        <f>L108*'Расчет субсидий'!Q108</f>
        <v>-1.2879269273278671</v>
      </c>
      <c r="N108" s="54">
        <f t="shared" si="47"/>
        <v>-15.627009238384112</v>
      </c>
      <c r="O108" s="53">
        <f>'Расчет субсидий'!T108-1</f>
        <v>0</v>
      </c>
      <c r="P108" s="53">
        <f>O108*'Расчет субсидий'!U108</f>
        <v>0</v>
      </c>
      <c r="Q108" s="54">
        <f t="shared" si="48"/>
        <v>0</v>
      </c>
      <c r="R108" s="53">
        <f>'Расчет субсидий'!X108-1</f>
        <v>0.25291666666666668</v>
      </c>
      <c r="S108" s="53">
        <f>R108*'Расчет субсидий'!Y108</f>
        <v>7.5875000000000004</v>
      </c>
      <c r="T108" s="54">
        <f t="shared" si="49"/>
        <v>92.062624113499226</v>
      </c>
      <c r="U108" s="59">
        <f>'Расчет субсидий'!AB108-1</f>
        <v>-0.26106346578672002</v>
      </c>
      <c r="V108" s="59">
        <f>U108*'Расчет субсидий'!AC108</f>
        <v>-2.6106346578671999</v>
      </c>
      <c r="W108" s="54">
        <f t="shared" si="23"/>
        <v>-31.676029944632837</v>
      </c>
      <c r="X108" s="67">
        <f>'Расчет субсидий'!AF108-1</f>
        <v>0.20307692307692315</v>
      </c>
      <c r="Y108" s="67">
        <f>X108*'Расчет субсидий'!AG108</f>
        <v>4.0615384615384631</v>
      </c>
      <c r="Z108" s="54">
        <f t="shared" si="50"/>
        <v>49.280512514943709</v>
      </c>
      <c r="AA108" s="27" t="s">
        <v>367</v>
      </c>
      <c r="AB108" s="27" t="s">
        <v>367</v>
      </c>
      <c r="AC108" s="27" t="s">
        <v>367</v>
      </c>
      <c r="AD108" s="27" t="s">
        <v>367</v>
      </c>
      <c r="AE108" s="27" t="s">
        <v>367</v>
      </c>
      <c r="AF108" s="27" t="s">
        <v>367</v>
      </c>
      <c r="AG108" s="27" t="s">
        <v>367</v>
      </c>
      <c r="AH108" s="27" t="s">
        <v>367</v>
      </c>
      <c r="AI108" s="27" t="s">
        <v>367</v>
      </c>
      <c r="AJ108" s="27" t="s">
        <v>367</v>
      </c>
      <c r="AK108" s="27" t="s">
        <v>367</v>
      </c>
      <c r="AL108" s="27" t="s">
        <v>367</v>
      </c>
      <c r="AM108" s="59">
        <f>'Расчет субсидий'!AZ108-1</f>
        <v>1.980198019801982E-3</v>
      </c>
      <c r="AN108" s="59">
        <f>AM108*'Расчет субсидий'!BA108</f>
        <v>1.980198019801982E-2</v>
      </c>
      <c r="AO108" s="54">
        <f t="shared" si="24"/>
        <v>0.24026652516286701</v>
      </c>
      <c r="AP108" s="27" t="s">
        <v>367</v>
      </c>
      <c r="AQ108" s="27" t="s">
        <v>367</v>
      </c>
      <c r="AR108" s="27" t="s">
        <v>367</v>
      </c>
      <c r="AS108" s="27" t="s">
        <v>367</v>
      </c>
      <c r="AT108" s="27" t="s">
        <v>367</v>
      </c>
      <c r="AU108" s="27" t="s">
        <v>367</v>
      </c>
      <c r="AV108" s="53">
        <f t="shared" si="25"/>
        <v>5.2746704178378518</v>
      </c>
    </row>
    <row r="109" spans="1:48" ht="15" customHeight="1">
      <c r="A109" s="33" t="s">
        <v>108</v>
      </c>
      <c r="B109" s="51">
        <f>'Расчет субсидий'!BM109</f>
        <v>224.59999999999991</v>
      </c>
      <c r="C109" s="53">
        <f>'Расчет субсидий'!D109-1</f>
        <v>0.25933733188892116</v>
      </c>
      <c r="D109" s="53">
        <f>C109*'Расчет субсидий'!E109</f>
        <v>2.5933733188892116</v>
      </c>
      <c r="E109" s="54">
        <f t="shared" si="46"/>
        <v>35.941034765648688</v>
      </c>
      <c r="F109" s="27" t="s">
        <v>367</v>
      </c>
      <c r="G109" s="27" t="s">
        <v>367</v>
      </c>
      <c r="H109" s="27" t="s">
        <v>367</v>
      </c>
      <c r="I109" s="27" t="s">
        <v>367</v>
      </c>
      <c r="J109" s="27" t="s">
        <v>367</v>
      </c>
      <c r="K109" s="27" t="s">
        <v>367</v>
      </c>
      <c r="L109" s="53">
        <f>'Расчет субсидий'!P109-1</f>
        <v>-0.18304515579417646</v>
      </c>
      <c r="M109" s="53">
        <f>L109*'Расчет субсидий'!Q109</f>
        <v>-3.6609031158835292</v>
      </c>
      <c r="N109" s="54">
        <f t="shared" si="47"/>
        <v>-50.735713675807446</v>
      </c>
      <c r="O109" s="53">
        <f>'Расчет субсидий'!T109-1</f>
        <v>0.20595369904378447</v>
      </c>
      <c r="P109" s="53">
        <f>O109*'Расчет субсидий'!U109</f>
        <v>5.1488424760946119</v>
      </c>
      <c r="Q109" s="54">
        <f t="shared" si="48"/>
        <v>71.356763443308424</v>
      </c>
      <c r="R109" s="53">
        <f>'Расчет субсидий'!X109-1</f>
        <v>0.24499999999999988</v>
      </c>
      <c r="S109" s="53">
        <f>R109*'Расчет субсидий'!Y109</f>
        <v>6.1249999999999973</v>
      </c>
      <c r="T109" s="54">
        <f t="shared" si="49"/>
        <v>84.885132555419176</v>
      </c>
      <c r="U109" s="59">
        <f>'Расчет субсидий'!AB109-1</f>
        <v>0.30000000000000004</v>
      </c>
      <c r="V109" s="59">
        <f>U109*'Расчет субсидий'!AC109</f>
        <v>3.0000000000000004</v>
      </c>
      <c r="W109" s="54">
        <f t="shared" si="23"/>
        <v>41.576391455715537</v>
      </c>
      <c r="X109" s="67">
        <f>'Расчет субсидий'!AF109-1</f>
        <v>0</v>
      </c>
      <c r="Y109" s="67">
        <f>X109*'Расчет субсидий'!AG109</f>
        <v>0</v>
      </c>
      <c r="Z109" s="54">
        <f t="shared" si="50"/>
        <v>0</v>
      </c>
      <c r="AA109" s="27" t="s">
        <v>367</v>
      </c>
      <c r="AB109" s="27" t="s">
        <v>367</v>
      </c>
      <c r="AC109" s="27" t="s">
        <v>367</v>
      </c>
      <c r="AD109" s="27" t="s">
        <v>367</v>
      </c>
      <c r="AE109" s="27" t="s">
        <v>367</v>
      </c>
      <c r="AF109" s="27" t="s">
        <v>367</v>
      </c>
      <c r="AG109" s="27" t="s">
        <v>367</v>
      </c>
      <c r="AH109" s="27" t="s">
        <v>367</v>
      </c>
      <c r="AI109" s="27" t="s">
        <v>367</v>
      </c>
      <c r="AJ109" s="27" t="s">
        <v>367</v>
      </c>
      <c r="AK109" s="27" t="s">
        <v>367</v>
      </c>
      <c r="AL109" s="27" t="s">
        <v>367</v>
      </c>
      <c r="AM109" s="59">
        <f>'Расчет субсидий'!AZ109-1</f>
        <v>0.30000000000000004</v>
      </c>
      <c r="AN109" s="59">
        <f>AM109*'Расчет субсидий'!BA109</f>
        <v>3.0000000000000004</v>
      </c>
      <c r="AO109" s="54">
        <f t="shared" si="24"/>
        <v>41.576391455715537</v>
      </c>
      <c r="AP109" s="27" t="s">
        <v>367</v>
      </c>
      <c r="AQ109" s="27" t="s">
        <v>367</v>
      </c>
      <c r="AR109" s="27" t="s">
        <v>367</v>
      </c>
      <c r="AS109" s="27" t="s">
        <v>367</v>
      </c>
      <c r="AT109" s="27" t="s">
        <v>367</v>
      </c>
      <c r="AU109" s="27" t="s">
        <v>367</v>
      </c>
      <c r="AV109" s="53">
        <f t="shared" si="25"/>
        <v>16.206312679100293</v>
      </c>
    </row>
    <row r="110" spans="1:48" ht="15" customHeight="1">
      <c r="A110" s="33" t="s">
        <v>109</v>
      </c>
      <c r="B110" s="51">
        <f>'Расчет субсидий'!BM110</f>
        <v>136</v>
      </c>
      <c r="C110" s="53">
        <f>'Расчет субсидий'!D110-1</f>
        <v>0.20389100429784079</v>
      </c>
      <c r="D110" s="53">
        <f>C110*'Расчет субсидий'!E110</f>
        <v>2.0389100429784079</v>
      </c>
      <c r="E110" s="54">
        <f t="shared" si="46"/>
        <v>32.561216679025634</v>
      </c>
      <c r="F110" s="27" t="s">
        <v>367</v>
      </c>
      <c r="G110" s="27" t="s">
        <v>367</v>
      </c>
      <c r="H110" s="27" t="s">
        <v>367</v>
      </c>
      <c r="I110" s="27" t="s">
        <v>367</v>
      </c>
      <c r="J110" s="27" t="s">
        <v>367</v>
      </c>
      <c r="K110" s="27" t="s">
        <v>367</v>
      </c>
      <c r="L110" s="53">
        <f>'Расчет субсидий'!P110-1</f>
        <v>-0.55997824068223157</v>
      </c>
      <c r="M110" s="53">
        <f>L110*'Расчет субсидий'!Q110</f>
        <v>-11.199564813644631</v>
      </c>
      <c r="N110" s="54">
        <f t="shared" si="47"/>
        <v>-178.85607943505337</v>
      </c>
      <c r="O110" s="53">
        <f>'Расчет субсидий'!T110-1</f>
        <v>0.30000000000000004</v>
      </c>
      <c r="P110" s="53">
        <f>O110*'Расчет субсидий'!U110</f>
        <v>9.0000000000000018</v>
      </c>
      <c r="Q110" s="54">
        <f t="shared" si="48"/>
        <v>143.72921999204365</v>
      </c>
      <c r="R110" s="53">
        <f>'Расчет субсидий'!X110-1</f>
        <v>0.30000000000000004</v>
      </c>
      <c r="S110" s="53">
        <f>R110*'Расчет субсидий'!Y110</f>
        <v>6.0000000000000009</v>
      </c>
      <c r="T110" s="54">
        <f t="shared" si="49"/>
        <v>95.819479994695769</v>
      </c>
      <c r="U110" s="59">
        <f>'Расчет субсидий'!AB110-1</f>
        <v>0.21344997504474028</v>
      </c>
      <c r="V110" s="59">
        <f>U110*'Расчет субсидий'!AC110</f>
        <v>2.1344997504474028</v>
      </c>
      <c r="W110" s="54">
        <f t="shared" si="23"/>
        <v>34.087776022779664</v>
      </c>
      <c r="X110" s="67">
        <f>'Расчет субсидий'!AF110-1</f>
        <v>0</v>
      </c>
      <c r="Y110" s="67">
        <f>X110*'Расчет субсидий'!AG110</f>
        <v>0</v>
      </c>
      <c r="Z110" s="54">
        <f t="shared" si="50"/>
        <v>0</v>
      </c>
      <c r="AA110" s="27" t="s">
        <v>367</v>
      </c>
      <c r="AB110" s="27" t="s">
        <v>367</v>
      </c>
      <c r="AC110" s="27" t="s">
        <v>367</v>
      </c>
      <c r="AD110" s="27" t="s">
        <v>367</v>
      </c>
      <c r="AE110" s="27" t="s">
        <v>367</v>
      </c>
      <c r="AF110" s="27" t="s">
        <v>367</v>
      </c>
      <c r="AG110" s="27" t="s">
        <v>367</v>
      </c>
      <c r="AH110" s="27" t="s">
        <v>367</v>
      </c>
      <c r="AI110" s="27" t="s">
        <v>367</v>
      </c>
      <c r="AJ110" s="27" t="s">
        <v>367</v>
      </c>
      <c r="AK110" s="27" t="s">
        <v>367</v>
      </c>
      <c r="AL110" s="27" t="s">
        <v>367</v>
      </c>
      <c r="AM110" s="59">
        <f>'Расчет субсидий'!AZ110-1</f>
        <v>5.4216867469879526E-2</v>
      </c>
      <c r="AN110" s="59">
        <f>AM110*'Расчет субсидий'!BA110</f>
        <v>0.54216867469879526</v>
      </c>
      <c r="AO110" s="54">
        <f t="shared" si="24"/>
        <v>8.6583867465086524</v>
      </c>
      <c r="AP110" s="27" t="s">
        <v>367</v>
      </c>
      <c r="AQ110" s="27" t="s">
        <v>367</v>
      </c>
      <c r="AR110" s="27" t="s">
        <v>367</v>
      </c>
      <c r="AS110" s="27" t="s">
        <v>367</v>
      </c>
      <c r="AT110" s="27" t="s">
        <v>367</v>
      </c>
      <c r="AU110" s="27" t="s">
        <v>367</v>
      </c>
      <c r="AV110" s="53">
        <f t="shared" si="25"/>
        <v>8.5160136544799769</v>
      </c>
    </row>
    <row r="111" spans="1:48" ht="15" customHeight="1">
      <c r="A111" s="33" t="s">
        <v>110</v>
      </c>
      <c r="B111" s="51">
        <f>'Расчет субсидий'!BM111</f>
        <v>-312.90000000000009</v>
      </c>
      <c r="C111" s="53">
        <f>'Расчет субсидий'!D111-1</f>
        <v>-1</v>
      </c>
      <c r="D111" s="53">
        <f>C111*'Расчет субсидий'!E111</f>
        <v>0</v>
      </c>
      <c r="E111" s="54">
        <f t="shared" si="46"/>
        <v>0</v>
      </c>
      <c r="F111" s="27" t="s">
        <v>367</v>
      </c>
      <c r="G111" s="27" t="s">
        <v>367</v>
      </c>
      <c r="H111" s="27" t="s">
        <v>367</v>
      </c>
      <c r="I111" s="27" t="s">
        <v>367</v>
      </c>
      <c r="J111" s="27" t="s">
        <v>367</v>
      </c>
      <c r="K111" s="27" t="s">
        <v>367</v>
      </c>
      <c r="L111" s="53">
        <f>'Расчет субсидий'!P111-1</f>
        <v>-0.52022186064490605</v>
      </c>
      <c r="M111" s="53">
        <f>L111*'Расчет субсидий'!Q111</f>
        <v>-10.40443721289812</v>
      </c>
      <c r="N111" s="54">
        <f t="shared" si="47"/>
        <v>-255.26232789784731</v>
      </c>
      <c r="O111" s="53">
        <f>'Расчет субсидий'!T111-1</f>
        <v>4.7247706422018476E-2</v>
      </c>
      <c r="P111" s="53">
        <f>O111*'Расчет субсидий'!U111</f>
        <v>0.94495412844036952</v>
      </c>
      <c r="Q111" s="54">
        <f t="shared" si="48"/>
        <v>23.183492354910527</v>
      </c>
      <c r="R111" s="53">
        <f>'Расчет субсидий'!X111-1</f>
        <v>0.20091370558375621</v>
      </c>
      <c r="S111" s="53">
        <f>R111*'Расчет субсидий'!Y111</f>
        <v>6.0274111675126862</v>
      </c>
      <c r="T111" s="54">
        <f t="shared" si="49"/>
        <v>147.87642756010311</v>
      </c>
      <c r="U111" s="59">
        <f>'Расчет субсидий'!AB111-1</f>
        <v>-8.5209911310023201E-2</v>
      </c>
      <c r="V111" s="59">
        <f>U111*'Расчет субсидий'!AC111</f>
        <v>-0.85209911310023201</v>
      </c>
      <c r="W111" s="54">
        <f t="shared" ref="W111:W174" si="51">$B111*V111/$AV111</f>
        <v>-20.905388610545518</v>
      </c>
      <c r="X111" s="67">
        <f>'Расчет субсидий'!AF111-1</f>
        <v>-0.42347826086956519</v>
      </c>
      <c r="Y111" s="67">
        <f>X111*'Расчет субсидий'!AG111</f>
        <v>-8.4695652173913043</v>
      </c>
      <c r="Z111" s="54">
        <f t="shared" si="50"/>
        <v>-207.79220340662084</v>
      </c>
      <c r="AA111" s="27" t="s">
        <v>367</v>
      </c>
      <c r="AB111" s="27" t="s">
        <v>367</v>
      </c>
      <c r="AC111" s="27" t="s">
        <v>367</v>
      </c>
      <c r="AD111" s="27" t="s">
        <v>367</v>
      </c>
      <c r="AE111" s="27" t="s">
        <v>367</v>
      </c>
      <c r="AF111" s="27" t="s">
        <v>367</v>
      </c>
      <c r="AG111" s="27" t="s">
        <v>367</v>
      </c>
      <c r="AH111" s="27" t="s">
        <v>367</v>
      </c>
      <c r="AI111" s="27" t="s">
        <v>367</v>
      </c>
      <c r="AJ111" s="27" t="s">
        <v>367</v>
      </c>
      <c r="AK111" s="27" t="s">
        <v>367</v>
      </c>
      <c r="AL111" s="27" t="s">
        <v>367</v>
      </c>
      <c r="AM111" s="59">
        <f>'Расчет субсидий'!AZ111-1</f>
        <v>0</v>
      </c>
      <c r="AN111" s="59">
        <f>AM111*'Расчет субсидий'!BA111</f>
        <v>0</v>
      </c>
      <c r="AO111" s="54">
        <f t="shared" ref="AO111:AO174" si="52">$B111*AN111/$AV111</f>
        <v>0</v>
      </c>
      <c r="AP111" s="27" t="s">
        <v>367</v>
      </c>
      <c r="AQ111" s="27" t="s">
        <v>367</v>
      </c>
      <c r="AR111" s="27" t="s">
        <v>367</v>
      </c>
      <c r="AS111" s="27" t="s">
        <v>367</v>
      </c>
      <c r="AT111" s="27" t="s">
        <v>367</v>
      </c>
      <c r="AU111" s="27" t="s">
        <v>367</v>
      </c>
      <c r="AV111" s="53">
        <f t="shared" si="25"/>
        <v>-12.753736247436603</v>
      </c>
    </row>
    <row r="112" spans="1:48" ht="15" customHeight="1">
      <c r="A112" s="33" t="s">
        <v>111</v>
      </c>
      <c r="B112" s="51">
        <f>'Расчет субсидий'!BM112</f>
        <v>208</v>
      </c>
      <c r="C112" s="53">
        <f>'Расчет субсидий'!D112-1</f>
        <v>0.15536656545706462</v>
      </c>
      <c r="D112" s="53">
        <f>C112*'Расчет субсидий'!E112</f>
        <v>1.5536656545706462</v>
      </c>
      <c r="E112" s="54">
        <f t="shared" si="46"/>
        <v>23.81085686173439</v>
      </c>
      <c r="F112" s="27" t="s">
        <v>367</v>
      </c>
      <c r="G112" s="27" t="s">
        <v>367</v>
      </c>
      <c r="H112" s="27" t="s">
        <v>367</v>
      </c>
      <c r="I112" s="27" t="s">
        <v>367</v>
      </c>
      <c r="J112" s="27" t="s">
        <v>367</v>
      </c>
      <c r="K112" s="27" t="s">
        <v>367</v>
      </c>
      <c r="L112" s="53">
        <f>'Расчет субсидий'!P112-1</f>
        <v>4.6644445179646832E-2</v>
      </c>
      <c r="M112" s="53">
        <f>L112*'Расчет субсидий'!Q112</f>
        <v>0.93288890359293664</v>
      </c>
      <c r="N112" s="54">
        <f t="shared" si="47"/>
        <v>14.297081283868794</v>
      </c>
      <c r="O112" s="53">
        <f>'Расчет субсидий'!T112-1</f>
        <v>0.20615037593984953</v>
      </c>
      <c r="P112" s="53">
        <f>O112*'Расчет субсидий'!U112</f>
        <v>5.1537593984962378</v>
      </c>
      <c r="Q112" s="54">
        <f t="shared" si="48"/>
        <v>78.984450081909358</v>
      </c>
      <c r="R112" s="53">
        <f>'Расчет субсидий'!X112-1</f>
        <v>0.13141705557912609</v>
      </c>
      <c r="S112" s="53">
        <f>R112*'Расчет субсидий'!Y112</f>
        <v>3.2854263894781521</v>
      </c>
      <c r="T112" s="54">
        <f t="shared" si="49"/>
        <v>50.35112751542902</v>
      </c>
      <c r="U112" s="59">
        <f>'Расчет субсидий'!AB112-1</f>
        <v>0.15181178086896785</v>
      </c>
      <c r="V112" s="59">
        <f>U112*'Расчет субсидий'!AC112</f>
        <v>1.5181178086896785</v>
      </c>
      <c r="W112" s="54">
        <f t="shared" si="51"/>
        <v>23.266064829082662</v>
      </c>
      <c r="X112" s="67">
        <f>'Расчет субсидий'!AF112-1</f>
        <v>5.6410256410256432E-2</v>
      </c>
      <c r="Y112" s="67">
        <f>X112*'Расчет субсидий'!AG112</f>
        <v>1.1282051282051286</v>
      </c>
      <c r="Z112" s="54">
        <f t="shared" si="50"/>
        <v>17.290419427975781</v>
      </c>
      <c r="AA112" s="27" t="s">
        <v>367</v>
      </c>
      <c r="AB112" s="27" t="s">
        <v>367</v>
      </c>
      <c r="AC112" s="27" t="s">
        <v>367</v>
      </c>
      <c r="AD112" s="27" t="s">
        <v>367</v>
      </c>
      <c r="AE112" s="27" t="s">
        <v>367</v>
      </c>
      <c r="AF112" s="27" t="s">
        <v>367</v>
      </c>
      <c r="AG112" s="27" t="s">
        <v>367</v>
      </c>
      <c r="AH112" s="27" t="s">
        <v>367</v>
      </c>
      <c r="AI112" s="27" t="s">
        <v>367</v>
      </c>
      <c r="AJ112" s="27" t="s">
        <v>367</v>
      </c>
      <c r="AK112" s="27" t="s">
        <v>367</v>
      </c>
      <c r="AL112" s="27" t="s">
        <v>367</v>
      </c>
      <c r="AM112" s="59">
        <f>'Расчет субсидий'!AZ112-1</f>
        <v>0</v>
      </c>
      <c r="AN112" s="59">
        <f>AM112*'Расчет субсидий'!BA112</f>
        <v>0</v>
      </c>
      <c r="AO112" s="54">
        <f t="shared" si="52"/>
        <v>0</v>
      </c>
      <c r="AP112" s="27" t="s">
        <v>367</v>
      </c>
      <c r="AQ112" s="27" t="s">
        <v>367</v>
      </c>
      <c r="AR112" s="27" t="s">
        <v>367</v>
      </c>
      <c r="AS112" s="27" t="s">
        <v>367</v>
      </c>
      <c r="AT112" s="27" t="s">
        <v>367</v>
      </c>
      <c r="AU112" s="27" t="s">
        <v>367</v>
      </c>
      <c r="AV112" s="53">
        <f t="shared" ref="AV112:AV175" si="53">D112+M112+P112+S112+V112+Y112+AN112</f>
        <v>13.572063283032779</v>
      </c>
    </row>
    <row r="113" spans="1:48" ht="15" customHeight="1">
      <c r="A113" s="33" t="s">
        <v>112</v>
      </c>
      <c r="B113" s="51">
        <f>'Расчет субсидий'!BM113</f>
        <v>211.39999999999964</v>
      </c>
      <c r="C113" s="53">
        <f>'Расчет субсидий'!D113-1</f>
        <v>0.23790757231825843</v>
      </c>
      <c r="D113" s="53">
        <f>C113*'Расчет субсидий'!E113</f>
        <v>2.3790757231825843</v>
      </c>
      <c r="E113" s="54">
        <f t="shared" si="46"/>
        <v>77.058487584954506</v>
      </c>
      <c r="F113" s="27" t="s">
        <v>367</v>
      </c>
      <c r="G113" s="27" t="s">
        <v>367</v>
      </c>
      <c r="H113" s="27" t="s">
        <v>367</v>
      </c>
      <c r="I113" s="27" t="s">
        <v>367</v>
      </c>
      <c r="J113" s="27" t="s">
        <v>367</v>
      </c>
      <c r="K113" s="27" t="s">
        <v>367</v>
      </c>
      <c r="L113" s="53">
        <f>'Расчет субсидий'!P113-1</f>
        <v>-0.33023318838615889</v>
      </c>
      <c r="M113" s="53">
        <f>L113*'Расчет субсидий'!Q113</f>
        <v>-6.6046637677231779</v>
      </c>
      <c r="N113" s="54">
        <f t="shared" si="47"/>
        <v>-213.92568382273214</v>
      </c>
      <c r="O113" s="53">
        <f>'Расчет субсидий'!T113-1</f>
        <v>3.2692307692307798E-2</v>
      </c>
      <c r="P113" s="53">
        <f>O113*'Расчет субсидий'!U113</f>
        <v>0.65384615384615596</v>
      </c>
      <c r="Q113" s="54">
        <f t="shared" si="48"/>
        <v>21.178138735837738</v>
      </c>
      <c r="R113" s="53">
        <f>'Расчет субсидий'!X113-1</f>
        <v>0.26122448979591839</v>
      </c>
      <c r="S113" s="53">
        <f>R113*'Расчет субсидий'!Y113</f>
        <v>7.8367346938775517</v>
      </c>
      <c r="T113" s="54">
        <f t="shared" si="49"/>
        <v>253.83257759736287</v>
      </c>
      <c r="U113" s="59">
        <f>'Расчет субсидий'!AB113-1</f>
        <v>0.2596889451394635</v>
      </c>
      <c r="V113" s="59">
        <f>U113*'Расчет субсидий'!AC113</f>
        <v>2.596889451394635</v>
      </c>
      <c r="W113" s="54">
        <f t="shared" si="51"/>
        <v>84.113494833234867</v>
      </c>
      <c r="X113" s="67">
        <f>'Расчет субсидий'!AF113-1</f>
        <v>-1.6759776536312887E-2</v>
      </c>
      <c r="Y113" s="67">
        <f>X113*'Расчет субсидий'!AG113</f>
        <v>-0.33519553072625774</v>
      </c>
      <c r="Z113" s="54">
        <f t="shared" si="50"/>
        <v>-10.857014928658177</v>
      </c>
      <c r="AA113" s="27" t="s">
        <v>367</v>
      </c>
      <c r="AB113" s="27" t="s">
        <v>367</v>
      </c>
      <c r="AC113" s="27" t="s">
        <v>367</v>
      </c>
      <c r="AD113" s="27" t="s">
        <v>367</v>
      </c>
      <c r="AE113" s="27" t="s">
        <v>367</v>
      </c>
      <c r="AF113" s="27" t="s">
        <v>367</v>
      </c>
      <c r="AG113" s="27" t="s">
        <v>367</v>
      </c>
      <c r="AH113" s="27" t="s">
        <v>367</v>
      </c>
      <c r="AI113" s="27" t="s">
        <v>367</v>
      </c>
      <c r="AJ113" s="27" t="s">
        <v>367</v>
      </c>
      <c r="AK113" s="27" t="s">
        <v>367</v>
      </c>
      <c r="AL113" s="27" t="s">
        <v>367</v>
      </c>
      <c r="AM113" s="59">
        <f>'Расчет субсидий'!AZ113-1</f>
        <v>0</v>
      </c>
      <c r="AN113" s="59">
        <f>AM113*'Расчет субсидий'!BA113</f>
        <v>0</v>
      </c>
      <c r="AO113" s="54">
        <f t="shared" si="52"/>
        <v>0</v>
      </c>
      <c r="AP113" s="27" t="s">
        <v>367</v>
      </c>
      <c r="AQ113" s="27" t="s">
        <v>367</v>
      </c>
      <c r="AR113" s="27" t="s">
        <v>367</v>
      </c>
      <c r="AS113" s="27" t="s">
        <v>367</v>
      </c>
      <c r="AT113" s="27" t="s">
        <v>367</v>
      </c>
      <c r="AU113" s="27" t="s">
        <v>367</v>
      </c>
      <c r="AV113" s="53">
        <f t="shared" si="53"/>
        <v>6.5266867238514905</v>
      </c>
    </row>
    <row r="114" spans="1:48" ht="15" customHeight="1">
      <c r="A114" s="33" t="s">
        <v>113</v>
      </c>
      <c r="B114" s="51">
        <f>'Расчет субсидий'!BM114</f>
        <v>0</v>
      </c>
      <c r="C114" s="53">
        <f>'Расчет субсидий'!D114-1</f>
        <v>0.23981092773593971</v>
      </c>
      <c r="D114" s="53">
        <f>C114*'Расчет субсидий'!E114</f>
        <v>2.3981092773593971</v>
      </c>
      <c r="E114" s="54">
        <f t="shared" si="46"/>
        <v>0</v>
      </c>
      <c r="F114" s="27" t="s">
        <v>367</v>
      </c>
      <c r="G114" s="27" t="s">
        <v>367</v>
      </c>
      <c r="H114" s="27" t="s">
        <v>367</v>
      </c>
      <c r="I114" s="27" t="s">
        <v>367</v>
      </c>
      <c r="J114" s="27" t="s">
        <v>367</v>
      </c>
      <c r="K114" s="27" t="s">
        <v>367</v>
      </c>
      <c r="L114" s="53">
        <f>'Расчет субсидий'!P114-1</f>
        <v>-0.18767337031900144</v>
      </c>
      <c r="M114" s="53">
        <f>L114*'Расчет субсидий'!Q114</f>
        <v>-3.7534674063800288</v>
      </c>
      <c r="N114" s="54">
        <f t="shared" si="47"/>
        <v>0</v>
      </c>
      <c r="O114" s="53">
        <f>'Расчет субсидий'!T114-1</f>
        <v>-1</v>
      </c>
      <c r="P114" s="53">
        <f>O114*'Расчет субсидий'!U114</f>
        <v>0</v>
      </c>
      <c r="Q114" s="54">
        <f t="shared" si="48"/>
        <v>0</v>
      </c>
      <c r="R114" s="53">
        <f>'Расчет субсидий'!X114-1</f>
        <v>-1</v>
      </c>
      <c r="S114" s="53">
        <f>R114*'Расчет субсидий'!Y114</f>
        <v>0</v>
      </c>
      <c r="T114" s="54">
        <f t="shared" si="49"/>
        <v>0</v>
      </c>
      <c r="U114" s="59">
        <f>'Расчет субсидий'!AB114-1</f>
        <v>0.25309945648337684</v>
      </c>
      <c r="V114" s="59">
        <f>U114*'Расчет субсидий'!AC114</f>
        <v>2.5309945648337684</v>
      </c>
      <c r="W114" s="54">
        <f t="shared" si="51"/>
        <v>0</v>
      </c>
      <c r="X114" s="67">
        <f>'Расчет субсидий'!AF114-1</f>
        <v>-1</v>
      </c>
      <c r="Y114" s="67">
        <f>X114*'Расчет субсидий'!AG114</f>
        <v>0</v>
      </c>
      <c r="Z114" s="54">
        <f t="shared" si="50"/>
        <v>0</v>
      </c>
      <c r="AA114" s="27" t="s">
        <v>367</v>
      </c>
      <c r="AB114" s="27" t="s">
        <v>367</v>
      </c>
      <c r="AC114" s="27" t="s">
        <v>367</v>
      </c>
      <c r="AD114" s="27" t="s">
        <v>367</v>
      </c>
      <c r="AE114" s="27" t="s">
        <v>367</v>
      </c>
      <c r="AF114" s="27" t="s">
        <v>367</v>
      </c>
      <c r="AG114" s="27" t="s">
        <v>367</v>
      </c>
      <c r="AH114" s="27" t="s">
        <v>367</v>
      </c>
      <c r="AI114" s="27" t="s">
        <v>367</v>
      </c>
      <c r="AJ114" s="27" t="s">
        <v>367</v>
      </c>
      <c r="AK114" s="27" t="s">
        <v>367</v>
      </c>
      <c r="AL114" s="27" t="s">
        <v>367</v>
      </c>
      <c r="AM114" s="59">
        <f>'Расчет субсидий'!AZ114-1</f>
        <v>-1</v>
      </c>
      <c r="AN114" s="59">
        <f>AM114*'Расчет субсидий'!BA114</f>
        <v>0</v>
      </c>
      <c r="AO114" s="54">
        <f t="shared" si="52"/>
        <v>0</v>
      </c>
      <c r="AP114" s="27" t="s">
        <v>367</v>
      </c>
      <c r="AQ114" s="27" t="s">
        <v>367</v>
      </c>
      <c r="AR114" s="27" t="s">
        <v>367</v>
      </c>
      <c r="AS114" s="27" t="s">
        <v>367</v>
      </c>
      <c r="AT114" s="27" t="s">
        <v>367</v>
      </c>
      <c r="AU114" s="27" t="s">
        <v>367</v>
      </c>
      <c r="AV114" s="53">
        <f t="shared" si="53"/>
        <v>1.1756364358131366</v>
      </c>
    </row>
    <row r="115" spans="1:48" ht="15" customHeight="1">
      <c r="A115" s="33" t="s">
        <v>114</v>
      </c>
      <c r="B115" s="51">
        <f>'Расчет субсидий'!BM115</f>
        <v>49.900000000000091</v>
      </c>
      <c r="C115" s="53">
        <f>'Расчет субсидий'!D115-1</f>
        <v>8.7073631492835091E-2</v>
      </c>
      <c r="D115" s="53">
        <f>C115*'Расчет субсидий'!E115</f>
        <v>0.87073631492835091</v>
      </c>
      <c r="E115" s="54">
        <f t="shared" si="46"/>
        <v>19.45514205915309</v>
      </c>
      <c r="F115" s="27" t="s">
        <v>367</v>
      </c>
      <c r="G115" s="27" t="s">
        <v>367</v>
      </c>
      <c r="H115" s="27" t="s">
        <v>367</v>
      </c>
      <c r="I115" s="27" t="s">
        <v>367</v>
      </c>
      <c r="J115" s="27" t="s">
        <v>367</v>
      </c>
      <c r="K115" s="27" t="s">
        <v>367</v>
      </c>
      <c r="L115" s="53">
        <f>'Расчет субсидий'!P115-1</f>
        <v>-0.14632676420784829</v>
      </c>
      <c r="M115" s="53">
        <f>L115*'Расчет субсидий'!Q115</f>
        <v>-2.9265352841569658</v>
      </c>
      <c r="N115" s="54">
        <f t="shared" si="47"/>
        <v>-65.388520862464276</v>
      </c>
      <c r="O115" s="53">
        <f>'Расчет субсидий'!T115-1</f>
        <v>5.0961538461538503E-2</v>
      </c>
      <c r="P115" s="53">
        <f>O115*'Расчет субсидий'!U115</f>
        <v>1.5288461538461551</v>
      </c>
      <c r="Q115" s="54">
        <f t="shared" si="48"/>
        <v>34.159502250821205</v>
      </c>
      <c r="R115" s="53">
        <f>'Расчет субсидий'!X115-1</f>
        <v>4.0000000000000036E-2</v>
      </c>
      <c r="S115" s="53">
        <f>R115*'Расчет субсидий'!Y115</f>
        <v>0.80000000000000071</v>
      </c>
      <c r="T115" s="54">
        <f t="shared" si="49"/>
        <v>17.87465778156179</v>
      </c>
      <c r="U115" s="59">
        <f>'Расчет субсидий'!AB115-1</f>
        <v>-0.14096101871610744</v>
      </c>
      <c r="V115" s="59">
        <f>U115*'Расчет субсидий'!AC115</f>
        <v>-1.4096101871610744</v>
      </c>
      <c r="W115" s="54">
        <f t="shared" si="51"/>
        <v>-31.495374626134311</v>
      </c>
      <c r="X115" s="67">
        <f>'Расчет субсидий'!AF115-1</f>
        <v>5.3333333333333233E-2</v>
      </c>
      <c r="Y115" s="67">
        <f>X115*'Расчет субсидий'!AG115</f>
        <v>1.0666666666666647</v>
      </c>
      <c r="Z115" s="54">
        <f t="shared" si="50"/>
        <v>23.832877042082323</v>
      </c>
      <c r="AA115" s="27" t="s">
        <v>367</v>
      </c>
      <c r="AB115" s="27" t="s">
        <v>367</v>
      </c>
      <c r="AC115" s="27" t="s">
        <v>367</v>
      </c>
      <c r="AD115" s="27" t="s">
        <v>367</v>
      </c>
      <c r="AE115" s="27" t="s">
        <v>367</v>
      </c>
      <c r="AF115" s="27" t="s">
        <v>367</v>
      </c>
      <c r="AG115" s="27" t="s">
        <v>367</v>
      </c>
      <c r="AH115" s="27" t="s">
        <v>367</v>
      </c>
      <c r="AI115" s="27" t="s">
        <v>367</v>
      </c>
      <c r="AJ115" s="27" t="s">
        <v>367</v>
      </c>
      <c r="AK115" s="27" t="s">
        <v>367</v>
      </c>
      <c r="AL115" s="27" t="s">
        <v>367</v>
      </c>
      <c r="AM115" s="59">
        <f>'Расчет субсидий'!AZ115-1</f>
        <v>0.2303225806451612</v>
      </c>
      <c r="AN115" s="59">
        <f>AM115*'Расчет субсидий'!BA115</f>
        <v>2.303225806451612</v>
      </c>
      <c r="AO115" s="54">
        <f t="shared" si="52"/>
        <v>51.461716354980254</v>
      </c>
      <c r="AP115" s="27" t="s">
        <v>367</v>
      </c>
      <c r="AQ115" s="27" t="s">
        <v>367</v>
      </c>
      <c r="AR115" s="27" t="s">
        <v>367</v>
      </c>
      <c r="AS115" s="27" t="s">
        <v>367</v>
      </c>
      <c r="AT115" s="27" t="s">
        <v>367</v>
      </c>
      <c r="AU115" s="27" t="s">
        <v>367</v>
      </c>
      <c r="AV115" s="53">
        <f t="shared" si="53"/>
        <v>2.2333294705747431</v>
      </c>
    </row>
    <row r="116" spans="1:48" ht="15" customHeight="1">
      <c r="A116" s="33" t="s">
        <v>115</v>
      </c>
      <c r="B116" s="51">
        <f>'Расчет субсидий'!BM116</f>
        <v>180.40000000000009</v>
      </c>
      <c r="C116" s="53">
        <f>'Расчет субсидий'!D116-1</f>
        <v>-0.14714969483627527</v>
      </c>
      <c r="D116" s="53">
        <f>C116*'Расчет субсидий'!E116</f>
        <v>-1.4714969483627527</v>
      </c>
      <c r="E116" s="54">
        <f t="shared" si="46"/>
        <v>-28.516846601581161</v>
      </c>
      <c r="F116" s="27" t="s">
        <v>367</v>
      </c>
      <c r="G116" s="27" t="s">
        <v>367</v>
      </c>
      <c r="H116" s="27" t="s">
        <v>367</v>
      </c>
      <c r="I116" s="27" t="s">
        <v>367</v>
      </c>
      <c r="J116" s="27" t="s">
        <v>367</v>
      </c>
      <c r="K116" s="27" t="s">
        <v>367</v>
      </c>
      <c r="L116" s="53">
        <f>'Расчет субсидий'!P116-1</f>
        <v>-0.10091045667638066</v>
      </c>
      <c r="M116" s="53">
        <f>L116*'Расчет субсидий'!Q116</f>
        <v>-2.0182091335276131</v>
      </c>
      <c r="N116" s="54">
        <f t="shared" si="47"/>
        <v>-39.111844801820858</v>
      </c>
      <c r="O116" s="53">
        <f>'Расчет субсидий'!T116-1</f>
        <v>7.4468085106383031E-2</v>
      </c>
      <c r="P116" s="53">
        <f>O116*'Расчет субсидий'!U116</f>
        <v>1.8617021276595758</v>
      </c>
      <c r="Q116" s="54">
        <f t="shared" si="48"/>
        <v>36.078820313813999</v>
      </c>
      <c r="R116" s="53">
        <f>'Расчет субсидий'!X116-1</f>
        <v>0.30000000000000004</v>
      </c>
      <c r="S116" s="53">
        <f>R116*'Расчет субсидий'!Y116</f>
        <v>7.5000000000000009</v>
      </c>
      <c r="T116" s="54">
        <f t="shared" si="49"/>
        <v>145.34610469279349</v>
      </c>
      <c r="U116" s="59">
        <f>'Расчет субсидий'!AB116-1</f>
        <v>0.23257078461755176</v>
      </c>
      <c r="V116" s="59">
        <f>U116*'Расчет субсидий'!AC116</f>
        <v>2.3257078461755176</v>
      </c>
      <c r="W116" s="54">
        <f t="shared" si="51"/>
        <v>45.071010146010394</v>
      </c>
      <c r="X116" s="67">
        <f>'Расчет субсидий'!AF116-1</f>
        <v>5.555555555555558E-2</v>
      </c>
      <c r="Y116" s="67">
        <f>X116*'Расчет субсидий'!AG116</f>
        <v>1.1111111111111116</v>
      </c>
      <c r="Z116" s="54">
        <f t="shared" si="50"/>
        <v>21.532756250784225</v>
      </c>
      <c r="AA116" s="27" t="s">
        <v>367</v>
      </c>
      <c r="AB116" s="27" t="s">
        <v>367</v>
      </c>
      <c r="AC116" s="27" t="s">
        <v>367</v>
      </c>
      <c r="AD116" s="27" t="s">
        <v>367</v>
      </c>
      <c r="AE116" s="27" t="s">
        <v>367</v>
      </c>
      <c r="AF116" s="27" t="s">
        <v>367</v>
      </c>
      <c r="AG116" s="27" t="s">
        <v>367</v>
      </c>
      <c r="AH116" s="27" t="s">
        <v>367</v>
      </c>
      <c r="AI116" s="27" t="s">
        <v>367</v>
      </c>
      <c r="AJ116" s="27" t="s">
        <v>367</v>
      </c>
      <c r="AK116" s="27" t="s">
        <v>367</v>
      </c>
      <c r="AL116" s="27" t="s">
        <v>367</v>
      </c>
      <c r="AM116" s="59">
        <f>'Расчет субсидий'!AZ116-1</f>
        <v>-1</v>
      </c>
      <c r="AN116" s="59">
        <f>AM116*'Расчет субсидий'!BA116</f>
        <v>0</v>
      </c>
      <c r="AO116" s="54">
        <f t="shared" si="52"/>
        <v>0</v>
      </c>
      <c r="AP116" s="27" t="s">
        <v>367</v>
      </c>
      <c r="AQ116" s="27" t="s">
        <v>367</v>
      </c>
      <c r="AR116" s="27" t="s">
        <v>367</v>
      </c>
      <c r="AS116" s="27" t="s">
        <v>367</v>
      </c>
      <c r="AT116" s="27" t="s">
        <v>367</v>
      </c>
      <c r="AU116" s="27" t="s">
        <v>367</v>
      </c>
      <c r="AV116" s="53">
        <f t="shared" si="53"/>
        <v>9.308815003055841</v>
      </c>
    </row>
    <row r="117" spans="1:48" ht="15" customHeight="1">
      <c r="A117" s="33" t="s">
        <v>116</v>
      </c>
      <c r="B117" s="51">
        <f>'Расчет субсидий'!BM117</f>
        <v>-74.199999999999818</v>
      </c>
      <c r="C117" s="53">
        <f>'Расчет субсидий'!D117-1</f>
        <v>-2.9305828421742008E-2</v>
      </c>
      <c r="D117" s="53">
        <f>C117*'Расчет субсидий'!E117</f>
        <v>-0.29305828421742008</v>
      </c>
      <c r="E117" s="54">
        <f t="shared" si="46"/>
        <v>-6.0180641331736062</v>
      </c>
      <c r="F117" s="27" t="s">
        <v>367</v>
      </c>
      <c r="G117" s="27" t="s">
        <v>367</v>
      </c>
      <c r="H117" s="27" t="s">
        <v>367</v>
      </c>
      <c r="I117" s="27" t="s">
        <v>367</v>
      </c>
      <c r="J117" s="27" t="s">
        <v>367</v>
      </c>
      <c r="K117" s="27" t="s">
        <v>367</v>
      </c>
      <c r="L117" s="53">
        <f>'Расчет субсидий'!P117-1</f>
        <v>-0.43599364350666547</v>
      </c>
      <c r="M117" s="53">
        <f>L117*'Расчет субсидий'!Q117</f>
        <v>-8.7198728701333099</v>
      </c>
      <c r="N117" s="54">
        <f t="shared" si="47"/>
        <v>-179.06592985663676</v>
      </c>
      <c r="O117" s="53">
        <f>'Расчет субсидий'!T117-1</f>
        <v>3.0158730158730274E-2</v>
      </c>
      <c r="P117" s="53">
        <f>O117*'Расчет субсидий'!U117</f>
        <v>0.90476190476190821</v>
      </c>
      <c r="Q117" s="54">
        <f t="shared" si="48"/>
        <v>18.579632316655101</v>
      </c>
      <c r="R117" s="53">
        <f>'Расчет субсидий'!X117-1</f>
        <v>7.1428571428571397E-2</v>
      </c>
      <c r="S117" s="53">
        <f>R117*'Расчет субсидий'!Y117</f>
        <v>1.4285714285714279</v>
      </c>
      <c r="T117" s="54">
        <f t="shared" si="49"/>
        <v>29.336261552613191</v>
      </c>
      <c r="U117" s="59">
        <f>'Расчет субсидий'!AB117-1</f>
        <v>-0.10596717287927593</v>
      </c>
      <c r="V117" s="59">
        <f>U117*'Расчет субсидий'!AC117</f>
        <v>-1.0596717287927593</v>
      </c>
      <c r="W117" s="54">
        <f t="shared" si="51"/>
        <v>-21.760764897041934</v>
      </c>
      <c r="X117" s="67">
        <f>'Расчет субсидий'!AF117-1</f>
        <v>0.20629969418960248</v>
      </c>
      <c r="Y117" s="67">
        <f>X117*'Расчет субсидий'!AG117</f>
        <v>4.1259938837920496</v>
      </c>
      <c r="Z117" s="54">
        <f t="shared" si="50"/>
        <v>84.728865017584155</v>
      </c>
      <c r="AA117" s="27" t="s">
        <v>367</v>
      </c>
      <c r="AB117" s="27" t="s">
        <v>367</v>
      </c>
      <c r="AC117" s="27" t="s">
        <v>367</v>
      </c>
      <c r="AD117" s="27" t="s">
        <v>367</v>
      </c>
      <c r="AE117" s="27" t="s">
        <v>367</v>
      </c>
      <c r="AF117" s="27" t="s">
        <v>367</v>
      </c>
      <c r="AG117" s="27" t="s">
        <v>367</v>
      </c>
      <c r="AH117" s="27" t="s">
        <v>367</v>
      </c>
      <c r="AI117" s="27" t="s">
        <v>367</v>
      </c>
      <c r="AJ117" s="27" t="s">
        <v>367</v>
      </c>
      <c r="AK117" s="27" t="s">
        <v>367</v>
      </c>
      <c r="AL117" s="27" t="s">
        <v>367</v>
      </c>
      <c r="AM117" s="59">
        <f>'Расчет субсидий'!AZ117-1</f>
        <v>-1</v>
      </c>
      <c r="AN117" s="59">
        <f>AM117*'Расчет субсидий'!BA117</f>
        <v>0</v>
      </c>
      <c r="AO117" s="54">
        <f t="shared" si="52"/>
        <v>0</v>
      </c>
      <c r="AP117" s="27" t="s">
        <v>367</v>
      </c>
      <c r="AQ117" s="27" t="s">
        <v>367</v>
      </c>
      <c r="AR117" s="27" t="s">
        <v>367</v>
      </c>
      <c r="AS117" s="27" t="s">
        <v>367</v>
      </c>
      <c r="AT117" s="27" t="s">
        <v>367</v>
      </c>
      <c r="AU117" s="27" t="s">
        <v>367</v>
      </c>
      <c r="AV117" s="53">
        <f t="shared" si="53"/>
        <v>-3.6132756660181027</v>
      </c>
    </row>
    <row r="118" spans="1:48" ht="15" customHeight="1">
      <c r="A118" s="33" t="s">
        <v>117</v>
      </c>
      <c r="B118" s="51">
        <f>'Расчет субсидий'!BM118</f>
        <v>98.900000000000091</v>
      </c>
      <c r="C118" s="53">
        <f>'Расчет субсидий'!D118-1</f>
        <v>-1</v>
      </c>
      <c r="D118" s="53">
        <f>C118*'Расчет субсидий'!E118</f>
        <v>0</v>
      </c>
      <c r="E118" s="54">
        <f t="shared" si="46"/>
        <v>0</v>
      </c>
      <c r="F118" s="27" t="s">
        <v>367</v>
      </c>
      <c r="G118" s="27" t="s">
        <v>367</v>
      </c>
      <c r="H118" s="27" t="s">
        <v>367</v>
      </c>
      <c r="I118" s="27" t="s">
        <v>367</v>
      </c>
      <c r="J118" s="27" t="s">
        <v>367</v>
      </c>
      <c r="K118" s="27" t="s">
        <v>367</v>
      </c>
      <c r="L118" s="53">
        <f>'Расчет субсидий'!P118-1</f>
        <v>-0.19717259743403526</v>
      </c>
      <c r="M118" s="53">
        <f>L118*'Расчет субсидий'!Q118</f>
        <v>-3.9434519486807051</v>
      </c>
      <c r="N118" s="54">
        <f t="shared" si="47"/>
        <v>-52.899106580603544</v>
      </c>
      <c r="O118" s="53">
        <f>'Расчет субсидий'!T118-1</f>
        <v>0.10714285714285721</v>
      </c>
      <c r="P118" s="53">
        <f>O118*'Расчет субсидий'!U118</f>
        <v>3.2142857142857162</v>
      </c>
      <c r="Q118" s="54">
        <f t="shared" si="48"/>
        <v>43.117767071409737</v>
      </c>
      <c r="R118" s="53">
        <f>'Расчет субсидий'!X118-1</f>
        <v>4.3333333333333446E-2</v>
      </c>
      <c r="S118" s="53">
        <f>R118*'Расчет субсидий'!Y118</f>
        <v>0.86666666666666892</v>
      </c>
      <c r="T118" s="54">
        <f t="shared" si="49"/>
        <v>11.625827565920872</v>
      </c>
      <c r="U118" s="59">
        <f>'Расчет субсидий'!AB118-1</f>
        <v>0.2049912884602707</v>
      </c>
      <c r="V118" s="59">
        <f>U118*'Расчет субсидий'!AC118</f>
        <v>2.049912884602707</v>
      </c>
      <c r="W118" s="54">
        <f t="shared" si="51"/>
        <v>27.498385063327458</v>
      </c>
      <c r="X118" s="67">
        <f>'Расчет субсидий'!AF118-1</f>
        <v>0.21249999999999991</v>
      </c>
      <c r="Y118" s="67">
        <f>X118*'Расчет субсидий'!AG118</f>
        <v>4.2499999999999982</v>
      </c>
      <c r="Z118" s="54">
        <f t="shared" si="50"/>
        <v>57.011269794419491</v>
      </c>
      <c r="AA118" s="27" t="s">
        <v>367</v>
      </c>
      <c r="AB118" s="27" t="s">
        <v>367</v>
      </c>
      <c r="AC118" s="27" t="s">
        <v>367</v>
      </c>
      <c r="AD118" s="27" t="s">
        <v>367</v>
      </c>
      <c r="AE118" s="27" t="s">
        <v>367</v>
      </c>
      <c r="AF118" s="27" t="s">
        <v>367</v>
      </c>
      <c r="AG118" s="27" t="s">
        <v>367</v>
      </c>
      <c r="AH118" s="27" t="s">
        <v>367</v>
      </c>
      <c r="AI118" s="27" t="s">
        <v>367</v>
      </c>
      <c r="AJ118" s="27" t="s">
        <v>367</v>
      </c>
      <c r="AK118" s="27" t="s">
        <v>367</v>
      </c>
      <c r="AL118" s="27" t="s">
        <v>367</v>
      </c>
      <c r="AM118" s="59">
        <f>'Расчет субсидий'!AZ118-1</f>
        <v>9.3525179856114971E-2</v>
      </c>
      <c r="AN118" s="59">
        <f>AM118*'Расчет субсидий'!BA118</f>
        <v>0.93525179856114971</v>
      </c>
      <c r="AO118" s="54">
        <f t="shared" si="52"/>
        <v>12.54585708552607</v>
      </c>
      <c r="AP118" s="27" t="s">
        <v>367</v>
      </c>
      <c r="AQ118" s="27" t="s">
        <v>367</v>
      </c>
      <c r="AR118" s="27" t="s">
        <v>367</v>
      </c>
      <c r="AS118" s="27" t="s">
        <v>367</v>
      </c>
      <c r="AT118" s="27" t="s">
        <v>367</v>
      </c>
      <c r="AU118" s="27" t="s">
        <v>367</v>
      </c>
      <c r="AV118" s="53">
        <f t="shared" si="53"/>
        <v>7.3726651154355354</v>
      </c>
    </row>
    <row r="119" spans="1:48" ht="15" customHeight="1">
      <c r="A119" s="33" t="s">
        <v>118</v>
      </c>
      <c r="B119" s="51">
        <f>'Расчет субсидий'!BM119</f>
        <v>-86.800000000000182</v>
      </c>
      <c r="C119" s="53">
        <f>'Расчет субсидий'!D119-1</f>
        <v>-4.5563249965046237E-2</v>
      </c>
      <c r="D119" s="53">
        <f>C119*'Расчет субсидий'!E119</f>
        <v>-0.45563249965046237</v>
      </c>
      <c r="E119" s="54">
        <f t="shared" si="46"/>
        <v>-9.1989186738124182</v>
      </c>
      <c r="F119" s="27" t="s">
        <v>367</v>
      </c>
      <c r="G119" s="27" t="s">
        <v>367</v>
      </c>
      <c r="H119" s="27" t="s">
        <v>367</v>
      </c>
      <c r="I119" s="27" t="s">
        <v>367</v>
      </c>
      <c r="J119" s="27" t="s">
        <v>367</v>
      </c>
      <c r="K119" s="27" t="s">
        <v>367</v>
      </c>
      <c r="L119" s="53">
        <f>'Расчет субсидий'!P119-1</f>
        <v>-0.33913908243096369</v>
      </c>
      <c r="M119" s="53">
        <f>L119*'Расчет субсидий'!Q119</f>
        <v>-6.7827816486192738</v>
      </c>
      <c r="N119" s="54">
        <f t="shared" si="47"/>
        <v>-136.9398732876642</v>
      </c>
      <c r="O119" s="53">
        <f>'Расчет субсидий'!T119-1</f>
        <v>6.2061855670103139E-2</v>
      </c>
      <c r="P119" s="53">
        <f>O119*'Расчет субсидий'!U119</f>
        <v>0.31030927835051569</v>
      </c>
      <c r="Q119" s="54">
        <f t="shared" si="48"/>
        <v>6.2649389968135418</v>
      </c>
      <c r="R119" s="53">
        <f>'Расчет субсидий'!X119-1</f>
        <v>-0.10465116279069764</v>
      </c>
      <c r="S119" s="53">
        <f>R119*'Расчет субсидий'!Y119</f>
        <v>-4.7093023255813939</v>
      </c>
      <c r="T119" s="54">
        <f t="shared" si="49"/>
        <v>-95.077697786378636</v>
      </c>
      <c r="U119" s="59">
        <f>'Расчет субсидий'!AB119-1</f>
        <v>0.25103759855774443</v>
      </c>
      <c r="V119" s="59">
        <f>U119*'Расчет субсидий'!AC119</f>
        <v>2.5103759855774443</v>
      </c>
      <c r="W119" s="54">
        <f t="shared" si="51"/>
        <v>50.682830021418937</v>
      </c>
      <c r="X119" s="67">
        <f>'Расчет субсидий'!AF119-1</f>
        <v>0.20258064516129037</v>
      </c>
      <c r="Y119" s="67">
        <f>X119*'Расчет субсидий'!AG119</f>
        <v>4.0516129032258075</v>
      </c>
      <c r="Z119" s="54">
        <f t="shared" si="50"/>
        <v>81.799383545149183</v>
      </c>
      <c r="AA119" s="27" t="s">
        <v>367</v>
      </c>
      <c r="AB119" s="27" t="s">
        <v>367</v>
      </c>
      <c r="AC119" s="27" t="s">
        <v>367</v>
      </c>
      <c r="AD119" s="27" t="s">
        <v>367</v>
      </c>
      <c r="AE119" s="27" t="s">
        <v>367</v>
      </c>
      <c r="AF119" s="27" t="s">
        <v>367</v>
      </c>
      <c r="AG119" s="27" t="s">
        <v>367</v>
      </c>
      <c r="AH119" s="27" t="s">
        <v>367</v>
      </c>
      <c r="AI119" s="27" t="s">
        <v>367</v>
      </c>
      <c r="AJ119" s="27" t="s">
        <v>367</v>
      </c>
      <c r="AK119" s="27" t="s">
        <v>367</v>
      </c>
      <c r="AL119" s="27" t="s">
        <v>367</v>
      </c>
      <c r="AM119" s="59">
        <f>'Расчет субсидий'!AZ119-1</f>
        <v>7.7611940298507598E-2</v>
      </c>
      <c r="AN119" s="59">
        <f>AM119*'Расчет субсидий'!BA119</f>
        <v>0.77611940298507598</v>
      </c>
      <c r="AO119" s="54">
        <f t="shared" si="52"/>
        <v>15.669337184473415</v>
      </c>
      <c r="AP119" s="27" t="s">
        <v>367</v>
      </c>
      <c r="AQ119" s="27" t="s">
        <v>367</v>
      </c>
      <c r="AR119" s="27" t="s">
        <v>367</v>
      </c>
      <c r="AS119" s="27" t="s">
        <v>367</v>
      </c>
      <c r="AT119" s="27" t="s">
        <v>367</v>
      </c>
      <c r="AU119" s="27" t="s">
        <v>367</v>
      </c>
      <c r="AV119" s="53">
        <f t="shared" si="53"/>
        <v>-4.2992989037122875</v>
      </c>
    </row>
    <row r="120" spans="1:48" ht="15" customHeight="1">
      <c r="A120" s="32" t="s">
        <v>119</v>
      </c>
      <c r="B120" s="55"/>
      <c r="C120" s="56"/>
      <c r="D120" s="56"/>
      <c r="E120" s="57"/>
      <c r="F120" s="56"/>
      <c r="G120" s="56"/>
      <c r="H120" s="57"/>
      <c r="I120" s="57"/>
      <c r="J120" s="57"/>
      <c r="K120" s="57"/>
      <c r="L120" s="56"/>
      <c r="M120" s="56"/>
      <c r="N120" s="57"/>
      <c r="O120" s="56"/>
      <c r="P120" s="56"/>
      <c r="Q120" s="57"/>
      <c r="R120" s="56"/>
      <c r="S120" s="56"/>
      <c r="T120" s="57"/>
      <c r="U120" s="57"/>
      <c r="V120" s="57"/>
      <c r="W120" s="57"/>
      <c r="X120" s="69"/>
      <c r="Y120" s="69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</row>
    <row r="121" spans="1:48" ht="15" customHeight="1">
      <c r="A121" s="33" t="s">
        <v>120</v>
      </c>
      <c r="B121" s="51">
        <f>'Расчет субсидий'!BM121</f>
        <v>-98.799999999999955</v>
      </c>
      <c r="C121" s="53">
        <f>'Расчет субсидий'!D121-1</f>
        <v>-0.14689559486645853</v>
      </c>
      <c r="D121" s="53">
        <f>C121*'Расчет субсидий'!E121</f>
        <v>-1.4689559486645853</v>
      </c>
      <c r="E121" s="54">
        <f t="shared" ref="E121:E127" si="54">$B121*D121/$AV121</f>
        <v>-8.9247547831545067</v>
      </c>
      <c r="F121" s="27" t="s">
        <v>367</v>
      </c>
      <c r="G121" s="27" t="s">
        <v>367</v>
      </c>
      <c r="H121" s="27" t="s">
        <v>367</v>
      </c>
      <c r="I121" s="27" t="s">
        <v>367</v>
      </c>
      <c r="J121" s="27" t="s">
        <v>367</v>
      </c>
      <c r="K121" s="27" t="s">
        <v>367</v>
      </c>
      <c r="L121" s="53">
        <f>'Расчет субсидий'!P121-1</f>
        <v>-0.29812893500044346</v>
      </c>
      <c r="M121" s="53">
        <f>L121*'Расчет субсидий'!Q121</f>
        <v>-5.9625787000088692</v>
      </c>
      <c r="N121" s="54">
        <f t="shared" ref="N121:N127" si="55">$B121*M121/$AV121</f>
        <v>-36.226105228830185</v>
      </c>
      <c r="O121" s="53">
        <f>'Расчет субсидий'!T121-1</f>
        <v>0.20677419354838711</v>
      </c>
      <c r="P121" s="53">
        <f>O121*'Расчет субсидий'!U121</f>
        <v>5.1693548387096779</v>
      </c>
      <c r="Q121" s="54">
        <f t="shared" ref="Q121:Q127" si="56">$B121*P121/$AV121</f>
        <v>31.406812685253229</v>
      </c>
      <c r="R121" s="53">
        <f>'Расчет субсидий'!X121-1</f>
        <v>3.7037037037036979E-2</v>
      </c>
      <c r="S121" s="53">
        <f>R121*'Расчет субсидий'!Y121</f>
        <v>0.92592592592592449</v>
      </c>
      <c r="T121" s="54">
        <f t="shared" ref="T121:T127" si="57">$B121*S121/$AV121</f>
        <v>5.6255341378797512</v>
      </c>
      <c r="U121" s="59">
        <f>'Расчет субсидий'!AB121-1</f>
        <v>-0.24949623501962037</v>
      </c>
      <c r="V121" s="59">
        <f>U121*'Расчет субсидий'!AC121</f>
        <v>-1.2474811750981019</v>
      </c>
      <c r="W121" s="54">
        <f t="shared" si="51"/>
        <v>-7.5791677718268691</v>
      </c>
      <c r="X121" s="67">
        <f>'Расчет субсидий'!AF121-1</f>
        <v>-0.62857142857142856</v>
      </c>
      <c r="Y121" s="67">
        <f>X121*'Расчет субсидий'!AG121</f>
        <v>-12.571428571428571</v>
      </c>
      <c r="Z121" s="54">
        <f t="shared" ref="Z121:Z127" si="58">$B121*Y121/$AV121</f>
        <v>-76.378680637727484</v>
      </c>
      <c r="AA121" s="27" t="s">
        <v>367</v>
      </c>
      <c r="AB121" s="27" t="s">
        <v>367</v>
      </c>
      <c r="AC121" s="27" t="s">
        <v>367</v>
      </c>
      <c r="AD121" s="27" t="s">
        <v>367</v>
      </c>
      <c r="AE121" s="27" t="s">
        <v>367</v>
      </c>
      <c r="AF121" s="27" t="s">
        <v>367</v>
      </c>
      <c r="AG121" s="27" t="s">
        <v>367</v>
      </c>
      <c r="AH121" s="27" t="s">
        <v>367</v>
      </c>
      <c r="AI121" s="27" t="s">
        <v>367</v>
      </c>
      <c r="AJ121" s="27" t="s">
        <v>367</v>
      </c>
      <c r="AK121" s="27" t="s">
        <v>367</v>
      </c>
      <c r="AL121" s="27" t="s">
        <v>367</v>
      </c>
      <c r="AM121" s="59">
        <f>'Расчет субсидий'!AZ121-1</f>
        <v>-0.11066666666666658</v>
      </c>
      <c r="AN121" s="59">
        <f>AM121*'Расчет субсидий'!BA121</f>
        <v>-1.1066666666666658</v>
      </c>
      <c r="AO121" s="54">
        <f t="shared" si="52"/>
        <v>-6.7236384015938837</v>
      </c>
      <c r="AP121" s="27" t="s">
        <v>367</v>
      </c>
      <c r="AQ121" s="27" t="s">
        <v>367</v>
      </c>
      <c r="AR121" s="27" t="s">
        <v>367</v>
      </c>
      <c r="AS121" s="27" t="s">
        <v>367</v>
      </c>
      <c r="AT121" s="27" t="s">
        <v>367</v>
      </c>
      <c r="AU121" s="27" t="s">
        <v>367</v>
      </c>
      <c r="AV121" s="53">
        <f t="shared" si="53"/>
        <v>-16.261830297231192</v>
      </c>
    </row>
    <row r="122" spans="1:48" ht="15" customHeight="1">
      <c r="A122" s="33" t="s">
        <v>121</v>
      </c>
      <c r="B122" s="51">
        <f>'Расчет субсидий'!BM122</f>
        <v>72.200000000000045</v>
      </c>
      <c r="C122" s="53">
        <f>'Расчет субсидий'!D122-1</f>
        <v>0.21444012405375656</v>
      </c>
      <c r="D122" s="53">
        <f>C122*'Расчет субсидий'!E122</f>
        <v>2.1444012405375656</v>
      </c>
      <c r="E122" s="54">
        <f t="shared" si="54"/>
        <v>14.181930563528175</v>
      </c>
      <c r="F122" s="27" t="s">
        <v>367</v>
      </c>
      <c r="G122" s="27" t="s">
        <v>367</v>
      </c>
      <c r="H122" s="27" t="s">
        <v>367</v>
      </c>
      <c r="I122" s="27" t="s">
        <v>367</v>
      </c>
      <c r="J122" s="27" t="s">
        <v>367</v>
      </c>
      <c r="K122" s="27" t="s">
        <v>367</v>
      </c>
      <c r="L122" s="53">
        <f>'Расчет субсидий'!P122-1</f>
        <v>-0.21259431441037169</v>
      </c>
      <c r="M122" s="53">
        <f>L122*'Расчет субсидий'!Q122</f>
        <v>-4.2518862882074338</v>
      </c>
      <c r="N122" s="54">
        <f t="shared" si="55"/>
        <v>-28.119717039642811</v>
      </c>
      <c r="O122" s="53">
        <f>'Расчет субсидий'!T122-1</f>
        <v>0.30000000000000004</v>
      </c>
      <c r="P122" s="53">
        <f>O122*'Расчет субсидий'!U122</f>
        <v>9.0000000000000018</v>
      </c>
      <c r="Q122" s="54">
        <f t="shared" si="56"/>
        <v>59.521218631526729</v>
      </c>
      <c r="R122" s="53">
        <f>'Расчет субсидий'!X122-1</f>
        <v>8.9655172413793061E-2</v>
      </c>
      <c r="S122" s="53">
        <f>R122*'Расчет субсидий'!Y122</f>
        <v>1.7931034482758612</v>
      </c>
      <c r="T122" s="54">
        <f t="shared" si="57"/>
        <v>11.858633597085777</v>
      </c>
      <c r="U122" s="59">
        <f>'Расчет субсидий'!AB122-1</f>
        <v>-0.14642237346721609</v>
      </c>
      <c r="V122" s="59">
        <f>U122*'Расчет субсидий'!AC122</f>
        <v>-0.73211186733608047</v>
      </c>
      <c r="W122" s="54">
        <f t="shared" si="51"/>
        <v>-4.8417989464940145</v>
      </c>
      <c r="X122" s="67">
        <f>'Расчет субсидий'!AF122-1</f>
        <v>0.20647058823529418</v>
      </c>
      <c r="Y122" s="67">
        <f>X122*'Расчет субсидий'!AG122</f>
        <v>4.1294117647058837</v>
      </c>
      <c r="Z122" s="54">
        <f t="shared" si="58"/>
        <v>27.309735607406385</v>
      </c>
      <c r="AA122" s="27" t="s">
        <v>367</v>
      </c>
      <c r="AB122" s="27" t="s">
        <v>367</v>
      </c>
      <c r="AC122" s="27" t="s">
        <v>367</v>
      </c>
      <c r="AD122" s="27" t="s">
        <v>367</v>
      </c>
      <c r="AE122" s="27" t="s">
        <v>367</v>
      </c>
      <c r="AF122" s="27" t="s">
        <v>367</v>
      </c>
      <c r="AG122" s="27" t="s">
        <v>367</v>
      </c>
      <c r="AH122" s="27" t="s">
        <v>367</v>
      </c>
      <c r="AI122" s="27" t="s">
        <v>367</v>
      </c>
      <c r="AJ122" s="27" t="s">
        <v>367</v>
      </c>
      <c r="AK122" s="27" t="s">
        <v>367</v>
      </c>
      <c r="AL122" s="27" t="s">
        <v>367</v>
      </c>
      <c r="AM122" s="59">
        <f>'Расчет субсидий'!AZ122-1</f>
        <v>-0.11658031088082899</v>
      </c>
      <c r="AN122" s="59">
        <f>AM122*'Расчет субсидий'!BA122</f>
        <v>-1.1658031088082899</v>
      </c>
      <c r="AO122" s="54">
        <f t="shared" si="52"/>
        <v>-7.7100024134101943</v>
      </c>
      <c r="AP122" s="27" t="s">
        <v>367</v>
      </c>
      <c r="AQ122" s="27" t="s">
        <v>367</v>
      </c>
      <c r="AR122" s="27" t="s">
        <v>367</v>
      </c>
      <c r="AS122" s="27" t="s">
        <v>367</v>
      </c>
      <c r="AT122" s="27" t="s">
        <v>367</v>
      </c>
      <c r="AU122" s="27" t="s">
        <v>367</v>
      </c>
      <c r="AV122" s="53">
        <f t="shared" si="53"/>
        <v>10.917115189167507</v>
      </c>
    </row>
    <row r="123" spans="1:48" ht="15" customHeight="1">
      <c r="A123" s="33" t="s">
        <v>122</v>
      </c>
      <c r="B123" s="51">
        <f>'Расчет субсидий'!BM123</f>
        <v>67.5</v>
      </c>
      <c r="C123" s="53">
        <f>'Расчет субсидий'!D123-1</f>
        <v>-0.21871508379888271</v>
      </c>
      <c r="D123" s="53">
        <f>C123*'Расчет субсидий'!E123</f>
        <v>-2.1871508379888271</v>
      </c>
      <c r="E123" s="54">
        <f t="shared" si="54"/>
        <v>-17.903643852284642</v>
      </c>
      <c r="F123" s="27" t="s">
        <v>367</v>
      </c>
      <c r="G123" s="27" t="s">
        <v>367</v>
      </c>
      <c r="H123" s="27" t="s">
        <v>367</v>
      </c>
      <c r="I123" s="27" t="s">
        <v>367</v>
      </c>
      <c r="J123" s="27" t="s">
        <v>367</v>
      </c>
      <c r="K123" s="27" t="s">
        <v>367</v>
      </c>
      <c r="L123" s="53">
        <f>'Расчет субсидий'!P123-1</f>
        <v>-2.8743527422593229E-2</v>
      </c>
      <c r="M123" s="53">
        <f>L123*'Расчет субсидий'!Q123</f>
        <v>-0.57487054845186458</v>
      </c>
      <c r="N123" s="54">
        <f t="shared" si="55"/>
        <v>-4.7057922946521087</v>
      </c>
      <c r="O123" s="53">
        <f>'Расчет субсидий'!T123-1</f>
        <v>9.5319148936170217E-2</v>
      </c>
      <c r="P123" s="53">
        <f>O123*'Расчет субсидий'!U123</f>
        <v>1.4297872340425533</v>
      </c>
      <c r="Q123" s="54">
        <f t="shared" si="56"/>
        <v>11.703994520277245</v>
      </c>
      <c r="R123" s="53">
        <f>'Расчет субсидий'!X123-1</f>
        <v>0.18571428571428572</v>
      </c>
      <c r="S123" s="53">
        <f>R123*'Расчет субсидий'!Y123</f>
        <v>6.5</v>
      </c>
      <c r="T123" s="54">
        <f t="shared" si="57"/>
        <v>53.207891755129438</v>
      </c>
      <c r="U123" s="59">
        <f>'Расчет субсидий'!AB123-1</f>
        <v>-0.23905559998609127</v>
      </c>
      <c r="V123" s="59">
        <f>U123*'Расчет субсидий'!AC123</f>
        <v>-1.1952779999304564</v>
      </c>
      <c r="W123" s="54">
        <f t="shared" si="51"/>
        <v>-9.7843419134749752</v>
      </c>
      <c r="X123" s="67">
        <f>'Расчет субсидий'!AF123-1</f>
        <v>0.21367346938775511</v>
      </c>
      <c r="Y123" s="67">
        <f>X123*'Расчет субсидий'!AG123</f>
        <v>4.2734693877551022</v>
      </c>
      <c r="Z123" s="54">
        <f t="shared" si="58"/>
        <v>34.98189178500504</v>
      </c>
      <c r="AA123" s="27" t="s">
        <v>367</v>
      </c>
      <c r="AB123" s="27" t="s">
        <v>367</v>
      </c>
      <c r="AC123" s="27" t="s">
        <v>367</v>
      </c>
      <c r="AD123" s="27" t="s">
        <v>367</v>
      </c>
      <c r="AE123" s="27" t="s">
        <v>367</v>
      </c>
      <c r="AF123" s="27" t="s">
        <v>367</v>
      </c>
      <c r="AG123" s="27" t="s">
        <v>367</v>
      </c>
      <c r="AH123" s="27" t="s">
        <v>367</v>
      </c>
      <c r="AI123" s="27" t="s">
        <v>367</v>
      </c>
      <c r="AJ123" s="27" t="s">
        <v>367</v>
      </c>
      <c r="AK123" s="27" t="s">
        <v>367</v>
      </c>
      <c r="AL123" s="27" t="s">
        <v>367</v>
      </c>
      <c r="AM123" s="59">
        <f>'Расчет субсидий'!AZ123-1</f>
        <v>-1</v>
      </c>
      <c r="AN123" s="59">
        <f>AM123*'Расчет субсидий'!BA123</f>
        <v>0</v>
      </c>
      <c r="AO123" s="54">
        <f t="shared" si="52"/>
        <v>0</v>
      </c>
      <c r="AP123" s="27" t="s">
        <v>367</v>
      </c>
      <c r="AQ123" s="27" t="s">
        <v>367</v>
      </c>
      <c r="AR123" s="27" t="s">
        <v>367</v>
      </c>
      <c r="AS123" s="27" t="s">
        <v>367</v>
      </c>
      <c r="AT123" s="27" t="s">
        <v>367</v>
      </c>
      <c r="AU123" s="27" t="s">
        <v>367</v>
      </c>
      <c r="AV123" s="53">
        <f t="shared" si="53"/>
        <v>8.2459572354265074</v>
      </c>
    </row>
    <row r="124" spans="1:48" ht="15" customHeight="1">
      <c r="A124" s="33" t="s">
        <v>123</v>
      </c>
      <c r="B124" s="51">
        <f>'Расчет субсидий'!BM124</f>
        <v>-6.1000000000000227</v>
      </c>
      <c r="C124" s="53">
        <f>'Расчет субсидий'!D124-1</f>
        <v>-9.9494036863028601E-2</v>
      </c>
      <c r="D124" s="53">
        <f>C124*'Расчет субсидий'!E124</f>
        <v>-0.99494036863028601</v>
      </c>
      <c r="E124" s="54">
        <f t="shared" si="54"/>
        <v>-7.6337728740728643</v>
      </c>
      <c r="F124" s="27" t="s">
        <v>367</v>
      </c>
      <c r="G124" s="27" t="s">
        <v>367</v>
      </c>
      <c r="H124" s="27" t="s">
        <v>367</v>
      </c>
      <c r="I124" s="27" t="s">
        <v>367</v>
      </c>
      <c r="J124" s="27" t="s">
        <v>367</v>
      </c>
      <c r="K124" s="27" t="s">
        <v>367</v>
      </c>
      <c r="L124" s="53">
        <f>'Расчет субсидий'!P124-1</f>
        <v>-0.41444337297760636</v>
      </c>
      <c r="M124" s="53">
        <f>L124*'Расчет субсидий'!Q124</f>
        <v>-8.2888674595521277</v>
      </c>
      <c r="N124" s="54">
        <f t="shared" si="55"/>
        <v>-63.597109499762411</v>
      </c>
      <c r="O124" s="53">
        <f>'Расчет субсидий'!T124-1</f>
        <v>0.13321637426900579</v>
      </c>
      <c r="P124" s="53">
        <f>O124*'Расчет субсидий'!U124</f>
        <v>3.9964912280701737</v>
      </c>
      <c r="Q124" s="54">
        <f t="shared" si="56"/>
        <v>30.663452092422784</v>
      </c>
      <c r="R124" s="53">
        <f>'Расчет субсидий'!X124-1</f>
        <v>0.12777777777777777</v>
      </c>
      <c r="S124" s="53">
        <f>R124*'Расчет субсидий'!Y124</f>
        <v>2.5555555555555554</v>
      </c>
      <c r="T124" s="54">
        <f t="shared" si="57"/>
        <v>19.607738607534039</v>
      </c>
      <c r="U124" s="59">
        <f>'Расчет субсидий'!AB124-1</f>
        <v>-6.8623047362379563E-2</v>
      </c>
      <c r="V124" s="59">
        <f>U124*'Расчет субсидий'!AC124</f>
        <v>-0.34311523681189782</v>
      </c>
      <c r="W124" s="54">
        <f t="shared" si="51"/>
        <v>-2.6325836904794997</v>
      </c>
      <c r="X124" s="67">
        <f>'Расчет субсидий'!AF124-1</f>
        <v>0.16774193548387095</v>
      </c>
      <c r="Y124" s="67">
        <f>X124*'Расчет субсидий'!AG124</f>
        <v>3.354838709677419</v>
      </c>
      <c r="Z124" s="54">
        <f t="shared" si="58"/>
        <v>25.740313235135847</v>
      </c>
      <c r="AA124" s="27" t="s">
        <v>367</v>
      </c>
      <c r="AB124" s="27" t="s">
        <v>367</v>
      </c>
      <c r="AC124" s="27" t="s">
        <v>367</v>
      </c>
      <c r="AD124" s="27" t="s">
        <v>367</v>
      </c>
      <c r="AE124" s="27" t="s">
        <v>367</v>
      </c>
      <c r="AF124" s="27" t="s">
        <v>367</v>
      </c>
      <c r="AG124" s="27" t="s">
        <v>367</v>
      </c>
      <c r="AH124" s="27" t="s">
        <v>367</v>
      </c>
      <c r="AI124" s="27" t="s">
        <v>367</v>
      </c>
      <c r="AJ124" s="27" t="s">
        <v>367</v>
      </c>
      <c r="AK124" s="27" t="s">
        <v>367</v>
      </c>
      <c r="AL124" s="27" t="s">
        <v>367</v>
      </c>
      <c r="AM124" s="59">
        <f>'Расчет субсидий'!AZ124-1</f>
        <v>-0.10749999999999993</v>
      </c>
      <c r="AN124" s="59">
        <f>AM124*'Расчет субсидий'!BA124</f>
        <v>-1.0749999999999993</v>
      </c>
      <c r="AO124" s="54">
        <f t="shared" si="52"/>
        <v>-8.2480378707779014</v>
      </c>
      <c r="AP124" s="27" t="s">
        <v>367</v>
      </c>
      <c r="AQ124" s="27" t="s">
        <v>367</v>
      </c>
      <c r="AR124" s="27" t="s">
        <v>367</v>
      </c>
      <c r="AS124" s="27" t="s">
        <v>367</v>
      </c>
      <c r="AT124" s="27" t="s">
        <v>367</v>
      </c>
      <c r="AU124" s="27" t="s">
        <v>367</v>
      </c>
      <c r="AV124" s="53">
        <f t="shared" si="53"/>
        <v>-0.79503757169116396</v>
      </c>
    </row>
    <row r="125" spans="1:48" ht="15" customHeight="1">
      <c r="A125" s="33" t="s">
        <v>124</v>
      </c>
      <c r="B125" s="51">
        <f>'Расчет субсидий'!BM125</f>
        <v>18.299999999999955</v>
      </c>
      <c r="C125" s="53">
        <f>'Расчет субсидий'!D125-1</f>
        <v>0.25410114579217691</v>
      </c>
      <c r="D125" s="53">
        <f>C125*'Расчет субсидий'!E125</f>
        <v>2.5410114579217691</v>
      </c>
      <c r="E125" s="54">
        <f t="shared" si="54"/>
        <v>14.090020376981515</v>
      </c>
      <c r="F125" s="27" t="s">
        <v>367</v>
      </c>
      <c r="G125" s="27" t="s">
        <v>367</v>
      </c>
      <c r="H125" s="27" t="s">
        <v>367</v>
      </c>
      <c r="I125" s="27" t="s">
        <v>367</v>
      </c>
      <c r="J125" s="27" t="s">
        <v>367</v>
      </c>
      <c r="K125" s="27" t="s">
        <v>367</v>
      </c>
      <c r="L125" s="53">
        <f>'Расчет субсидий'!P125-1</f>
        <v>-0.20308740068104425</v>
      </c>
      <c r="M125" s="53">
        <f>L125*'Расчет субсидий'!Q125</f>
        <v>-4.0617480136208854</v>
      </c>
      <c r="N125" s="54">
        <f t="shared" si="55"/>
        <v>-22.522571513663923</v>
      </c>
      <c r="O125" s="53">
        <f>'Расчет субсидий'!T125-1</f>
        <v>0.20154471544715435</v>
      </c>
      <c r="P125" s="53">
        <f>O125*'Расчет субсидий'!U125</f>
        <v>6.0463414634146311</v>
      </c>
      <c r="Q125" s="54">
        <f t="shared" si="56"/>
        <v>33.527229544796192</v>
      </c>
      <c r="R125" s="53">
        <f>'Расчет субсидий'!X125-1</f>
        <v>0.14827586206896548</v>
      </c>
      <c r="S125" s="53">
        <f>R125*'Расчет субсидий'!Y125</f>
        <v>2.9655172413793096</v>
      </c>
      <c r="T125" s="54">
        <f t="shared" si="57"/>
        <v>16.44392363090671</v>
      </c>
      <c r="U125" s="59">
        <f>'Расчет субсидий'!AB125-1</f>
        <v>-0.4931463265901318</v>
      </c>
      <c r="V125" s="59">
        <f>U125*'Расчет субсидий'!AC125</f>
        <v>-2.4657316329506589</v>
      </c>
      <c r="W125" s="54">
        <f t="shared" si="51"/>
        <v>-13.672590434069704</v>
      </c>
      <c r="X125" s="67">
        <f>'Расчет субсидий'!AF125-1</f>
        <v>0.16374269005847952</v>
      </c>
      <c r="Y125" s="67">
        <f>X125*'Расчет субсидий'!AG125</f>
        <v>3.2748538011695905</v>
      </c>
      <c r="Z125" s="54">
        <f t="shared" si="58"/>
        <v>18.159208470415138</v>
      </c>
      <c r="AA125" s="27" t="s">
        <v>367</v>
      </c>
      <c r="AB125" s="27" t="s">
        <v>367</v>
      </c>
      <c r="AC125" s="27" t="s">
        <v>367</v>
      </c>
      <c r="AD125" s="27" t="s">
        <v>367</v>
      </c>
      <c r="AE125" s="27" t="s">
        <v>367</v>
      </c>
      <c r="AF125" s="27" t="s">
        <v>367</v>
      </c>
      <c r="AG125" s="27" t="s">
        <v>367</v>
      </c>
      <c r="AH125" s="27" t="s">
        <v>367</v>
      </c>
      <c r="AI125" s="27" t="s">
        <v>367</v>
      </c>
      <c r="AJ125" s="27" t="s">
        <v>367</v>
      </c>
      <c r="AK125" s="27" t="s">
        <v>367</v>
      </c>
      <c r="AL125" s="27" t="s">
        <v>367</v>
      </c>
      <c r="AM125" s="59">
        <f>'Расчет субсидий'!AZ125-1</f>
        <v>-0.5</v>
      </c>
      <c r="AN125" s="59">
        <f>AM125*'Расчет субсидий'!BA125</f>
        <v>-5</v>
      </c>
      <c r="AO125" s="54">
        <f t="shared" si="52"/>
        <v>-27.725220075365968</v>
      </c>
      <c r="AP125" s="27" t="s">
        <v>367</v>
      </c>
      <c r="AQ125" s="27" t="s">
        <v>367</v>
      </c>
      <c r="AR125" s="27" t="s">
        <v>367</v>
      </c>
      <c r="AS125" s="27" t="s">
        <v>367</v>
      </c>
      <c r="AT125" s="27" t="s">
        <v>367</v>
      </c>
      <c r="AU125" s="27" t="s">
        <v>367</v>
      </c>
      <c r="AV125" s="53">
        <f t="shared" si="53"/>
        <v>3.300244317313755</v>
      </c>
    </row>
    <row r="126" spans="1:48" ht="15" customHeight="1">
      <c r="A126" s="33" t="s">
        <v>125</v>
      </c>
      <c r="B126" s="51">
        <f>'Расчет субсидий'!BM126</f>
        <v>-17.899999999999977</v>
      </c>
      <c r="C126" s="53">
        <f>'Расчет субсидий'!D126-1</f>
        <v>-0.11173553719008267</v>
      </c>
      <c r="D126" s="53">
        <f>C126*'Расчет субсидий'!E126</f>
        <v>-1.1173553719008267</v>
      </c>
      <c r="E126" s="54">
        <f t="shared" si="54"/>
        <v>-10.274800410267211</v>
      </c>
      <c r="F126" s="27" t="s">
        <v>367</v>
      </c>
      <c r="G126" s="27" t="s">
        <v>367</v>
      </c>
      <c r="H126" s="27" t="s">
        <v>367</v>
      </c>
      <c r="I126" s="27" t="s">
        <v>367</v>
      </c>
      <c r="J126" s="27" t="s">
        <v>367</v>
      </c>
      <c r="K126" s="27" t="s">
        <v>367</v>
      </c>
      <c r="L126" s="53">
        <f>'Расчет субсидий'!P126-1</f>
        <v>-0.22630173564752998</v>
      </c>
      <c r="M126" s="53">
        <f>L126*'Расчет субсидий'!Q126</f>
        <v>-4.5260347129505991</v>
      </c>
      <c r="N126" s="54">
        <f t="shared" si="55"/>
        <v>-41.619796615284926</v>
      </c>
      <c r="O126" s="53">
        <f>'Расчет субсидий'!T126-1</f>
        <v>6.9477911646586454E-2</v>
      </c>
      <c r="P126" s="53">
        <f>O126*'Расчет субсидий'!U126</f>
        <v>2.0843373493975936</v>
      </c>
      <c r="Q126" s="54">
        <f t="shared" si="56"/>
        <v>19.166820862276666</v>
      </c>
      <c r="R126" s="53">
        <f>'Расчет субсидий'!X126-1</f>
        <v>0.11578947368421044</v>
      </c>
      <c r="S126" s="53">
        <f>R126*'Расчет субсидий'!Y126</f>
        <v>2.3157894736842088</v>
      </c>
      <c r="T126" s="54">
        <f t="shared" si="57"/>
        <v>21.29517182507886</v>
      </c>
      <c r="U126" s="59">
        <f>'Расчет субсидий'!AB126-1</f>
        <v>-0.14066218313502332</v>
      </c>
      <c r="V126" s="59">
        <f>U126*'Расчет субсидий'!AC126</f>
        <v>-0.70331091567511661</v>
      </c>
      <c r="W126" s="54">
        <f t="shared" si="51"/>
        <v>-6.4673956618033692</v>
      </c>
      <c r="X126" s="67">
        <f>'Расчет субсидий'!AF126-1</f>
        <v>0</v>
      </c>
      <c r="Y126" s="67">
        <f>X126*'Расчет субсидий'!AG126</f>
        <v>0</v>
      </c>
      <c r="Z126" s="54">
        <f t="shared" si="58"/>
        <v>0</v>
      </c>
      <c r="AA126" s="27" t="s">
        <v>367</v>
      </c>
      <c r="AB126" s="27" t="s">
        <v>367</v>
      </c>
      <c r="AC126" s="27" t="s">
        <v>367</v>
      </c>
      <c r="AD126" s="27" t="s">
        <v>367</v>
      </c>
      <c r="AE126" s="27" t="s">
        <v>367</v>
      </c>
      <c r="AF126" s="27" t="s">
        <v>367</v>
      </c>
      <c r="AG126" s="27" t="s">
        <v>367</v>
      </c>
      <c r="AH126" s="27" t="s">
        <v>367</v>
      </c>
      <c r="AI126" s="27" t="s">
        <v>367</v>
      </c>
      <c r="AJ126" s="27" t="s">
        <v>367</v>
      </c>
      <c r="AK126" s="27" t="s">
        <v>367</v>
      </c>
      <c r="AL126" s="27" t="s">
        <v>367</v>
      </c>
      <c r="AM126" s="59">
        <f>'Расчет субсидий'!AZ126-1</f>
        <v>-1</v>
      </c>
      <c r="AN126" s="59">
        <f>AM126*'Расчет субсидий'!BA126</f>
        <v>0</v>
      </c>
      <c r="AO126" s="54">
        <f t="shared" si="52"/>
        <v>0</v>
      </c>
      <c r="AP126" s="27" t="s">
        <v>367</v>
      </c>
      <c r="AQ126" s="27" t="s">
        <v>367</v>
      </c>
      <c r="AR126" s="27" t="s">
        <v>367</v>
      </c>
      <c r="AS126" s="27" t="s">
        <v>367</v>
      </c>
      <c r="AT126" s="27" t="s">
        <v>367</v>
      </c>
      <c r="AU126" s="27" t="s">
        <v>367</v>
      </c>
      <c r="AV126" s="53">
        <f t="shared" si="53"/>
        <v>-1.9465741774447398</v>
      </c>
    </row>
    <row r="127" spans="1:48" ht="15" customHeight="1">
      <c r="A127" s="33" t="s">
        <v>126</v>
      </c>
      <c r="B127" s="51">
        <f>'Расчет субсидий'!BM127</f>
        <v>14.5</v>
      </c>
      <c r="C127" s="53">
        <f>'Расчет субсидий'!D127-1</f>
        <v>-3.608779857972888E-2</v>
      </c>
      <c r="D127" s="53">
        <f>C127*'Расчет субсидий'!E127</f>
        <v>-0.3608779857972888</v>
      </c>
      <c r="E127" s="54">
        <f t="shared" si="54"/>
        <v>-2.3712761103038038</v>
      </c>
      <c r="F127" s="27" t="s">
        <v>367</v>
      </c>
      <c r="G127" s="27" t="s">
        <v>367</v>
      </c>
      <c r="H127" s="27" t="s">
        <v>367</v>
      </c>
      <c r="I127" s="27" t="s">
        <v>367</v>
      </c>
      <c r="J127" s="27" t="s">
        <v>367</v>
      </c>
      <c r="K127" s="27" t="s">
        <v>367</v>
      </c>
      <c r="L127" s="53">
        <f>'Расчет субсидий'!P127-1</f>
        <v>-0.21445564744533818</v>
      </c>
      <c r="M127" s="53">
        <f>L127*'Расчет субсидий'!Q127</f>
        <v>-4.2891129489067641</v>
      </c>
      <c r="N127" s="54">
        <f t="shared" si="55"/>
        <v>-28.183129673779394</v>
      </c>
      <c r="O127" s="53">
        <f>'Расчет субсидий'!T127-1</f>
        <v>0.2109333333333332</v>
      </c>
      <c r="P127" s="53">
        <f>O127*'Расчет субсидий'!U127</f>
        <v>7.3826666666666618</v>
      </c>
      <c r="Q127" s="54">
        <f t="shared" si="56"/>
        <v>48.51041566951239</v>
      </c>
      <c r="R127" s="53">
        <f>'Расчет субсидий'!X127-1</f>
        <v>7.9999999999999849E-2</v>
      </c>
      <c r="S127" s="53">
        <f>R127*'Расчет субсидий'!Y127</f>
        <v>1.1999999999999977</v>
      </c>
      <c r="T127" s="54">
        <f t="shared" si="57"/>
        <v>7.8850233163375654</v>
      </c>
      <c r="U127" s="59">
        <f>'Расчет субсидий'!AB127-1</f>
        <v>-0.25963062947251148</v>
      </c>
      <c r="V127" s="59">
        <f>U127*'Расчет субсидий'!AC127</f>
        <v>-1.2981531473625574</v>
      </c>
      <c r="W127" s="54">
        <f t="shared" si="51"/>
        <v>-8.5299731959423166</v>
      </c>
      <c r="X127" s="67">
        <f>'Расчет субсидий'!AF127-1</f>
        <v>-2.1390374331550777E-2</v>
      </c>
      <c r="Y127" s="67">
        <f>X127*'Расчет субсидий'!AG127</f>
        <v>-0.42780748663101553</v>
      </c>
      <c r="Z127" s="54">
        <f t="shared" si="58"/>
        <v>-2.8110600058244462</v>
      </c>
      <c r="AA127" s="27" t="s">
        <v>367</v>
      </c>
      <c r="AB127" s="27" t="s">
        <v>367</v>
      </c>
      <c r="AC127" s="27" t="s">
        <v>367</v>
      </c>
      <c r="AD127" s="27" t="s">
        <v>367</v>
      </c>
      <c r="AE127" s="27" t="s">
        <v>367</v>
      </c>
      <c r="AF127" s="27" t="s">
        <v>367</v>
      </c>
      <c r="AG127" s="27" t="s">
        <v>367</v>
      </c>
      <c r="AH127" s="27" t="s">
        <v>367</v>
      </c>
      <c r="AI127" s="27" t="s">
        <v>367</v>
      </c>
      <c r="AJ127" s="27" t="s">
        <v>367</v>
      </c>
      <c r="AK127" s="27" t="s">
        <v>367</v>
      </c>
      <c r="AL127" s="27" t="s">
        <v>367</v>
      </c>
      <c r="AM127" s="59">
        <f>'Расчет субсидий'!AZ127-1</f>
        <v>-1</v>
      </c>
      <c r="AN127" s="59">
        <f>AM127*'Расчет субсидий'!BA127</f>
        <v>0</v>
      </c>
      <c r="AO127" s="54">
        <f t="shared" si="52"/>
        <v>0</v>
      </c>
      <c r="AP127" s="27" t="s">
        <v>367</v>
      </c>
      <c r="AQ127" s="27" t="s">
        <v>367</v>
      </c>
      <c r="AR127" s="27" t="s">
        <v>367</v>
      </c>
      <c r="AS127" s="27" t="s">
        <v>367</v>
      </c>
      <c r="AT127" s="27" t="s">
        <v>367</v>
      </c>
      <c r="AU127" s="27" t="s">
        <v>367</v>
      </c>
      <c r="AV127" s="53">
        <f t="shared" si="53"/>
        <v>2.2067150979690338</v>
      </c>
    </row>
    <row r="128" spans="1:48" ht="15" customHeight="1">
      <c r="A128" s="32" t="s">
        <v>127</v>
      </c>
      <c r="B128" s="55"/>
      <c r="C128" s="56"/>
      <c r="D128" s="56"/>
      <c r="E128" s="57"/>
      <c r="F128" s="56"/>
      <c r="G128" s="56"/>
      <c r="H128" s="57"/>
      <c r="I128" s="57"/>
      <c r="J128" s="57"/>
      <c r="K128" s="57"/>
      <c r="L128" s="56"/>
      <c r="M128" s="56"/>
      <c r="N128" s="57"/>
      <c r="O128" s="56"/>
      <c r="P128" s="56"/>
      <c r="Q128" s="57"/>
      <c r="R128" s="56"/>
      <c r="S128" s="56"/>
      <c r="T128" s="57"/>
      <c r="U128" s="57"/>
      <c r="V128" s="57"/>
      <c r="W128" s="57"/>
      <c r="X128" s="69"/>
      <c r="Y128" s="69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</row>
    <row r="129" spans="1:48" ht="15" customHeight="1">
      <c r="A129" s="33" t="s">
        <v>128</v>
      </c>
      <c r="B129" s="51">
        <f>'Расчет субсидий'!BM129</f>
        <v>-70.399999999999977</v>
      </c>
      <c r="C129" s="53">
        <f>'Расчет субсидий'!D129-1</f>
        <v>3.5312719606465315E-2</v>
      </c>
      <c r="D129" s="53">
        <f>C129*'Расчет субсидий'!E129</f>
        <v>0.35312719606465315</v>
      </c>
      <c r="E129" s="54">
        <f t="shared" ref="E129:E136" si="59">$B129*D129/$AV129</f>
        <v>2.6244536391393911</v>
      </c>
      <c r="F129" s="27" t="s">
        <v>367</v>
      </c>
      <c r="G129" s="27" t="s">
        <v>367</v>
      </c>
      <c r="H129" s="27" t="s">
        <v>367</v>
      </c>
      <c r="I129" s="27" t="s">
        <v>367</v>
      </c>
      <c r="J129" s="27" t="s">
        <v>367</v>
      </c>
      <c r="K129" s="27" t="s">
        <v>367</v>
      </c>
      <c r="L129" s="53">
        <f>'Расчет субсидий'!P129-1</f>
        <v>-6.5656725386634585E-2</v>
      </c>
      <c r="M129" s="53">
        <f>L129*'Расчет субсидий'!Q129</f>
        <v>-1.3131345077326917</v>
      </c>
      <c r="N129" s="54">
        <f t="shared" ref="N129:N136" si="60">$B129*M129/$AV129</f>
        <v>-9.7592614669859881</v>
      </c>
      <c r="O129" s="53">
        <f>'Расчет субсидий'!T129-1</f>
        <v>4.5994659546061412E-2</v>
      </c>
      <c r="P129" s="53">
        <f>O129*'Расчет субсидий'!U129</f>
        <v>1.3798397863818423</v>
      </c>
      <c r="Q129" s="54">
        <f t="shared" ref="Q129:Q136" si="61">$B129*P129/$AV129</f>
        <v>10.255017424758547</v>
      </c>
      <c r="R129" s="53">
        <f>'Расчет субсидий'!X129-1</f>
        <v>-0.4927710843373494</v>
      </c>
      <c r="S129" s="53">
        <f>R129*'Расчет субсидий'!Y129</f>
        <v>-9.8554216867469879</v>
      </c>
      <c r="T129" s="54">
        <f t="shared" ref="T129:T136" si="62">$B129*S129/$AV129</f>
        <v>-73.245837758417323</v>
      </c>
      <c r="U129" s="59">
        <f>'Расчет субсидий'!AB129-1</f>
        <v>-7.3834916770317838E-3</v>
      </c>
      <c r="V129" s="59">
        <f>U129*'Расчет субсидий'!AC129</f>
        <v>-3.6917458385158919E-2</v>
      </c>
      <c r="W129" s="54">
        <f t="shared" si="51"/>
        <v>-0.27437183849461527</v>
      </c>
      <c r="X129" s="67">
        <f>'Расчет субсидий'!AF129-1</f>
        <v>0</v>
      </c>
      <c r="Y129" s="67">
        <f>X129*'Расчет субсидий'!AG129</f>
        <v>0</v>
      </c>
      <c r="Z129" s="54">
        <f t="shared" ref="Z129:Z136" si="63">$B129*Y129/$AV129</f>
        <v>0</v>
      </c>
      <c r="AA129" s="27" t="s">
        <v>367</v>
      </c>
      <c r="AB129" s="27" t="s">
        <v>367</v>
      </c>
      <c r="AC129" s="27" t="s">
        <v>367</v>
      </c>
      <c r="AD129" s="27" t="s">
        <v>367</v>
      </c>
      <c r="AE129" s="27" t="s">
        <v>367</v>
      </c>
      <c r="AF129" s="27" t="s">
        <v>367</v>
      </c>
      <c r="AG129" s="27" t="s">
        <v>367</v>
      </c>
      <c r="AH129" s="27" t="s">
        <v>367</v>
      </c>
      <c r="AI129" s="27" t="s">
        <v>367</v>
      </c>
      <c r="AJ129" s="27" t="s">
        <v>367</v>
      </c>
      <c r="AK129" s="27" t="s">
        <v>367</v>
      </c>
      <c r="AL129" s="27" t="s">
        <v>367</v>
      </c>
      <c r="AM129" s="59">
        <f>'Расчет субсидий'!AZ129-1</f>
        <v>-1</v>
      </c>
      <c r="AN129" s="59">
        <f>AM129*'Расчет субсидий'!BA129</f>
        <v>0</v>
      </c>
      <c r="AO129" s="54">
        <f t="shared" si="52"/>
        <v>0</v>
      </c>
      <c r="AP129" s="27" t="s">
        <v>367</v>
      </c>
      <c r="AQ129" s="27" t="s">
        <v>367</v>
      </c>
      <c r="AR129" s="27" t="s">
        <v>367</v>
      </c>
      <c r="AS129" s="27" t="s">
        <v>367</v>
      </c>
      <c r="AT129" s="27" t="s">
        <v>367</v>
      </c>
      <c r="AU129" s="27" t="s">
        <v>367</v>
      </c>
      <c r="AV129" s="53">
        <f t="shared" si="53"/>
        <v>-9.4725066704183423</v>
      </c>
    </row>
    <row r="130" spans="1:48" ht="15" customHeight="1">
      <c r="A130" s="33" t="s">
        <v>129</v>
      </c>
      <c r="B130" s="51">
        <f>'Расчет субсидий'!BM130</f>
        <v>-132.5</v>
      </c>
      <c r="C130" s="53">
        <f>'Расчет субсидий'!D130-1</f>
        <v>-1</v>
      </c>
      <c r="D130" s="53">
        <f>C130*'Расчет субсидий'!E130</f>
        <v>0</v>
      </c>
      <c r="E130" s="54">
        <f t="shared" si="59"/>
        <v>0</v>
      </c>
      <c r="F130" s="27" t="s">
        <v>367</v>
      </c>
      <c r="G130" s="27" t="s">
        <v>367</v>
      </c>
      <c r="H130" s="27" t="s">
        <v>367</v>
      </c>
      <c r="I130" s="27" t="s">
        <v>367</v>
      </c>
      <c r="J130" s="27" t="s">
        <v>367</v>
      </c>
      <c r="K130" s="27" t="s">
        <v>367</v>
      </c>
      <c r="L130" s="53">
        <f>'Расчет субсидий'!P130-1</f>
        <v>-0.27559198542805108</v>
      </c>
      <c r="M130" s="53">
        <f>L130*'Расчет субсидий'!Q130</f>
        <v>-5.5118397085610216</v>
      </c>
      <c r="N130" s="54">
        <f t="shared" si="60"/>
        <v>-74.521832688681457</v>
      </c>
      <c r="O130" s="53">
        <f>'Расчет субсидий'!T130-1</f>
        <v>-5.3038309114927351E-2</v>
      </c>
      <c r="P130" s="53">
        <f>O130*'Расчет субсидий'!U130</f>
        <v>-2.121532364597094</v>
      </c>
      <c r="Q130" s="54">
        <f t="shared" si="61"/>
        <v>-28.683794935575641</v>
      </c>
      <c r="R130" s="53">
        <f>'Расчет субсидий'!X130-1</f>
        <v>5.1724137931032921E-3</v>
      </c>
      <c r="S130" s="53">
        <f>R130*'Расчет субсидий'!Y130</f>
        <v>5.1724137931032921E-2</v>
      </c>
      <c r="T130" s="54">
        <f t="shared" si="62"/>
        <v>0.69932685939247552</v>
      </c>
      <c r="U130" s="59">
        <f>'Расчет субсидий'!AB130-1</f>
        <v>-0.51655779179096029</v>
      </c>
      <c r="V130" s="59">
        <f>U130*'Расчет субсидий'!AC130</f>
        <v>-2.5827889589548017</v>
      </c>
      <c r="W130" s="54">
        <f t="shared" si="51"/>
        <v>-34.920131362029899</v>
      </c>
      <c r="X130" s="67">
        <f>'Расчет субсидий'!AF130-1</f>
        <v>1.8218623481781382E-2</v>
      </c>
      <c r="Y130" s="67">
        <f>X130*'Расчет субсидий'!AG130</f>
        <v>0.36437246963562764</v>
      </c>
      <c r="Z130" s="54">
        <f t="shared" si="63"/>
        <v>4.9264321268945128</v>
      </c>
      <c r="AA130" s="27" t="s">
        <v>367</v>
      </c>
      <c r="AB130" s="27" t="s">
        <v>367</v>
      </c>
      <c r="AC130" s="27" t="s">
        <v>367</v>
      </c>
      <c r="AD130" s="27" t="s">
        <v>367</v>
      </c>
      <c r="AE130" s="27" t="s">
        <v>367</v>
      </c>
      <c r="AF130" s="27" t="s">
        <v>367</v>
      </c>
      <c r="AG130" s="27" t="s">
        <v>367</v>
      </c>
      <c r="AH130" s="27" t="s">
        <v>367</v>
      </c>
      <c r="AI130" s="27" t="s">
        <v>367</v>
      </c>
      <c r="AJ130" s="27" t="s">
        <v>367</v>
      </c>
      <c r="AK130" s="27" t="s">
        <v>367</v>
      </c>
      <c r="AL130" s="27" t="s">
        <v>367</v>
      </c>
      <c r="AM130" s="59">
        <f>'Расчет субсидий'!AZ130-1</f>
        <v>-1</v>
      </c>
      <c r="AN130" s="59">
        <f>AM130*'Расчет субсидий'!BA130</f>
        <v>0</v>
      </c>
      <c r="AO130" s="54">
        <f t="shared" si="52"/>
        <v>0</v>
      </c>
      <c r="AP130" s="27" t="s">
        <v>367</v>
      </c>
      <c r="AQ130" s="27" t="s">
        <v>367</v>
      </c>
      <c r="AR130" s="27" t="s">
        <v>367</v>
      </c>
      <c r="AS130" s="27" t="s">
        <v>367</v>
      </c>
      <c r="AT130" s="27" t="s">
        <v>367</v>
      </c>
      <c r="AU130" s="27" t="s">
        <v>367</v>
      </c>
      <c r="AV130" s="53">
        <f t="shared" si="53"/>
        <v>-9.8000644245462567</v>
      </c>
    </row>
    <row r="131" spans="1:48" ht="15" customHeight="1">
      <c r="A131" s="33" t="s">
        <v>130</v>
      </c>
      <c r="B131" s="51">
        <f>'Расчет субсидий'!BM131</f>
        <v>106.90000000000009</v>
      </c>
      <c r="C131" s="53">
        <f>'Расчет субсидий'!D131-1</f>
        <v>1.1474069004657084E-2</v>
      </c>
      <c r="D131" s="53">
        <f>C131*'Расчет субсидий'!E131</f>
        <v>0.11474069004657084</v>
      </c>
      <c r="E131" s="54">
        <f t="shared" si="59"/>
        <v>1.4363286911623021</v>
      </c>
      <c r="F131" s="27" t="s">
        <v>367</v>
      </c>
      <c r="G131" s="27" t="s">
        <v>367</v>
      </c>
      <c r="H131" s="27" t="s">
        <v>367</v>
      </c>
      <c r="I131" s="27" t="s">
        <v>367</v>
      </c>
      <c r="J131" s="27" t="s">
        <v>367</v>
      </c>
      <c r="K131" s="27" t="s">
        <v>367</v>
      </c>
      <c r="L131" s="53">
        <f>'Расчет субсидий'!P131-1</f>
        <v>-0.10161773960685594</v>
      </c>
      <c r="M131" s="53">
        <f>L131*'Расчет субсидий'!Q131</f>
        <v>-2.0323547921371188</v>
      </c>
      <c r="N131" s="54">
        <f t="shared" si="60"/>
        <v>-25.441101124482753</v>
      </c>
      <c r="O131" s="53">
        <f>'Расчет субсидий'!T131-1</f>
        <v>0.11680376028202111</v>
      </c>
      <c r="P131" s="53">
        <f>O131*'Расчет субсидий'!U131</f>
        <v>2.3360752056404221</v>
      </c>
      <c r="Q131" s="54">
        <f t="shared" si="61"/>
        <v>29.243085789464388</v>
      </c>
      <c r="R131" s="53">
        <f>'Расчет субсидий'!X131-1</f>
        <v>0.20374999999999988</v>
      </c>
      <c r="S131" s="53">
        <f>R131*'Расчет субсидий'!Y131</f>
        <v>6.1124999999999963</v>
      </c>
      <c r="T131" s="54">
        <f t="shared" si="62"/>
        <v>76.516527146264579</v>
      </c>
      <c r="U131" s="59">
        <f>'Расчет субсидий'!AB131-1</f>
        <v>5.0486798037230329E-2</v>
      </c>
      <c r="V131" s="59">
        <f>U131*'Расчет субсидий'!AC131</f>
        <v>0.25243399018615165</v>
      </c>
      <c r="W131" s="54">
        <f t="shared" si="51"/>
        <v>3.1599791022852464</v>
      </c>
      <c r="X131" s="67">
        <f>'Расчет субсидий'!AF131-1</f>
        <v>5.2532833020637826E-2</v>
      </c>
      <c r="Y131" s="67">
        <f>X131*'Расчет субсидий'!AG131</f>
        <v>1.0506566604127565</v>
      </c>
      <c r="Z131" s="54">
        <f t="shared" si="63"/>
        <v>13.152163415603503</v>
      </c>
      <c r="AA131" s="27" t="s">
        <v>367</v>
      </c>
      <c r="AB131" s="27" t="s">
        <v>367</v>
      </c>
      <c r="AC131" s="27" t="s">
        <v>367</v>
      </c>
      <c r="AD131" s="27" t="s">
        <v>367</v>
      </c>
      <c r="AE131" s="27" t="s">
        <v>367</v>
      </c>
      <c r="AF131" s="27" t="s">
        <v>367</v>
      </c>
      <c r="AG131" s="27" t="s">
        <v>367</v>
      </c>
      <c r="AH131" s="27" t="s">
        <v>367</v>
      </c>
      <c r="AI131" s="27" t="s">
        <v>367</v>
      </c>
      <c r="AJ131" s="27" t="s">
        <v>367</v>
      </c>
      <c r="AK131" s="27" t="s">
        <v>367</v>
      </c>
      <c r="AL131" s="27" t="s">
        <v>367</v>
      </c>
      <c r="AM131" s="59">
        <f>'Расчет субсидий'!AZ131-1</f>
        <v>7.056229327453134E-2</v>
      </c>
      <c r="AN131" s="59">
        <f>AM131*'Расчет субсидий'!BA131</f>
        <v>0.7056229327453134</v>
      </c>
      <c r="AO131" s="54">
        <f t="shared" si="52"/>
        <v>8.8330169797028422</v>
      </c>
      <c r="AP131" s="27" t="s">
        <v>367</v>
      </c>
      <c r="AQ131" s="27" t="s">
        <v>367</v>
      </c>
      <c r="AR131" s="27" t="s">
        <v>367</v>
      </c>
      <c r="AS131" s="27" t="s">
        <v>367</v>
      </c>
      <c r="AT131" s="27" t="s">
        <v>367</v>
      </c>
      <c r="AU131" s="27" t="s">
        <v>367</v>
      </c>
      <c r="AV131" s="53">
        <f t="shared" si="53"/>
        <v>8.5396746868940916</v>
      </c>
    </row>
    <row r="132" spans="1:48" ht="15" customHeight="1">
      <c r="A132" s="33" t="s">
        <v>131</v>
      </c>
      <c r="B132" s="51">
        <f>'Расчет субсидий'!BM132</f>
        <v>-161.59999999999991</v>
      </c>
      <c r="C132" s="53">
        <f>'Расчет субсидий'!D132-1</f>
        <v>-1</v>
      </c>
      <c r="D132" s="53">
        <f>C132*'Расчет субсидий'!E132</f>
        <v>0</v>
      </c>
      <c r="E132" s="54">
        <f t="shared" si="59"/>
        <v>0</v>
      </c>
      <c r="F132" s="27" t="s">
        <v>367</v>
      </c>
      <c r="G132" s="27" t="s">
        <v>367</v>
      </c>
      <c r="H132" s="27" t="s">
        <v>367</v>
      </c>
      <c r="I132" s="27" t="s">
        <v>367</v>
      </c>
      <c r="J132" s="27" t="s">
        <v>367</v>
      </c>
      <c r="K132" s="27" t="s">
        <v>367</v>
      </c>
      <c r="L132" s="53">
        <f>'Расчет субсидий'!P132-1</f>
        <v>-0.19706649869522186</v>
      </c>
      <c r="M132" s="53">
        <f>L132*'Расчет субсидий'!Q132</f>
        <v>-3.9413299739044372</v>
      </c>
      <c r="N132" s="54">
        <f t="shared" si="60"/>
        <v>-63.598418484606199</v>
      </c>
      <c r="O132" s="53">
        <f>'Расчет субсидий'!T132-1</f>
        <v>-0.1080697928026173</v>
      </c>
      <c r="P132" s="53">
        <f>O132*'Расчет субсидий'!U132</f>
        <v>-2.1613958560523461</v>
      </c>
      <c r="Q132" s="54">
        <f t="shared" si="61"/>
        <v>-34.87689665017723</v>
      </c>
      <c r="R132" s="53">
        <f>'Расчет субсидий'!X132-1</f>
        <v>-0.31458333333333333</v>
      </c>
      <c r="S132" s="53">
        <f>R132*'Расчет субсидий'!Y132</f>
        <v>-3.145833333333333</v>
      </c>
      <c r="T132" s="54">
        <f t="shared" si="62"/>
        <v>-50.762059036117634</v>
      </c>
      <c r="U132" s="59">
        <f>'Расчет субсидий'!AB132-1</f>
        <v>-0.16325273371322968</v>
      </c>
      <c r="V132" s="59">
        <f>U132*'Расчет субсидий'!AC132</f>
        <v>-0.8162636685661484</v>
      </c>
      <c r="W132" s="54">
        <f t="shared" si="51"/>
        <v>-13.171462103139429</v>
      </c>
      <c r="X132" s="67">
        <f>'Расчет субсидий'!AF132-1</f>
        <v>2.5062656641603454E-3</v>
      </c>
      <c r="Y132" s="67">
        <f>X132*'Расчет субсидий'!AG132</f>
        <v>5.0125313283206907E-2</v>
      </c>
      <c r="Z132" s="54">
        <f t="shared" si="63"/>
        <v>0.80883627404059555</v>
      </c>
      <c r="AA132" s="27" t="s">
        <v>367</v>
      </c>
      <c r="AB132" s="27" t="s">
        <v>367</v>
      </c>
      <c r="AC132" s="27" t="s">
        <v>367</v>
      </c>
      <c r="AD132" s="27" t="s">
        <v>367</v>
      </c>
      <c r="AE132" s="27" t="s">
        <v>367</v>
      </c>
      <c r="AF132" s="27" t="s">
        <v>367</v>
      </c>
      <c r="AG132" s="27" t="s">
        <v>367</v>
      </c>
      <c r="AH132" s="27" t="s">
        <v>367</v>
      </c>
      <c r="AI132" s="27" t="s">
        <v>367</v>
      </c>
      <c r="AJ132" s="27" t="s">
        <v>367</v>
      </c>
      <c r="AK132" s="27" t="s">
        <v>367</v>
      </c>
      <c r="AL132" s="27" t="s">
        <v>367</v>
      </c>
      <c r="AM132" s="59">
        <f>'Расчет субсидий'!AZ132-1</f>
        <v>-1</v>
      </c>
      <c r="AN132" s="59">
        <f>AM132*'Расчет субсидий'!BA132</f>
        <v>0</v>
      </c>
      <c r="AO132" s="54">
        <f t="shared" si="52"/>
        <v>0</v>
      </c>
      <c r="AP132" s="27" t="s">
        <v>367</v>
      </c>
      <c r="AQ132" s="27" t="s">
        <v>367</v>
      </c>
      <c r="AR132" s="27" t="s">
        <v>367</v>
      </c>
      <c r="AS132" s="27" t="s">
        <v>367</v>
      </c>
      <c r="AT132" s="27" t="s">
        <v>367</v>
      </c>
      <c r="AU132" s="27" t="s">
        <v>367</v>
      </c>
      <c r="AV132" s="53">
        <f t="shared" si="53"/>
        <v>-10.014697518573058</v>
      </c>
    </row>
    <row r="133" spans="1:48" ht="15" customHeight="1">
      <c r="A133" s="33" t="s">
        <v>132</v>
      </c>
      <c r="B133" s="51">
        <f>'Расчет субсидий'!BM133</f>
        <v>-66.200000000000045</v>
      </c>
      <c r="C133" s="53">
        <f>'Расчет субсидий'!D133-1</f>
        <v>-1</v>
      </c>
      <c r="D133" s="53">
        <f>C133*'Расчет субсидий'!E133</f>
        <v>0</v>
      </c>
      <c r="E133" s="54">
        <f t="shared" si="59"/>
        <v>0</v>
      </c>
      <c r="F133" s="27" t="s">
        <v>367</v>
      </c>
      <c r="G133" s="27" t="s">
        <v>367</v>
      </c>
      <c r="H133" s="27" t="s">
        <v>367</v>
      </c>
      <c r="I133" s="27" t="s">
        <v>367</v>
      </c>
      <c r="J133" s="27" t="s">
        <v>367</v>
      </c>
      <c r="K133" s="27" t="s">
        <v>367</v>
      </c>
      <c r="L133" s="53">
        <f>'Расчет субсидий'!P133-1</f>
        <v>-0.36407257459889031</v>
      </c>
      <c r="M133" s="53">
        <f>L133*'Расчет субсидий'!Q133</f>
        <v>-7.2814514919778066</v>
      </c>
      <c r="N133" s="54">
        <f t="shared" si="60"/>
        <v>-146.24297839230238</v>
      </c>
      <c r="O133" s="53">
        <f>'Расчет субсидий'!T133-1</f>
        <v>2.927597061909748E-2</v>
      </c>
      <c r="P133" s="53">
        <f>O133*'Расчет субсидий'!U133</f>
        <v>1.0246589716684118</v>
      </c>
      <c r="Q133" s="54">
        <f t="shared" si="61"/>
        <v>20.579575379754385</v>
      </c>
      <c r="R133" s="53">
        <f>'Расчет субсидий'!X133-1</f>
        <v>0.2242857142857142</v>
      </c>
      <c r="S133" s="53">
        <f>R133*'Расчет субсидий'!Y133</f>
        <v>3.364285714285713</v>
      </c>
      <c r="T133" s="54">
        <f t="shared" si="62"/>
        <v>67.569380028401156</v>
      </c>
      <c r="U133" s="59">
        <f>'Расчет субсидий'!AB133-1</f>
        <v>-8.0719469864310556E-2</v>
      </c>
      <c r="V133" s="59">
        <f>U133*'Расчет субсидий'!AC133</f>
        <v>-0.40359734932155278</v>
      </c>
      <c r="W133" s="54">
        <f t="shared" si="51"/>
        <v>-8.1059770158532363</v>
      </c>
      <c r="X133" s="67">
        <f>'Расчет субсидий'!AF133-1</f>
        <v>0</v>
      </c>
      <c r="Y133" s="67">
        <f>X133*'Расчет субсидий'!AG133</f>
        <v>0</v>
      </c>
      <c r="Z133" s="54">
        <f t="shared" si="63"/>
        <v>0</v>
      </c>
      <c r="AA133" s="27" t="s">
        <v>367</v>
      </c>
      <c r="AB133" s="27" t="s">
        <v>367</v>
      </c>
      <c r="AC133" s="27" t="s">
        <v>367</v>
      </c>
      <c r="AD133" s="27" t="s">
        <v>367</v>
      </c>
      <c r="AE133" s="27" t="s">
        <v>367</v>
      </c>
      <c r="AF133" s="27" t="s">
        <v>367</v>
      </c>
      <c r="AG133" s="27" t="s">
        <v>367</v>
      </c>
      <c r="AH133" s="27" t="s">
        <v>367</v>
      </c>
      <c r="AI133" s="27" t="s">
        <v>367</v>
      </c>
      <c r="AJ133" s="27" t="s">
        <v>367</v>
      </c>
      <c r="AK133" s="27" t="s">
        <v>367</v>
      </c>
      <c r="AL133" s="27" t="s">
        <v>367</v>
      </c>
      <c r="AM133" s="59">
        <f>'Расчет субсидий'!AZ133-1</f>
        <v>-1</v>
      </c>
      <c r="AN133" s="59">
        <f>AM133*'Расчет субсидий'!BA133</f>
        <v>0</v>
      </c>
      <c r="AO133" s="54">
        <f t="shared" si="52"/>
        <v>0</v>
      </c>
      <c r="AP133" s="27" t="s">
        <v>367</v>
      </c>
      <c r="AQ133" s="27" t="s">
        <v>367</v>
      </c>
      <c r="AR133" s="27" t="s">
        <v>367</v>
      </c>
      <c r="AS133" s="27" t="s">
        <v>367</v>
      </c>
      <c r="AT133" s="27" t="s">
        <v>367</v>
      </c>
      <c r="AU133" s="27" t="s">
        <v>367</v>
      </c>
      <c r="AV133" s="53">
        <f t="shared" si="53"/>
        <v>-3.2961041553452342</v>
      </c>
    </row>
    <row r="134" spans="1:48" ht="15" customHeight="1">
      <c r="A134" s="33" t="s">
        <v>133</v>
      </c>
      <c r="B134" s="51">
        <f>'Расчет субсидий'!BM134</f>
        <v>3.3999999999999773</v>
      </c>
      <c r="C134" s="53">
        <f>'Расчет субсидий'!D134-1</f>
        <v>0.13851288707583898</v>
      </c>
      <c r="D134" s="53">
        <f>C134*'Расчет субсидий'!E134</f>
        <v>1.3851288707583898</v>
      </c>
      <c r="E134" s="54">
        <f t="shared" si="59"/>
        <v>7.4051015963154585</v>
      </c>
      <c r="F134" s="27" t="s">
        <v>367</v>
      </c>
      <c r="G134" s="27" t="s">
        <v>367</v>
      </c>
      <c r="H134" s="27" t="s">
        <v>367</v>
      </c>
      <c r="I134" s="27" t="s">
        <v>367</v>
      </c>
      <c r="J134" s="27" t="s">
        <v>367</v>
      </c>
      <c r="K134" s="27" t="s">
        <v>367</v>
      </c>
      <c r="L134" s="53">
        <f>'Расчет субсидий'!P134-1</f>
        <v>-0.21430114495571395</v>
      </c>
      <c r="M134" s="53">
        <f>L134*'Расчет субсидий'!Q134</f>
        <v>-4.286022899114279</v>
      </c>
      <c r="N134" s="54">
        <f t="shared" si="60"/>
        <v>-22.913705491315209</v>
      </c>
      <c r="O134" s="53">
        <f>'Расчет субсидий'!T134-1</f>
        <v>-5.0572320499479795E-2</v>
      </c>
      <c r="P134" s="53">
        <f>O134*'Расчет субсидий'!U134</f>
        <v>-1.7700312174817929</v>
      </c>
      <c r="Q134" s="54">
        <f t="shared" si="61"/>
        <v>-9.4628458555817208</v>
      </c>
      <c r="R134" s="53">
        <f>'Расчет субсидий'!X134-1</f>
        <v>0.218532110091743</v>
      </c>
      <c r="S134" s="53">
        <f>R134*'Расчет субсидий'!Y134</f>
        <v>3.2779816513761451</v>
      </c>
      <c r="T134" s="54">
        <f t="shared" si="62"/>
        <v>17.524569498004773</v>
      </c>
      <c r="U134" s="59">
        <f>'Расчет субсидий'!AB134-1</f>
        <v>8.0201747531434275E-2</v>
      </c>
      <c r="V134" s="59">
        <f>U134*'Расчет субсидий'!AC134</f>
        <v>0.40100873765717138</v>
      </c>
      <c r="W134" s="54">
        <f t="shared" si="51"/>
        <v>2.1438513816665243</v>
      </c>
      <c r="X134" s="67">
        <f>'Расчет субсидий'!AF134-1</f>
        <v>0</v>
      </c>
      <c r="Y134" s="67">
        <f>X134*'Расчет субсидий'!AG134</f>
        <v>0</v>
      </c>
      <c r="Z134" s="54">
        <f t="shared" si="63"/>
        <v>0</v>
      </c>
      <c r="AA134" s="27" t="s">
        <v>367</v>
      </c>
      <c r="AB134" s="27" t="s">
        <v>367</v>
      </c>
      <c r="AC134" s="27" t="s">
        <v>367</v>
      </c>
      <c r="AD134" s="27" t="s">
        <v>367</v>
      </c>
      <c r="AE134" s="27" t="s">
        <v>367</v>
      </c>
      <c r="AF134" s="27" t="s">
        <v>367</v>
      </c>
      <c r="AG134" s="27" t="s">
        <v>367</v>
      </c>
      <c r="AH134" s="27" t="s">
        <v>367</v>
      </c>
      <c r="AI134" s="27" t="s">
        <v>367</v>
      </c>
      <c r="AJ134" s="27" t="s">
        <v>367</v>
      </c>
      <c r="AK134" s="27" t="s">
        <v>367</v>
      </c>
      <c r="AL134" s="27" t="s">
        <v>367</v>
      </c>
      <c r="AM134" s="59">
        <f>'Расчет субсидий'!AZ134-1</f>
        <v>0.16279069767441867</v>
      </c>
      <c r="AN134" s="59">
        <f>AM134*'Расчет субсидий'!BA134</f>
        <v>1.6279069767441867</v>
      </c>
      <c r="AO134" s="54">
        <f t="shared" si="52"/>
        <v>8.7030288709101562</v>
      </c>
      <c r="AP134" s="27" t="s">
        <v>367</v>
      </c>
      <c r="AQ134" s="27" t="s">
        <v>367</v>
      </c>
      <c r="AR134" s="27" t="s">
        <v>367</v>
      </c>
      <c r="AS134" s="27" t="s">
        <v>367</v>
      </c>
      <c r="AT134" s="27" t="s">
        <v>367</v>
      </c>
      <c r="AU134" s="27" t="s">
        <v>367</v>
      </c>
      <c r="AV134" s="53">
        <f t="shared" si="53"/>
        <v>0.63597211993982095</v>
      </c>
    </row>
    <row r="135" spans="1:48" ht="15" customHeight="1">
      <c r="A135" s="33" t="s">
        <v>134</v>
      </c>
      <c r="B135" s="51">
        <f>'Расчет субсидий'!BM135</f>
        <v>-1.4000000000000909</v>
      </c>
      <c r="C135" s="53">
        <f>'Расчет субсидий'!D135-1</f>
        <v>-1</v>
      </c>
      <c r="D135" s="53">
        <f>C135*'Расчет субсидий'!E135</f>
        <v>0</v>
      </c>
      <c r="E135" s="54">
        <f t="shared" si="59"/>
        <v>0</v>
      </c>
      <c r="F135" s="27" t="s">
        <v>367</v>
      </c>
      <c r="G135" s="27" t="s">
        <v>367</v>
      </c>
      <c r="H135" s="27" t="s">
        <v>367</v>
      </c>
      <c r="I135" s="27" t="s">
        <v>367</v>
      </c>
      <c r="J135" s="27" t="s">
        <v>367</v>
      </c>
      <c r="K135" s="27" t="s">
        <v>367</v>
      </c>
      <c r="L135" s="53">
        <f>'Расчет субсидий'!P135-1</f>
        <v>-9.8114880191901621E-2</v>
      </c>
      <c r="M135" s="53">
        <f>L135*'Расчет субсидий'!Q135</f>
        <v>-1.9622976038380324</v>
      </c>
      <c r="N135" s="54">
        <f t="shared" si="60"/>
        <v>-25.15983596041583</v>
      </c>
      <c r="O135" s="53">
        <f>'Расчет субсидий'!T135-1</f>
        <v>0.11556411418214774</v>
      </c>
      <c r="P135" s="53">
        <f>O135*'Расчет субсидий'!U135</f>
        <v>4.0447439963751712</v>
      </c>
      <c r="Q135" s="54">
        <f t="shared" si="61"/>
        <v>51.860174140576348</v>
      </c>
      <c r="R135" s="53">
        <f>'Расчет субсидий'!X135-1</f>
        <v>-0.10129870129870122</v>
      </c>
      <c r="S135" s="53">
        <f>R135*'Расчет субсидий'!Y135</f>
        <v>-1.5194805194805183</v>
      </c>
      <c r="T135" s="54">
        <f t="shared" si="62"/>
        <v>-19.482203178765516</v>
      </c>
      <c r="U135" s="59">
        <f>'Расчет субсидий'!AB135-1</f>
        <v>-0.13443128714668118</v>
      </c>
      <c r="V135" s="59">
        <f>U135*'Расчет субсидий'!AC135</f>
        <v>-0.67215643573340589</v>
      </c>
      <c r="W135" s="54">
        <f t="shared" si="51"/>
        <v>-8.6181350013950979</v>
      </c>
      <c r="X135" s="67">
        <f>'Расчет субсидий'!AF135-1</f>
        <v>0</v>
      </c>
      <c r="Y135" s="67">
        <f>X135*'Расчет субсидий'!AG135</f>
        <v>0</v>
      </c>
      <c r="Z135" s="54">
        <f t="shared" si="63"/>
        <v>0</v>
      </c>
      <c r="AA135" s="27" t="s">
        <v>367</v>
      </c>
      <c r="AB135" s="27" t="s">
        <v>367</v>
      </c>
      <c r="AC135" s="27" t="s">
        <v>367</v>
      </c>
      <c r="AD135" s="27" t="s">
        <v>367</v>
      </c>
      <c r="AE135" s="27" t="s">
        <v>367</v>
      </c>
      <c r="AF135" s="27" t="s">
        <v>367</v>
      </c>
      <c r="AG135" s="27" t="s">
        <v>367</v>
      </c>
      <c r="AH135" s="27" t="s">
        <v>367</v>
      </c>
      <c r="AI135" s="27" t="s">
        <v>367</v>
      </c>
      <c r="AJ135" s="27" t="s">
        <v>367</v>
      </c>
      <c r="AK135" s="27" t="s">
        <v>367</v>
      </c>
      <c r="AL135" s="27" t="s">
        <v>367</v>
      </c>
      <c r="AM135" s="59">
        <f>'Расчет субсидий'!AZ135-1</f>
        <v>-1</v>
      </c>
      <c r="AN135" s="59">
        <f>AM135*'Расчет субсидий'!BA135</f>
        <v>0</v>
      </c>
      <c r="AO135" s="54">
        <f t="shared" si="52"/>
        <v>0</v>
      </c>
      <c r="AP135" s="27" t="s">
        <v>367</v>
      </c>
      <c r="AQ135" s="27" t="s">
        <v>367</v>
      </c>
      <c r="AR135" s="27" t="s">
        <v>367</v>
      </c>
      <c r="AS135" s="27" t="s">
        <v>367</v>
      </c>
      <c r="AT135" s="27" t="s">
        <v>367</v>
      </c>
      <c r="AU135" s="27" t="s">
        <v>367</v>
      </c>
      <c r="AV135" s="53">
        <f t="shared" si="53"/>
        <v>-0.1091905626767854</v>
      </c>
    </row>
    <row r="136" spans="1:48" ht="15" customHeight="1">
      <c r="A136" s="33" t="s">
        <v>135</v>
      </c>
      <c r="B136" s="51">
        <f>'Расчет субсидий'!BM136</f>
        <v>-58.100000000000023</v>
      </c>
      <c r="C136" s="53">
        <f>'Расчет субсидий'!D136-1</f>
        <v>-1</v>
      </c>
      <c r="D136" s="53">
        <f>C136*'Расчет субсидий'!E136</f>
        <v>0</v>
      </c>
      <c r="E136" s="54">
        <f t="shared" si="59"/>
        <v>0</v>
      </c>
      <c r="F136" s="27" t="s">
        <v>367</v>
      </c>
      <c r="G136" s="27" t="s">
        <v>367</v>
      </c>
      <c r="H136" s="27" t="s">
        <v>367</v>
      </c>
      <c r="I136" s="27" t="s">
        <v>367</v>
      </c>
      <c r="J136" s="27" t="s">
        <v>367</v>
      </c>
      <c r="K136" s="27" t="s">
        <v>367</v>
      </c>
      <c r="L136" s="53">
        <f>'Расчет субсидий'!P136-1</f>
        <v>-0.14557764333045242</v>
      </c>
      <c r="M136" s="53">
        <f>L136*'Расчет субсидий'!Q136</f>
        <v>-2.9115528666090484</v>
      </c>
      <c r="N136" s="54">
        <f t="shared" si="60"/>
        <v>-18.923670763103612</v>
      </c>
      <c r="O136" s="53">
        <f>'Расчет субсидий'!T136-1</f>
        <v>-0.39080459770114939</v>
      </c>
      <c r="P136" s="53">
        <f>O136*'Расчет субсидий'!U136</f>
        <v>-9.7701149425287355</v>
      </c>
      <c r="Q136" s="54">
        <f t="shared" si="61"/>
        <v>-63.500972491501237</v>
      </c>
      <c r="R136" s="53">
        <f>'Расчет субсидий'!X136-1</f>
        <v>0.11999999999999988</v>
      </c>
      <c r="S136" s="53">
        <f>R136*'Расчет субсидий'!Y136</f>
        <v>2.9999999999999973</v>
      </c>
      <c r="T136" s="54">
        <f t="shared" si="62"/>
        <v>19.498533906213893</v>
      </c>
      <c r="U136" s="59">
        <f>'Расчет субсидий'!AB136-1</f>
        <v>-0.17707455770850888</v>
      </c>
      <c r="V136" s="59">
        <f>U136*'Расчет субсидий'!AC136</f>
        <v>-0.88537278854254442</v>
      </c>
      <c r="W136" s="54">
        <f t="shared" si="51"/>
        <v>-5.7544904456786528</v>
      </c>
      <c r="X136" s="67">
        <f>'Расчет субсидий'!AF136-1</f>
        <v>0</v>
      </c>
      <c r="Y136" s="67">
        <f>X136*'Расчет субсидий'!AG136</f>
        <v>0</v>
      </c>
      <c r="Z136" s="54">
        <f t="shared" si="63"/>
        <v>0</v>
      </c>
      <c r="AA136" s="27" t="s">
        <v>367</v>
      </c>
      <c r="AB136" s="27" t="s">
        <v>367</v>
      </c>
      <c r="AC136" s="27" t="s">
        <v>367</v>
      </c>
      <c r="AD136" s="27" t="s">
        <v>367</v>
      </c>
      <c r="AE136" s="27" t="s">
        <v>367</v>
      </c>
      <c r="AF136" s="27" t="s">
        <v>367</v>
      </c>
      <c r="AG136" s="27" t="s">
        <v>367</v>
      </c>
      <c r="AH136" s="27" t="s">
        <v>367</v>
      </c>
      <c r="AI136" s="27" t="s">
        <v>367</v>
      </c>
      <c r="AJ136" s="27" t="s">
        <v>367</v>
      </c>
      <c r="AK136" s="27" t="s">
        <v>367</v>
      </c>
      <c r="AL136" s="27" t="s">
        <v>367</v>
      </c>
      <c r="AM136" s="59">
        <f>'Расчет субсидий'!AZ136-1</f>
        <v>0.16279069767441867</v>
      </c>
      <c r="AN136" s="59">
        <f>AM136*'Расчет субсидий'!BA136</f>
        <v>1.6279069767441867</v>
      </c>
      <c r="AO136" s="54">
        <f t="shared" si="52"/>
        <v>10.580599794069569</v>
      </c>
      <c r="AP136" s="27" t="s">
        <v>367</v>
      </c>
      <c r="AQ136" s="27" t="s">
        <v>367</v>
      </c>
      <c r="AR136" s="27" t="s">
        <v>367</v>
      </c>
      <c r="AS136" s="27" t="s">
        <v>367</v>
      </c>
      <c r="AT136" s="27" t="s">
        <v>367</v>
      </c>
      <c r="AU136" s="27" t="s">
        <v>367</v>
      </c>
      <c r="AV136" s="53">
        <f t="shared" si="53"/>
        <v>-8.9391336209361416</v>
      </c>
    </row>
    <row r="137" spans="1:48" ht="15" customHeight="1">
      <c r="A137" s="32" t="s">
        <v>136</v>
      </c>
      <c r="B137" s="55"/>
      <c r="C137" s="56"/>
      <c r="D137" s="56"/>
      <c r="E137" s="57"/>
      <c r="F137" s="56"/>
      <c r="G137" s="56"/>
      <c r="H137" s="57"/>
      <c r="I137" s="57"/>
      <c r="J137" s="57"/>
      <c r="K137" s="57"/>
      <c r="L137" s="56"/>
      <c r="M137" s="56"/>
      <c r="N137" s="57"/>
      <c r="O137" s="56"/>
      <c r="P137" s="56"/>
      <c r="Q137" s="57"/>
      <c r="R137" s="56"/>
      <c r="S137" s="56"/>
      <c r="T137" s="57"/>
      <c r="U137" s="57"/>
      <c r="V137" s="57"/>
      <c r="W137" s="57"/>
      <c r="X137" s="69"/>
      <c r="Y137" s="69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</row>
    <row r="138" spans="1:48" ht="15" customHeight="1">
      <c r="A138" s="33" t="s">
        <v>137</v>
      </c>
      <c r="B138" s="51">
        <f>'Расчет субсидий'!BM138</f>
        <v>18.299999999999955</v>
      </c>
      <c r="C138" s="53">
        <f>'Расчет субсидий'!D138-1</f>
        <v>-1</v>
      </c>
      <c r="D138" s="53">
        <f>C138*'Расчет субсидий'!E138</f>
        <v>0</v>
      </c>
      <c r="E138" s="54">
        <f t="shared" ref="E138:E143" si="64">$B138*D138/$AV138</f>
        <v>0</v>
      </c>
      <c r="F138" s="27" t="s">
        <v>367</v>
      </c>
      <c r="G138" s="27" t="s">
        <v>367</v>
      </c>
      <c r="H138" s="27" t="s">
        <v>367</v>
      </c>
      <c r="I138" s="27" t="s">
        <v>367</v>
      </c>
      <c r="J138" s="27" t="s">
        <v>367</v>
      </c>
      <c r="K138" s="27" t="s">
        <v>367</v>
      </c>
      <c r="L138" s="53">
        <f>'Расчет субсидий'!P138-1</f>
        <v>0.23416383797239182</v>
      </c>
      <c r="M138" s="53">
        <f>L138*'Расчет субсидий'!Q138</f>
        <v>4.6832767594478364</v>
      </c>
      <c r="N138" s="54">
        <f t="shared" ref="N138:N143" si="65">$B138*M138/$AV138</f>
        <v>46.731437580254429</v>
      </c>
      <c r="O138" s="53">
        <f>'Расчет субсидий'!T138-1</f>
        <v>1.5625E-2</v>
      </c>
      <c r="P138" s="53">
        <f>O138*'Расчет субсидий'!U138</f>
        <v>0.46875</v>
      </c>
      <c r="Q138" s="54">
        <f t="shared" ref="Q138:Q143" si="66">$B138*P138/$AV138</f>
        <v>4.6773578609364375</v>
      </c>
      <c r="R138" s="53">
        <f>'Расчет субсидий'!X138-1</f>
        <v>3.9215686274509887E-2</v>
      </c>
      <c r="S138" s="53">
        <f>R138*'Расчет субсидий'!Y138</f>
        <v>0.78431372549019773</v>
      </c>
      <c r="T138" s="54">
        <f t="shared" ref="T138:T143" si="67">$B138*S138/$AV138</f>
        <v>7.8261674013054288</v>
      </c>
      <c r="U138" s="59">
        <f>'Расчет субсидий'!AB138-1</f>
        <v>-9.3201754385964897E-2</v>
      </c>
      <c r="V138" s="59">
        <f>U138*'Расчет субсидий'!AC138</f>
        <v>-0.46600877192982448</v>
      </c>
      <c r="W138" s="54">
        <f t="shared" si="51"/>
        <v>-4.6500048909894396</v>
      </c>
      <c r="X138" s="67">
        <f>'Расчет субсидий'!AF138-1</f>
        <v>-0.18181818181818177</v>
      </c>
      <c r="Y138" s="67">
        <f>X138*'Расчет субсидий'!AG138</f>
        <v>-3.6363636363636354</v>
      </c>
      <c r="Z138" s="54">
        <f t="shared" ref="Z138:Z143" si="68">$B138*Y138/$AV138</f>
        <v>-36.284957951506897</v>
      </c>
      <c r="AA138" s="27" t="s">
        <v>367</v>
      </c>
      <c r="AB138" s="27" t="s">
        <v>367</v>
      </c>
      <c r="AC138" s="27" t="s">
        <v>367</v>
      </c>
      <c r="AD138" s="27" t="s">
        <v>367</v>
      </c>
      <c r="AE138" s="27" t="s">
        <v>367</v>
      </c>
      <c r="AF138" s="27" t="s">
        <v>367</v>
      </c>
      <c r="AG138" s="27" t="s">
        <v>367</v>
      </c>
      <c r="AH138" s="27" t="s">
        <v>367</v>
      </c>
      <c r="AI138" s="27" t="s">
        <v>367</v>
      </c>
      <c r="AJ138" s="27" t="s">
        <v>367</v>
      </c>
      <c r="AK138" s="27" t="s">
        <v>367</v>
      </c>
      <c r="AL138" s="27" t="s">
        <v>367</v>
      </c>
      <c r="AM138" s="59">
        <f>'Расчет субсидий'!AZ138-1</f>
        <v>-1</v>
      </c>
      <c r="AN138" s="59">
        <f>AM138*'Расчет субсидий'!BA138</f>
        <v>0</v>
      </c>
      <c r="AO138" s="54">
        <f t="shared" si="52"/>
        <v>0</v>
      </c>
      <c r="AP138" s="27" t="s">
        <v>367</v>
      </c>
      <c r="AQ138" s="27" t="s">
        <v>367</v>
      </c>
      <c r="AR138" s="27" t="s">
        <v>367</v>
      </c>
      <c r="AS138" s="27" t="s">
        <v>367</v>
      </c>
      <c r="AT138" s="27" t="s">
        <v>367</v>
      </c>
      <c r="AU138" s="27" t="s">
        <v>367</v>
      </c>
      <c r="AV138" s="53">
        <f t="shared" si="53"/>
        <v>1.8339680766445743</v>
      </c>
    </row>
    <row r="139" spans="1:48" ht="15" customHeight="1">
      <c r="A139" s="33" t="s">
        <v>138</v>
      </c>
      <c r="B139" s="51">
        <f>'Расчет субсидий'!BM139</f>
        <v>1.2000000000000455</v>
      </c>
      <c r="C139" s="53">
        <f>'Расчет субсидий'!D139-1</f>
        <v>-1</v>
      </c>
      <c r="D139" s="53">
        <f>C139*'Расчет субсидий'!E139</f>
        <v>0</v>
      </c>
      <c r="E139" s="54">
        <f t="shared" si="64"/>
        <v>0</v>
      </c>
      <c r="F139" s="27" t="s">
        <v>367</v>
      </c>
      <c r="G139" s="27" t="s">
        <v>367</v>
      </c>
      <c r="H139" s="27" t="s">
        <v>367</v>
      </c>
      <c r="I139" s="27" t="s">
        <v>367</v>
      </c>
      <c r="J139" s="27" t="s">
        <v>367</v>
      </c>
      <c r="K139" s="27" t="s">
        <v>367</v>
      </c>
      <c r="L139" s="53">
        <f>'Расчет субсидий'!P139-1</f>
        <v>-0.19519847224116771</v>
      </c>
      <c r="M139" s="53">
        <f>L139*'Расчет субсидий'!Q139</f>
        <v>-3.9039694448233542</v>
      </c>
      <c r="N139" s="54">
        <f t="shared" si="65"/>
        <v>-45.596185935446222</v>
      </c>
      <c r="O139" s="53">
        <f>'Расчет субсидий'!T139-1</f>
        <v>3.0769230769230882E-2</v>
      </c>
      <c r="P139" s="53">
        <f>O139*'Расчет субсидий'!U139</f>
        <v>1.0769230769230809</v>
      </c>
      <c r="Q139" s="54">
        <f t="shared" si="66"/>
        <v>12.577860956024843</v>
      </c>
      <c r="R139" s="53">
        <f>'Расчет субсидий'!X139-1</f>
        <v>0.19444444444444442</v>
      </c>
      <c r="S139" s="53">
        <f>R139*'Расчет субсидий'!Y139</f>
        <v>2.9166666666666661</v>
      </c>
      <c r="T139" s="54">
        <f t="shared" si="67"/>
        <v>34.065040089233818</v>
      </c>
      <c r="U139" s="59">
        <f>'Расчет субсидий'!AB139-1</f>
        <v>-7.0102406127716232E-2</v>
      </c>
      <c r="V139" s="59">
        <f>U139*'Расчет субсидий'!AC139</f>
        <v>-0.35051203063858116</v>
      </c>
      <c r="W139" s="54">
        <f t="shared" si="51"/>
        <v>-4.0937850430155498</v>
      </c>
      <c r="X139" s="67">
        <f>'Расчет субсидий'!AF139-1</f>
        <v>1.8181818181818077E-2</v>
      </c>
      <c r="Y139" s="67">
        <f>X139*'Расчет субсидий'!AG139</f>
        <v>0.36363636363636154</v>
      </c>
      <c r="Z139" s="54">
        <f t="shared" si="68"/>
        <v>4.2470699332031536</v>
      </c>
      <c r="AA139" s="27" t="s">
        <v>367</v>
      </c>
      <c r="AB139" s="27" t="s">
        <v>367</v>
      </c>
      <c r="AC139" s="27" t="s">
        <v>367</v>
      </c>
      <c r="AD139" s="27" t="s">
        <v>367</v>
      </c>
      <c r="AE139" s="27" t="s">
        <v>367</v>
      </c>
      <c r="AF139" s="27" t="s">
        <v>367</v>
      </c>
      <c r="AG139" s="27" t="s">
        <v>367</v>
      </c>
      <c r="AH139" s="27" t="s">
        <v>367</v>
      </c>
      <c r="AI139" s="27" t="s">
        <v>367</v>
      </c>
      <c r="AJ139" s="27" t="s">
        <v>367</v>
      </c>
      <c r="AK139" s="27" t="s">
        <v>367</v>
      </c>
      <c r="AL139" s="27" t="s">
        <v>367</v>
      </c>
      <c r="AM139" s="59">
        <f>'Расчет субсидий'!AZ139-1</f>
        <v>-1</v>
      </c>
      <c r="AN139" s="59">
        <f>AM139*'Расчет субсидий'!BA139</f>
        <v>0</v>
      </c>
      <c r="AO139" s="54">
        <f t="shared" si="52"/>
        <v>0</v>
      </c>
      <c r="AP139" s="27" t="s">
        <v>367</v>
      </c>
      <c r="AQ139" s="27" t="s">
        <v>367</v>
      </c>
      <c r="AR139" s="27" t="s">
        <v>367</v>
      </c>
      <c r="AS139" s="27" t="s">
        <v>367</v>
      </c>
      <c r="AT139" s="27" t="s">
        <v>367</v>
      </c>
      <c r="AU139" s="27" t="s">
        <v>367</v>
      </c>
      <c r="AV139" s="53">
        <f t="shared" si="53"/>
        <v>0.10274463176417337</v>
      </c>
    </row>
    <row r="140" spans="1:48" ht="15" customHeight="1">
      <c r="A140" s="33" t="s">
        <v>139</v>
      </c>
      <c r="B140" s="51">
        <f>'Расчет субсидий'!BM140</f>
        <v>28.900000000000091</v>
      </c>
      <c r="C140" s="53">
        <f>'Расчет субсидий'!D140-1</f>
        <v>-1</v>
      </c>
      <c r="D140" s="53">
        <f>C140*'Расчет субсидий'!E140</f>
        <v>0</v>
      </c>
      <c r="E140" s="54">
        <f t="shared" si="64"/>
        <v>0</v>
      </c>
      <c r="F140" s="27" t="s">
        <v>367</v>
      </c>
      <c r="G140" s="27" t="s">
        <v>367</v>
      </c>
      <c r="H140" s="27" t="s">
        <v>367</v>
      </c>
      <c r="I140" s="27" t="s">
        <v>367</v>
      </c>
      <c r="J140" s="27" t="s">
        <v>367</v>
      </c>
      <c r="K140" s="27" t="s">
        <v>367</v>
      </c>
      <c r="L140" s="53">
        <f>'Расчет субсидий'!P140-1</f>
        <v>0.11829322971155287</v>
      </c>
      <c r="M140" s="53">
        <f>L140*'Расчет субсидий'!Q140</f>
        <v>2.3658645942310574</v>
      </c>
      <c r="N140" s="54">
        <f t="shared" si="65"/>
        <v>39.683208421396877</v>
      </c>
      <c r="O140" s="53">
        <f>'Расчет субсидий'!T140-1</f>
        <v>6.2887989203778805E-2</v>
      </c>
      <c r="P140" s="53">
        <f>O140*'Расчет субсидий'!U140</f>
        <v>1.8866396761133641</v>
      </c>
      <c r="Q140" s="54">
        <f t="shared" si="66"/>
        <v>31.645055116781339</v>
      </c>
      <c r="R140" s="53">
        <f>'Расчет субсидий'!X140-1</f>
        <v>4.6728971962616717E-2</v>
      </c>
      <c r="S140" s="53">
        <f>R140*'Расчет субсидий'!Y140</f>
        <v>0.93457943925233433</v>
      </c>
      <c r="T140" s="54">
        <f t="shared" si="67"/>
        <v>15.675922774547667</v>
      </c>
      <c r="U140" s="59">
        <f>'Расчет субсидий'!AB140-1</f>
        <v>-0.12139160437032781</v>
      </c>
      <c r="V140" s="59">
        <f>U140*'Расчет субсидий'!AC140</f>
        <v>-0.60695802185163905</v>
      </c>
      <c r="W140" s="54">
        <f t="shared" si="51"/>
        <v>-10.180650973394227</v>
      </c>
      <c r="X140" s="67">
        <f>'Расчет субсидий'!AF140-1</f>
        <v>-0.1428571428571429</v>
      </c>
      <c r="Y140" s="67">
        <f>X140*'Расчет субсидий'!AG140</f>
        <v>-2.8571428571428581</v>
      </c>
      <c r="Z140" s="54">
        <f t="shared" si="68"/>
        <v>-47.923535339331558</v>
      </c>
      <c r="AA140" s="27" t="s">
        <v>367</v>
      </c>
      <c r="AB140" s="27" t="s">
        <v>367</v>
      </c>
      <c r="AC140" s="27" t="s">
        <v>367</v>
      </c>
      <c r="AD140" s="27" t="s">
        <v>367</v>
      </c>
      <c r="AE140" s="27" t="s">
        <v>367</v>
      </c>
      <c r="AF140" s="27" t="s">
        <v>367</v>
      </c>
      <c r="AG140" s="27" t="s">
        <v>367</v>
      </c>
      <c r="AH140" s="27" t="s">
        <v>367</v>
      </c>
      <c r="AI140" s="27" t="s">
        <v>367</v>
      </c>
      <c r="AJ140" s="27" t="s">
        <v>367</v>
      </c>
      <c r="AK140" s="27" t="s">
        <v>367</v>
      </c>
      <c r="AL140" s="27" t="s">
        <v>367</v>
      </c>
      <c r="AM140" s="59">
        <f>'Расчет субсидий'!AZ140-1</f>
        <v>-1</v>
      </c>
      <c r="AN140" s="59">
        <f>AM140*'Расчет субсидий'!BA140</f>
        <v>0</v>
      </c>
      <c r="AO140" s="54">
        <f t="shared" si="52"/>
        <v>0</v>
      </c>
      <c r="AP140" s="27" t="s">
        <v>367</v>
      </c>
      <c r="AQ140" s="27" t="s">
        <v>367</v>
      </c>
      <c r="AR140" s="27" t="s">
        <v>367</v>
      </c>
      <c r="AS140" s="27" t="s">
        <v>367</v>
      </c>
      <c r="AT140" s="27" t="s">
        <v>367</v>
      </c>
      <c r="AU140" s="27" t="s">
        <v>367</v>
      </c>
      <c r="AV140" s="53">
        <f t="shared" si="53"/>
        <v>1.7229828306022585</v>
      </c>
    </row>
    <row r="141" spans="1:48" ht="15" customHeight="1">
      <c r="A141" s="33" t="s">
        <v>140</v>
      </c>
      <c r="B141" s="51">
        <f>'Расчет субсидий'!BM141</f>
        <v>112.40000000000009</v>
      </c>
      <c r="C141" s="53">
        <f>'Расчет субсидий'!D141-1</f>
        <v>4.924723720036317E-2</v>
      </c>
      <c r="D141" s="53">
        <f>C141*'Расчет субсидий'!E141</f>
        <v>0.4924723720036317</v>
      </c>
      <c r="E141" s="54">
        <f t="shared" si="64"/>
        <v>6.7947302755831727</v>
      </c>
      <c r="F141" s="27" t="s">
        <v>367</v>
      </c>
      <c r="G141" s="27" t="s">
        <v>367</v>
      </c>
      <c r="H141" s="27" t="s">
        <v>367</v>
      </c>
      <c r="I141" s="27" t="s">
        <v>367</v>
      </c>
      <c r="J141" s="27" t="s">
        <v>367</v>
      </c>
      <c r="K141" s="27" t="s">
        <v>367</v>
      </c>
      <c r="L141" s="53">
        <f>'Расчет субсидий'!P141-1</f>
        <v>0.24856100778602652</v>
      </c>
      <c r="M141" s="53">
        <f>L141*'Расчет субсидий'!Q141</f>
        <v>4.9712201557205304</v>
      </c>
      <c r="N141" s="54">
        <f t="shared" si="65"/>
        <v>68.588822477973423</v>
      </c>
      <c r="O141" s="53">
        <f>'Расчет субсидий'!T141-1</f>
        <v>-6.9473684210526243E-2</v>
      </c>
      <c r="P141" s="53">
        <f>O141*'Расчет субсидий'!U141</f>
        <v>-1.3894736842105249</v>
      </c>
      <c r="Q141" s="54">
        <f t="shared" si="66"/>
        <v>-19.170819412305477</v>
      </c>
      <c r="R141" s="53">
        <f>'Расчет субсидий'!X141-1</f>
        <v>0.18888888888888888</v>
      </c>
      <c r="S141" s="53">
        <f>R141*'Расчет субсидий'!Y141</f>
        <v>5.6666666666666661</v>
      </c>
      <c r="T141" s="54">
        <f t="shared" si="67"/>
        <v>78.184023613316597</v>
      </c>
      <c r="U141" s="59">
        <f>'Расчет субсидий'!AB141-1</f>
        <v>1.4474610928092657E-2</v>
      </c>
      <c r="V141" s="59">
        <f>U141*'Расчет субсидий'!AC141</f>
        <v>7.2373054640463286E-2</v>
      </c>
      <c r="W141" s="54">
        <f t="shared" si="51"/>
        <v>0.9985441081725589</v>
      </c>
      <c r="X141" s="67">
        <f>'Расчет субсидий'!AF141-1</f>
        <v>-8.333333333333337E-2</v>
      </c>
      <c r="Y141" s="67">
        <f>X141*'Расчет субсидий'!AG141</f>
        <v>-1.6666666666666674</v>
      </c>
      <c r="Z141" s="54">
        <f t="shared" si="68"/>
        <v>-22.995301062740189</v>
      </c>
      <c r="AA141" s="27" t="s">
        <v>367</v>
      </c>
      <c r="AB141" s="27" t="s">
        <v>367</v>
      </c>
      <c r="AC141" s="27" t="s">
        <v>367</v>
      </c>
      <c r="AD141" s="27" t="s">
        <v>367</v>
      </c>
      <c r="AE141" s="27" t="s">
        <v>367</v>
      </c>
      <c r="AF141" s="27" t="s">
        <v>367</v>
      </c>
      <c r="AG141" s="27" t="s">
        <v>367</v>
      </c>
      <c r="AH141" s="27" t="s">
        <v>367</v>
      </c>
      <c r="AI141" s="27" t="s">
        <v>367</v>
      </c>
      <c r="AJ141" s="27" t="s">
        <v>367</v>
      </c>
      <c r="AK141" s="27" t="s">
        <v>367</v>
      </c>
      <c r="AL141" s="27" t="s">
        <v>367</v>
      </c>
      <c r="AM141" s="59">
        <f>'Расчет субсидий'!AZ141-1</f>
        <v>0</v>
      </c>
      <c r="AN141" s="59">
        <f>AM141*'Расчет субсидий'!BA141</f>
        <v>0</v>
      </c>
      <c r="AO141" s="54">
        <f t="shared" si="52"/>
        <v>0</v>
      </c>
      <c r="AP141" s="27" t="s">
        <v>367</v>
      </c>
      <c r="AQ141" s="27" t="s">
        <v>367</v>
      </c>
      <c r="AR141" s="27" t="s">
        <v>367</v>
      </c>
      <c r="AS141" s="27" t="s">
        <v>367</v>
      </c>
      <c r="AT141" s="27" t="s">
        <v>367</v>
      </c>
      <c r="AU141" s="27" t="s">
        <v>367</v>
      </c>
      <c r="AV141" s="53">
        <f t="shared" si="53"/>
        <v>8.1465918981540995</v>
      </c>
    </row>
    <row r="142" spans="1:48" ht="15" customHeight="1">
      <c r="A142" s="33" t="s">
        <v>141</v>
      </c>
      <c r="B142" s="51">
        <f>'Расчет субсидий'!BM142</f>
        <v>-7.4000000000000057</v>
      </c>
      <c r="C142" s="53">
        <f>'Расчет субсидий'!D142-1</f>
        <v>0</v>
      </c>
      <c r="D142" s="53">
        <f>C142*'Расчет субсидий'!E142</f>
        <v>0</v>
      </c>
      <c r="E142" s="54">
        <f t="shared" si="64"/>
        <v>0</v>
      </c>
      <c r="F142" s="27" t="s">
        <v>367</v>
      </c>
      <c r="G142" s="27" t="s">
        <v>367</v>
      </c>
      <c r="H142" s="27" t="s">
        <v>367</v>
      </c>
      <c r="I142" s="27" t="s">
        <v>367</v>
      </c>
      <c r="J142" s="27" t="s">
        <v>367</v>
      </c>
      <c r="K142" s="27" t="s">
        <v>367</v>
      </c>
      <c r="L142" s="53">
        <f>'Расчет субсидий'!P142-1</f>
        <v>0.19734940550482816</v>
      </c>
      <c r="M142" s="53">
        <f>L142*'Расчет субсидий'!Q142</f>
        <v>3.9469881100965631</v>
      </c>
      <c r="N142" s="54">
        <f t="shared" si="65"/>
        <v>6.056341973514936</v>
      </c>
      <c r="O142" s="53">
        <f>'Расчет субсидий'!T142-1</f>
        <v>-0.34482758620689657</v>
      </c>
      <c r="P142" s="53">
        <f>O142*'Расчет субсидий'!U142</f>
        <v>-10.344827586206897</v>
      </c>
      <c r="Q142" s="54">
        <f t="shared" si="66"/>
        <v>-15.873322080412155</v>
      </c>
      <c r="R142" s="53">
        <f>'Расчет субсидий'!X142-1</f>
        <v>0.11428571428571432</v>
      </c>
      <c r="S142" s="53">
        <f>R142*'Расчет субсидий'!Y142</f>
        <v>2.2857142857142865</v>
      </c>
      <c r="T142" s="54">
        <f t="shared" si="67"/>
        <v>3.5072483072910678</v>
      </c>
      <c r="U142" s="59">
        <f>'Расчет субсидий'!AB142-1</f>
        <v>-2.7822364901016639E-2</v>
      </c>
      <c r="V142" s="59">
        <f>U142*'Расчет субсидий'!AC142</f>
        <v>-0.13911182450508319</v>
      </c>
      <c r="W142" s="54">
        <f t="shared" si="51"/>
        <v>-0.21345612357108593</v>
      </c>
      <c r="X142" s="67">
        <f>'Расчет субсидий'!AF142-1</f>
        <v>-2.8571428571428581E-2</v>
      </c>
      <c r="Y142" s="67">
        <f>X142*'Расчет субсидий'!AG142</f>
        <v>-0.57142857142857162</v>
      </c>
      <c r="Z142" s="54">
        <f t="shared" si="68"/>
        <v>-0.87681207682276696</v>
      </c>
      <c r="AA142" s="27" t="s">
        <v>367</v>
      </c>
      <c r="AB142" s="27" t="s">
        <v>367</v>
      </c>
      <c r="AC142" s="27" t="s">
        <v>367</v>
      </c>
      <c r="AD142" s="27" t="s">
        <v>367</v>
      </c>
      <c r="AE142" s="27" t="s">
        <v>367</v>
      </c>
      <c r="AF142" s="27" t="s">
        <v>367</v>
      </c>
      <c r="AG142" s="27" t="s">
        <v>367</v>
      </c>
      <c r="AH142" s="27" t="s">
        <v>367</v>
      </c>
      <c r="AI142" s="27" t="s">
        <v>367</v>
      </c>
      <c r="AJ142" s="27" t="s">
        <v>367</v>
      </c>
      <c r="AK142" s="27" t="s">
        <v>367</v>
      </c>
      <c r="AL142" s="27" t="s">
        <v>367</v>
      </c>
      <c r="AM142" s="59">
        <f>'Расчет субсидий'!AZ142-1</f>
        <v>-1</v>
      </c>
      <c r="AN142" s="59">
        <f>AM142*'Расчет субсидий'!BA142</f>
        <v>0</v>
      </c>
      <c r="AO142" s="54">
        <f t="shared" si="52"/>
        <v>0</v>
      </c>
      <c r="AP142" s="27" t="s">
        <v>367</v>
      </c>
      <c r="AQ142" s="27" t="s">
        <v>367</v>
      </c>
      <c r="AR142" s="27" t="s">
        <v>367</v>
      </c>
      <c r="AS142" s="27" t="s">
        <v>367</v>
      </c>
      <c r="AT142" s="27" t="s">
        <v>367</v>
      </c>
      <c r="AU142" s="27" t="s">
        <v>367</v>
      </c>
      <c r="AV142" s="53">
        <f t="shared" si="53"/>
        <v>-4.8226655863297019</v>
      </c>
    </row>
    <row r="143" spans="1:48" ht="15" customHeight="1">
      <c r="A143" s="33" t="s">
        <v>142</v>
      </c>
      <c r="B143" s="51">
        <f>'Расчет субсидий'!BM143</f>
        <v>-1.2000000000000455</v>
      </c>
      <c r="C143" s="53">
        <f>'Расчет субсидий'!D143-1</f>
        <v>-1</v>
      </c>
      <c r="D143" s="53">
        <f>C143*'Расчет субсидий'!E143</f>
        <v>0</v>
      </c>
      <c r="E143" s="54">
        <f t="shared" si="64"/>
        <v>0</v>
      </c>
      <c r="F143" s="27" t="s">
        <v>367</v>
      </c>
      <c r="G143" s="27" t="s">
        <v>367</v>
      </c>
      <c r="H143" s="27" t="s">
        <v>367</v>
      </c>
      <c r="I143" s="27" t="s">
        <v>367</v>
      </c>
      <c r="J143" s="27" t="s">
        <v>367</v>
      </c>
      <c r="K143" s="27" t="s">
        <v>367</v>
      </c>
      <c r="L143" s="53">
        <f>'Расчет субсидий'!P143-1</f>
        <v>2.1992894603281909E-2</v>
      </c>
      <c r="M143" s="53">
        <f>L143*'Расчет субсидий'!Q143</f>
        <v>0.43985789206563819</v>
      </c>
      <c r="N143" s="54">
        <f t="shared" si="65"/>
        <v>4.6893229156696439</v>
      </c>
      <c r="O143" s="53">
        <f>'Расчет субсидий'!T143-1</f>
        <v>3.125E-2</v>
      </c>
      <c r="P143" s="53">
        <f>O143*'Расчет субсидий'!U143</f>
        <v>1.09375</v>
      </c>
      <c r="Q143" s="54">
        <f t="shared" si="66"/>
        <v>11.660463598657682</v>
      </c>
      <c r="R143" s="53">
        <f>'Расчет субсидий'!X143-1</f>
        <v>0.18699186991869898</v>
      </c>
      <c r="S143" s="53">
        <f>R143*'Расчет субсидий'!Y143</f>
        <v>2.804878048780485</v>
      </c>
      <c r="T143" s="54">
        <f t="shared" si="67"/>
        <v>29.902791667637786</v>
      </c>
      <c r="U143" s="59">
        <f>'Расчет субсидий'!AB143-1</f>
        <v>-4.3150334063586482E-2</v>
      </c>
      <c r="V143" s="59">
        <f>U143*'Расчет субсидий'!AC143</f>
        <v>-0.21575167031793241</v>
      </c>
      <c r="W143" s="54">
        <f t="shared" si="51"/>
        <v>-2.300127541112543</v>
      </c>
      <c r="X143" s="67">
        <f>'Расчет субсидий'!AF143-1</f>
        <v>-0.21176470588235297</v>
      </c>
      <c r="Y143" s="67">
        <f>X143*'Расчет субсидий'!AG143</f>
        <v>-4.2352941176470598</v>
      </c>
      <c r="Z143" s="54">
        <f t="shared" si="68"/>
        <v>-45.152450640852607</v>
      </c>
      <c r="AA143" s="27" t="s">
        <v>367</v>
      </c>
      <c r="AB143" s="27" t="s">
        <v>367</v>
      </c>
      <c r="AC143" s="27" t="s">
        <v>367</v>
      </c>
      <c r="AD143" s="27" t="s">
        <v>367</v>
      </c>
      <c r="AE143" s="27" t="s">
        <v>367</v>
      </c>
      <c r="AF143" s="27" t="s">
        <v>367</v>
      </c>
      <c r="AG143" s="27" t="s">
        <v>367</v>
      </c>
      <c r="AH143" s="27" t="s">
        <v>367</v>
      </c>
      <c r="AI143" s="27" t="s">
        <v>367</v>
      </c>
      <c r="AJ143" s="27" t="s">
        <v>367</v>
      </c>
      <c r="AK143" s="27" t="s">
        <v>367</v>
      </c>
      <c r="AL143" s="27" t="s">
        <v>367</v>
      </c>
      <c r="AM143" s="59">
        <f>'Расчет субсидий'!AZ143-1</f>
        <v>-1</v>
      </c>
      <c r="AN143" s="59">
        <f>AM143*'Расчет субсидий'!BA143</f>
        <v>0</v>
      </c>
      <c r="AO143" s="54">
        <f t="shared" si="52"/>
        <v>0</v>
      </c>
      <c r="AP143" s="27" t="s">
        <v>367</v>
      </c>
      <c r="AQ143" s="27" t="s">
        <v>367</v>
      </c>
      <c r="AR143" s="27" t="s">
        <v>367</v>
      </c>
      <c r="AS143" s="27" t="s">
        <v>367</v>
      </c>
      <c r="AT143" s="27" t="s">
        <v>367</v>
      </c>
      <c r="AU143" s="27" t="s">
        <v>367</v>
      </c>
      <c r="AV143" s="53">
        <f t="shared" si="53"/>
        <v>-0.11255984711886935</v>
      </c>
    </row>
    <row r="144" spans="1:48" ht="15" customHeight="1">
      <c r="A144" s="32" t="s">
        <v>143</v>
      </c>
      <c r="B144" s="55"/>
      <c r="C144" s="56"/>
      <c r="D144" s="56"/>
      <c r="E144" s="57"/>
      <c r="F144" s="56"/>
      <c r="G144" s="56"/>
      <c r="H144" s="57"/>
      <c r="I144" s="57"/>
      <c r="J144" s="57"/>
      <c r="K144" s="57"/>
      <c r="L144" s="56"/>
      <c r="M144" s="56"/>
      <c r="N144" s="57"/>
      <c r="O144" s="56"/>
      <c r="P144" s="56"/>
      <c r="Q144" s="57"/>
      <c r="R144" s="56"/>
      <c r="S144" s="56"/>
      <c r="T144" s="57"/>
      <c r="U144" s="57"/>
      <c r="V144" s="57"/>
      <c r="W144" s="57"/>
      <c r="X144" s="69"/>
      <c r="Y144" s="69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</row>
    <row r="145" spans="1:48" ht="15" customHeight="1">
      <c r="A145" s="33" t="s">
        <v>144</v>
      </c>
      <c r="B145" s="51">
        <f>'Расчет субсидий'!BM145</f>
        <v>95.799999999999955</v>
      </c>
      <c r="C145" s="53">
        <f>'Расчет субсидий'!D145-1</f>
        <v>5.0085549852232125E-2</v>
      </c>
      <c r="D145" s="53">
        <f>C145*'Расчет субсидий'!E145</f>
        <v>0.50085549852232125</v>
      </c>
      <c r="E145" s="54">
        <f t="shared" ref="E145:E156" si="69">$B145*D145/$AV145</f>
        <v>5.1412967654098214</v>
      </c>
      <c r="F145" s="27" t="s">
        <v>367</v>
      </c>
      <c r="G145" s="27" t="s">
        <v>367</v>
      </c>
      <c r="H145" s="27" t="s">
        <v>367</v>
      </c>
      <c r="I145" s="27" t="s">
        <v>367</v>
      </c>
      <c r="J145" s="27" t="s">
        <v>367</v>
      </c>
      <c r="K145" s="27" t="s">
        <v>367</v>
      </c>
      <c r="L145" s="53">
        <f>'Расчет субсидий'!P145-1</f>
        <v>-0.22823422605537902</v>
      </c>
      <c r="M145" s="53">
        <f>L145*'Расчет субсидий'!Q145</f>
        <v>-4.5646845211075799</v>
      </c>
      <c r="N145" s="54">
        <f t="shared" ref="N145:N156" si="70">$B145*M145/$AV145</f>
        <v>-46.856623981818544</v>
      </c>
      <c r="O145" s="53">
        <f>'Расчет субсидий'!T145-1</f>
        <v>0.16216216216216206</v>
      </c>
      <c r="P145" s="53">
        <f>O145*'Расчет субсидий'!U145</f>
        <v>3.2432432432432412</v>
      </c>
      <c r="Q145" s="54">
        <f t="shared" ref="Q145:Q156" si="71">$B145*P145/$AV145</f>
        <v>33.29198949620919</v>
      </c>
      <c r="R145" s="53">
        <f>'Расчет субсидий'!X145-1</f>
        <v>0.19999999999999996</v>
      </c>
      <c r="S145" s="53">
        <f>R145*'Расчет субсидий'!Y145</f>
        <v>5.9999999999999982</v>
      </c>
      <c r="T145" s="54">
        <f t="shared" ref="T145:T156" si="72">$B145*S145/$AV145</f>
        <v>61.590180567987019</v>
      </c>
      <c r="U145" s="59">
        <f>'Расчет субсидий'!AB145-1</f>
        <v>-2.2684874263114718E-2</v>
      </c>
      <c r="V145" s="59">
        <f>U145*'Расчет субсидий'!AC145</f>
        <v>-0.11342437131557359</v>
      </c>
      <c r="W145" s="54">
        <f t="shared" si="51"/>
        <v>-1.1643045850227642</v>
      </c>
      <c r="X145" s="67">
        <f>'Расчет субсидий'!AF145-1</f>
        <v>0.21333333333333337</v>
      </c>
      <c r="Y145" s="67">
        <f>X145*'Расчет субсидий'!AG145</f>
        <v>4.2666666666666675</v>
      </c>
      <c r="Z145" s="54">
        <f t="shared" ref="Z145:Z156" si="73">$B145*Y145/$AV145</f>
        <v>43.797461737235231</v>
      </c>
      <c r="AA145" s="27" t="s">
        <v>367</v>
      </c>
      <c r="AB145" s="27" t="s">
        <v>367</v>
      </c>
      <c r="AC145" s="27" t="s">
        <v>367</v>
      </c>
      <c r="AD145" s="27" t="s">
        <v>367</v>
      </c>
      <c r="AE145" s="27" t="s">
        <v>367</v>
      </c>
      <c r="AF145" s="27" t="s">
        <v>367</v>
      </c>
      <c r="AG145" s="27" t="s">
        <v>367</v>
      </c>
      <c r="AH145" s="27" t="s">
        <v>367</v>
      </c>
      <c r="AI145" s="27" t="s">
        <v>367</v>
      </c>
      <c r="AJ145" s="27" t="s">
        <v>367</v>
      </c>
      <c r="AK145" s="27" t="s">
        <v>367</v>
      </c>
      <c r="AL145" s="27" t="s">
        <v>367</v>
      </c>
      <c r="AM145" s="59">
        <f>'Расчет субсидий'!AZ145-1</f>
        <v>0</v>
      </c>
      <c r="AN145" s="59">
        <f>AM145*'Расчет субсидий'!BA145</f>
        <v>0</v>
      </c>
      <c r="AO145" s="54">
        <f t="shared" si="52"/>
        <v>0</v>
      </c>
      <c r="AP145" s="27" t="s">
        <v>367</v>
      </c>
      <c r="AQ145" s="27" t="s">
        <v>367</v>
      </c>
      <c r="AR145" s="27" t="s">
        <v>367</v>
      </c>
      <c r="AS145" s="27" t="s">
        <v>367</v>
      </c>
      <c r="AT145" s="27" t="s">
        <v>367</v>
      </c>
      <c r="AU145" s="27" t="s">
        <v>367</v>
      </c>
      <c r="AV145" s="53">
        <f t="shared" si="53"/>
        <v>9.3326565160090755</v>
      </c>
    </row>
    <row r="146" spans="1:48" ht="15" customHeight="1">
      <c r="A146" s="33" t="s">
        <v>145</v>
      </c>
      <c r="B146" s="51">
        <f>'Расчет субсидий'!BM146</f>
        <v>54.799999999999955</v>
      </c>
      <c r="C146" s="53">
        <f>'Расчет субсидий'!D146-1</f>
        <v>7.2689938398355913E-3</v>
      </c>
      <c r="D146" s="53">
        <f>C146*'Расчет субсидий'!E146</f>
        <v>7.2689938398355913E-2</v>
      </c>
      <c r="E146" s="54">
        <f t="shared" si="69"/>
        <v>0.37525862968960527</v>
      </c>
      <c r="F146" s="27" t="s">
        <v>367</v>
      </c>
      <c r="G146" s="27" t="s">
        <v>367</v>
      </c>
      <c r="H146" s="27" t="s">
        <v>367</v>
      </c>
      <c r="I146" s="27" t="s">
        <v>367</v>
      </c>
      <c r="J146" s="27" t="s">
        <v>367</v>
      </c>
      <c r="K146" s="27" t="s">
        <v>367</v>
      </c>
      <c r="L146" s="53">
        <f>'Расчет субсидий'!P146-1</f>
        <v>0.19802757898411594</v>
      </c>
      <c r="M146" s="53">
        <f>L146*'Расчет субсидий'!Q146</f>
        <v>3.9605515796823187</v>
      </c>
      <c r="N146" s="54">
        <f t="shared" si="70"/>
        <v>20.446174413599497</v>
      </c>
      <c r="O146" s="53">
        <f>'Расчет субсидий'!T146-1</f>
        <v>0.30000000000000004</v>
      </c>
      <c r="P146" s="53">
        <f>O146*'Расчет субсидий'!U146</f>
        <v>4.5000000000000009</v>
      </c>
      <c r="Q146" s="54">
        <f t="shared" si="71"/>
        <v>23.23105330408999</v>
      </c>
      <c r="R146" s="53">
        <f>'Расчет субсидий'!X146-1</f>
        <v>5.0000000000000044E-2</v>
      </c>
      <c r="S146" s="53">
        <f>R146*'Расчет субсидий'!Y146</f>
        <v>1.7500000000000016</v>
      </c>
      <c r="T146" s="54">
        <f t="shared" si="72"/>
        <v>9.0342985071461133</v>
      </c>
      <c r="U146" s="59">
        <f>'Расчет субсидий'!AB146-1</f>
        <v>6.6372093023255863E-2</v>
      </c>
      <c r="V146" s="59">
        <f>U146*'Расчет субсидий'!AC146</f>
        <v>0.33186046511627931</v>
      </c>
      <c r="W146" s="54">
        <f t="shared" si="51"/>
        <v>1.7132151454747511</v>
      </c>
      <c r="X146" s="67">
        <f>'Расчет субсидий'!AF146-1</f>
        <v>0</v>
      </c>
      <c r="Y146" s="67">
        <f>X146*'Расчет субсидий'!AG146</f>
        <v>0</v>
      </c>
      <c r="Z146" s="54">
        <f t="shared" si="73"/>
        <v>0</v>
      </c>
      <c r="AA146" s="27" t="s">
        <v>367</v>
      </c>
      <c r="AB146" s="27" t="s">
        <v>367</v>
      </c>
      <c r="AC146" s="27" t="s">
        <v>367</v>
      </c>
      <c r="AD146" s="27" t="s">
        <v>367</v>
      </c>
      <c r="AE146" s="27" t="s">
        <v>367</v>
      </c>
      <c r="AF146" s="27" t="s">
        <v>367</v>
      </c>
      <c r="AG146" s="27" t="s">
        <v>367</v>
      </c>
      <c r="AH146" s="27" t="s">
        <v>367</v>
      </c>
      <c r="AI146" s="27" t="s">
        <v>367</v>
      </c>
      <c r="AJ146" s="27" t="s">
        <v>367</v>
      </c>
      <c r="AK146" s="27" t="s">
        <v>367</v>
      </c>
      <c r="AL146" s="27" t="s">
        <v>367</v>
      </c>
      <c r="AM146" s="59">
        <f>'Расчет субсидий'!AZ146-1</f>
        <v>0</v>
      </c>
      <c r="AN146" s="59">
        <f>AM146*'Расчет субсидий'!BA146</f>
        <v>0</v>
      </c>
      <c r="AO146" s="54">
        <f t="shared" si="52"/>
        <v>0</v>
      </c>
      <c r="AP146" s="27" t="s">
        <v>367</v>
      </c>
      <c r="AQ146" s="27" t="s">
        <v>367</v>
      </c>
      <c r="AR146" s="27" t="s">
        <v>367</v>
      </c>
      <c r="AS146" s="27" t="s">
        <v>367</v>
      </c>
      <c r="AT146" s="27" t="s">
        <v>367</v>
      </c>
      <c r="AU146" s="27" t="s">
        <v>367</v>
      </c>
      <c r="AV146" s="53">
        <f t="shared" si="53"/>
        <v>10.615101983196956</v>
      </c>
    </row>
    <row r="147" spans="1:48" ht="15" customHeight="1">
      <c r="A147" s="33" t="s">
        <v>146</v>
      </c>
      <c r="B147" s="51">
        <f>'Расчет субсидий'!BM147</f>
        <v>263.40000000000009</v>
      </c>
      <c r="C147" s="53">
        <f>'Расчет субсидий'!D147-1</f>
        <v>3.0404105195638298E-2</v>
      </c>
      <c r="D147" s="53">
        <f>C147*'Расчет субсидий'!E147</f>
        <v>0.30404105195638298</v>
      </c>
      <c r="E147" s="54">
        <f t="shared" si="69"/>
        <v>5.0788407167900331</v>
      </c>
      <c r="F147" s="27" t="s">
        <v>367</v>
      </c>
      <c r="G147" s="27" t="s">
        <v>367</v>
      </c>
      <c r="H147" s="27" t="s">
        <v>367</v>
      </c>
      <c r="I147" s="27" t="s">
        <v>367</v>
      </c>
      <c r="J147" s="27" t="s">
        <v>367</v>
      </c>
      <c r="K147" s="27" t="s">
        <v>367</v>
      </c>
      <c r="L147" s="53">
        <f>'Расчет субсидий'!P147-1</f>
        <v>-2.0477676477186901E-2</v>
      </c>
      <c r="M147" s="53">
        <f>L147*'Расчет субсидий'!Q147</f>
        <v>-0.40955352954373803</v>
      </c>
      <c r="N147" s="54">
        <f t="shared" si="70"/>
        <v>-6.8413693748507569</v>
      </c>
      <c r="O147" s="53">
        <f>'Расчет субсидий'!T147-1</f>
        <v>0.12523100336993176</v>
      </c>
      <c r="P147" s="53">
        <f>O147*'Расчет субсидий'!U147</f>
        <v>1.2523100336993176</v>
      </c>
      <c r="Q147" s="54">
        <f t="shared" si="71"/>
        <v>20.919159265733708</v>
      </c>
      <c r="R147" s="53">
        <f>'Расчет субсидий'!X147-1</f>
        <v>0.30000000000000004</v>
      </c>
      <c r="S147" s="53">
        <f>R147*'Расчет субсидий'!Y147</f>
        <v>12.000000000000002</v>
      </c>
      <c r="T147" s="54">
        <f t="shared" si="72"/>
        <v>200.45348550571254</v>
      </c>
      <c r="U147" s="59">
        <f>'Расчет субсидий'!AB147-1</f>
        <v>-2.8419654714475495E-3</v>
      </c>
      <c r="V147" s="59">
        <f>U147*'Расчет субсидий'!AC147</f>
        <v>-1.4209827357237748E-2</v>
      </c>
      <c r="W147" s="54">
        <f t="shared" si="51"/>
        <v>-0.23736745184939448</v>
      </c>
      <c r="X147" s="67">
        <f>'Расчет субсидий'!AF147-1</f>
        <v>0.13178294573643412</v>
      </c>
      <c r="Y147" s="67">
        <f>X147*'Расчет субсидий'!AG147</f>
        <v>2.6356589147286824</v>
      </c>
      <c r="Z147" s="54">
        <f t="shared" si="73"/>
        <v>44.027251338463991</v>
      </c>
      <c r="AA147" s="27" t="s">
        <v>367</v>
      </c>
      <c r="AB147" s="27" t="s">
        <v>367</v>
      </c>
      <c r="AC147" s="27" t="s">
        <v>367</v>
      </c>
      <c r="AD147" s="27" t="s">
        <v>367</v>
      </c>
      <c r="AE147" s="27" t="s">
        <v>367</v>
      </c>
      <c r="AF147" s="27" t="s">
        <v>367</v>
      </c>
      <c r="AG147" s="27" t="s">
        <v>367</v>
      </c>
      <c r="AH147" s="27" t="s">
        <v>367</v>
      </c>
      <c r="AI147" s="27" t="s">
        <v>367</v>
      </c>
      <c r="AJ147" s="27" t="s">
        <v>367</v>
      </c>
      <c r="AK147" s="27" t="s">
        <v>367</v>
      </c>
      <c r="AL147" s="27" t="s">
        <v>367</v>
      </c>
      <c r="AM147" s="59">
        <f>'Расчет субсидий'!AZ147-1</f>
        <v>0</v>
      </c>
      <c r="AN147" s="59">
        <f>AM147*'Расчет субсидий'!BA147</f>
        <v>0</v>
      </c>
      <c r="AO147" s="54">
        <f t="shared" si="52"/>
        <v>0</v>
      </c>
      <c r="AP147" s="27" t="s">
        <v>367</v>
      </c>
      <c r="AQ147" s="27" t="s">
        <v>367</v>
      </c>
      <c r="AR147" s="27" t="s">
        <v>367</v>
      </c>
      <c r="AS147" s="27" t="s">
        <v>367</v>
      </c>
      <c r="AT147" s="27" t="s">
        <v>367</v>
      </c>
      <c r="AU147" s="27" t="s">
        <v>367</v>
      </c>
      <c r="AV147" s="53">
        <f t="shared" si="53"/>
        <v>15.768246643483408</v>
      </c>
    </row>
    <row r="148" spans="1:48" ht="15" customHeight="1">
      <c r="A148" s="33" t="s">
        <v>147</v>
      </c>
      <c r="B148" s="51">
        <f>'Расчет субсидий'!BM148</f>
        <v>482.10000000000036</v>
      </c>
      <c r="C148" s="53">
        <f>'Расчет субсидий'!D148-1</f>
        <v>2.8820047074487043E-2</v>
      </c>
      <c r="D148" s="53">
        <f>C148*'Расчет субсидий'!E148</f>
        <v>0.28820047074487043</v>
      </c>
      <c r="E148" s="54">
        <f t="shared" si="69"/>
        <v>10.633904400885642</v>
      </c>
      <c r="F148" s="27" t="s">
        <v>367</v>
      </c>
      <c r="G148" s="27" t="s">
        <v>367</v>
      </c>
      <c r="H148" s="27" t="s">
        <v>367</v>
      </c>
      <c r="I148" s="27" t="s">
        <v>367</v>
      </c>
      <c r="J148" s="27" t="s">
        <v>367</v>
      </c>
      <c r="K148" s="27" t="s">
        <v>367</v>
      </c>
      <c r="L148" s="53">
        <f>'Расчет субсидий'!P148-1</f>
        <v>-8.6409307244843969E-2</v>
      </c>
      <c r="M148" s="53">
        <f>L148*'Расчет субсидий'!Q148</f>
        <v>-1.7281861448968794</v>
      </c>
      <c r="N148" s="54">
        <f t="shared" si="70"/>
        <v>-63.765913373670671</v>
      </c>
      <c r="O148" s="53">
        <f>'Расчет субсидий'!T148-1</f>
        <v>0.21249999999999991</v>
      </c>
      <c r="P148" s="53">
        <f>O148*'Расчет субсидий'!U148</f>
        <v>4.2499999999999982</v>
      </c>
      <c r="Q148" s="54">
        <f t="shared" si="71"/>
        <v>156.81478099934142</v>
      </c>
      <c r="R148" s="53">
        <f>'Расчет субсидий'!X148-1</f>
        <v>0.20817869415807566</v>
      </c>
      <c r="S148" s="53">
        <f>R148*'Расчет субсидий'!Y148</f>
        <v>6.2453608247422698</v>
      </c>
      <c r="T148" s="54">
        <f t="shared" si="72"/>
        <v>230.43879764560606</v>
      </c>
      <c r="U148" s="59">
        <f>'Расчет субсидий'!AB148-1</f>
        <v>5.4932099034976645E-3</v>
      </c>
      <c r="V148" s="59">
        <f>U148*'Расчет субсидий'!AC148</f>
        <v>2.7466049517488322E-2</v>
      </c>
      <c r="W148" s="54">
        <f t="shared" si="51"/>
        <v>1.0134311858828235</v>
      </c>
      <c r="X148" s="67">
        <f>'Расчет субсидий'!AF148-1</f>
        <v>0.19915254237288127</v>
      </c>
      <c r="Y148" s="67">
        <f>X148*'Расчет субсидий'!AG148</f>
        <v>3.9830508474576254</v>
      </c>
      <c r="Z148" s="54">
        <f t="shared" si="73"/>
        <v>146.96499914195505</v>
      </c>
      <c r="AA148" s="27" t="s">
        <v>367</v>
      </c>
      <c r="AB148" s="27" t="s">
        <v>367</v>
      </c>
      <c r="AC148" s="27" t="s">
        <v>367</v>
      </c>
      <c r="AD148" s="27" t="s">
        <v>367</v>
      </c>
      <c r="AE148" s="27" t="s">
        <v>367</v>
      </c>
      <c r="AF148" s="27" t="s">
        <v>367</v>
      </c>
      <c r="AG148" s="27" t="s">
        <v>367</v>
      </c>
      <c r="AH148" s="27" t="s">
        <v>367</v>
      </c>
      <c r="AI148" s="27" t="s">
        <v>367</v>
      </c>
      <c r="AJ148" s="27" t="s">
        <v>367</v>
      </c>
      <c r="AK148" s="27" t="s">
        <v>367</v>
      </c>
      <c r="AL148" s="27" t="s">
        <v>367</v>
      </c>
      <c r="AM148" s="59">
        <f>'Расчет субсидий'!AZ148-1</f>
        <v>0</v>
      </c>
      <c r="AN148" s="59">
        <f>AM148*'Расчет субсидий'!BA148</f>
        <v>0</v>
      </c>
      <c r="AO148" s="54">
        <f t="shared" si="52"/>
        <v>0</v>
      </c>
      <c r="AP148" s="27" t="s">
        <v>367</v>
      </c>
      <c r="AQ148" s="27" t="s">
        <v>367</v>
      </c>
      <c r="AR148" s="27" t="s">
        <v>367</v>
      </c>
      <c r="AS148" s="27" t="s">
        <v>367</v>
      </c>
      <c r="AT148" s="27" t="s">
        <v>367</v>
      </c>
      <c r="AU148" s="27" t="s">
        <v>367</v>
      </c>
      <c r="AV148" s="53">
        <f t="shared" si="53"/>
        <v>13.065892047565374</v>
      </c>
    </row>
    <row r="149" spans="1:48" ht="15" customHeight="1">
      <c r="A149" s="33" t="s">
        <v>148</v>
      </c>
      <c r="B149" s="51">
        <f>'Расчет субсидий'!BM149</f>
        <v>-163</v>
      </c>
      <c r="C149" s="53">
        <f>'Расчет субсидий'!D149-1</f>
        <v>7.9196556671448981E-2</v>
      </c>
      <c r="D149" s="53">
        <f>C149*'Расчет субсидий'!E149</f>
        <v>0.79196556671448981</v>
      </c>
      <c r="E149" s="54">
        <f t="shared" si="69"/>
        <v>10.816290017601434</v>
      </c>
      <c r="F149" s="27" t="s">
        <v>367</v>
      </c>
      <c r="G149" s="27" t="s">
        <v>367</v>
      </c>
      <c r="H149" s="27" t="s">
        <v>367</v>
      </c>
      <c r="I149" s="27" t="s">
        <v>367</v>
      </c>
      <c r="J149" s="27" t="s">
        <v>367</v>
      </c>
      <c r="K149" s="27" t="s">
        <v>367</v>
      </c>
      <c r="L149" s="53">
        <f>'Расчет субсидий'!P149-1</f>
        <v>-0.26723813305764188</v>
      </c>
      <c r="M149" s="53">
        <f>L149*'Расчет субсидий'!Q149</f>
        <v>-5.3447626611528376</v>
      </c>
      <c r="N149" s="54">
        <f t="shared" si="70"/>
        <v>-72.996232977787386</v>
      </c>
      <c r="O149" s="53">
        <f>'Расчет субсидий'!T149-1</f>
        <v>-9.5964207450694006E-2</v>
      </c>
      <c r="P149" s="53">
        <f>O149*'Расчет субсидий'!U149</f>
        <v>-3.3587472607742903</v>
      </c>
      <c r="Q149" s="54">
        <f t="shared" si="71"/>
        <v>-45.872176765301326</v>
      </c>
      <c r="R149" s="53">
        <f>'Расчет субсидий'!X149-1</f>
        <v>0.19166666666666665</v>
      </c>
      <c r="S149" s="53">
        <f>R149*'Расчет субсидий'!Y149</f>
        <v>2.875</v>
      </c>
      <c r="T149" s="54">
        <f t="shared" si="72"/>
        <v>39.265386157646915</v>
      </c>
      <c r="U149" s="59">
        <f>'Расчет субсидий'!AB149-1</f>
        <v>-2.5807365439093455E-2</v>
      </c>
      <c r="V149" s="59">
        <f>U149*'Расчет субсидий'!AC149</f>
        <v>-0.12903682719546727</v>
      </c>
      <c r="W149" s="54">
        <f t="shared" si="51"/>
        <v>-1.7623237733522008</v>
      </c>
      <c r="X149" s="67">
        <f>'Расчет субсидий'!AF149-1</f>
        <v>-0.33846153846153848</v>
      </c>
      <c r="Y149" s="67">
        <f>X149*'Расчет субсидий'!AG149</f>
        <v>-6.7692307692307701</v>
      </c>
      <c r="Z149" s="54">
        <f t="shared" si="73"/>
        <v>-92.450942658807463</v>
      </c>
      <c r="AA149" s="27" t="s">
        <v>367</v>
      </c>
      <c r="AB149" s="27" t="s">
        <v>367</v>
      </c>
      <c r="AC149" s="27" t="s">
        <v>367</v>
      </c>
      <c r="AD149" s="27" t="s">
        <v>367</v>
      </c>
      <c r="AE149" s="27" t="s">
        <v>367</v>
      </c>
      <c r="AF149" s="27" t="s">
        <v>367</v>
      </c>
      <c r="AG149" s="27" t="s">
        <v>367</v>
      </c>
      <c r="AH149" s="27" t="s">
        <v>367</v>
      </c>
      <c r="AI149" s="27" t="s">
        <v>367</v>
      </c>
      <c r="AJ149" s="27" t="s">
        <v>367</v>
      </c>
      <c r="AK149" s="27" t="s">
        <v>367</v>
      </c>
      <c r="AL149" s="27" t="s">
        <v>367</v>
      </c>
      <c r="AM149" s="59">
        <f>'Расчет субсидий'!AZ149-1</f>
        <v>0</v>
      </c>
      <c r="AN149" s="59">
        <f>AM149*'Расчет субсидий'!BA149</f>
        <v>0</v>
      </c>
      <c r="AO149" s="54">
        <f t="shared" si="52"/>
        <v>0</v>
      </c>
      <c r="AP149" s="27" t="s">
        <v>367</v>
      </c>
      <c r="AQ149" s="27" t="s">
        <v>367</v>
      </c>
      <c r="AR149" s="27" t="s">
        <v>367</v>
      </c>
      <c r="AS149" s="27" t="s">
        <v>367</v>
      </c>
      <c r="AT149" s="27" t="s">
        <v>367</v>
      </c>
      <c r="AU149" s="27" t="s">
        <v>367</v>
      </c>
      <c r="AV149" s="53">
        <f t="shared" si="53"/>
        <v>-11.934811951638874</v>
      </c>
    </row>
    <row r="150" spans="1:48" ht="15" customHeight="1">
      <c r="A150" s="33" t="s">
        <v>149</v>
      </c>
      <c r="B150" s="51">
        <f>'Расчет субсидий'!BM150</f>
        <v>85.799999999999955</v>
      </c>
      <c r="C150" s="53">
        <f>'Расчет субсидий'!D150-1</f>
        <v>-1</v>
      </c>
      <c r="D150" s="53">
        <f>C150*'Расчет субсидий'!E150</f>
        <v>0</v>
      </c>
      <c r="E150" s="54">
        <f t="shared" si="69"/>
        <v>0</v>
      </c>
      <c r="F150" s="27" t="s">
        <v>367</v>
      </c>
      <c r="G150" s="27" t="s">
        <v>367</v>
      </c>
      <c r="H150" s="27" t="s">
        <v>367</v>
      </c>
      <c r="I150" s="27" t="s">
        <v>367</v>
      </c>
      <c r="J150" s="27" t="s">
        <v>367</v>
      </c>
      <c r="K150" s="27" t="s">
        <v>367</v>
      </c>
      <c r="L150" s="53">
        <f>'Расчет субсидий'!P150-1</f>
        <v>-0.12430717326692908</v>
      </c>
      <c r="M150" s="53">
        <f>L150*'Расчет субсидий'!Q150</f>
        <v>-2.4861434653385817</v>
      </c>
      <c r="N150" s="54">
        <f t="shared" si="70"/>
        <v>-19.456901754644221</v>
      </c>
      <c r="O150" s="53">
        <f>'Расчет субсидий'!T150-1</f>
        <v>0.30000000000000004</v>
      </c>
      <c r="P150" s="53">
        <f>O150*'Расчет субсидий'!U150</f>
        <v>1.5000000000000002</v>
      </c>
      <c r="Q150" s="54">
        <f t="shared" si="71"/>
        <v>11.739206943953114</v>
      </c>
      <c r="R150" s="53">
        <f>'Расчет субсидий'!X150-1</f>
        <v>0.1873134328358208</v>
      </c>
      <c r="S150" s="53">
        <f>R150*'Расчет субсидий'!Y150</f>
        <v>8.4291044776119364</v>
      </c>
      <c r="T150" s="54">
        <f t="shared" si="72"/>
        <v>65.967334543258872</v>
      </c>
      <c r="U150" s="59">
        <f>'Расчет субсидий'!AB150-1</f>
        <v>0.11358398323827257</v>
      </c>
      <c r="V150" s="59">
        <f>U150*'Расчет субсидий'!AC150</f>
        <v>0.56791991619136284</v>
      </c>
      <c r="W150" s="54">
        <f t="shared" si="51"/>
        <v>4.444619615841944</v>
      </c>
      <c r="X150" s="67">
        <f>'Расчет субсидий'!AF150-1</f>
        <v>0.14761904761904754</v>
      </c>
      <c r="Y150" s="67">
        <f>X150*'Расчет субсидий'!AG150</f>
        <v>2.9523809523809508</v>
      </c>
      <c r="Z150" s="54">
        <f t="shared" si="73"/>
        <v>23.105740651590239</v>
      </c>
      <c r="AA150" s="27" t="s">
        <v>367</v>
      </c>
      <c r="AB150" s="27" t="s">
        <v>367</v>
      </c>
      <c r="AC150" s="27" t="s">
        <v>367</v>
      </c>
      <c r="AD150" s="27" t="s">
        <v>367</v>
      </c>
      <c r="AE150" s="27" t="s">
        <v>367</v>
      </c>
      <c r="AF150" s="27" t="s">
        <v>367</v>
      </c>
      <c r="AG150" s="27" t="s">
        <v>367</v>
      </c>
      <c r="AH150" s="27" t="s">
        <v>367</v>
      </c>
      <c r="AI150" s="27" t="s">
        <v>367</v>
      </c>
      <c r="AJ150" s="27" t="s">
        <v>367</v>
      </c>
      <c r="AK150" s="27" t="s">
        <v>367</v>
      </c>
      <c r="AL150" s="27" t="s">
        <v>367</v>
      </c>
      <c r="AM150" s="59">
        <f>'Расчет субсидий'!AZ150-1</f>
        <v>0</v>
      </c>
      <c r="AN150" s="59">
        <f>AM150*'Расчет субсидий'!BA150</f>
        <v>0</v>
      </c>
      <c r="AO150" s="54">
        <f t="shared" si="52"/>
        <v>0</v>
      </c>
      <c r="AP150" s="27" t="s">
        <v>367</v>
      </c>
      <c r="AQ150" s="27" t="s">
        <v>367</v>
      </c>
      <c r="AR150" s="27" t="s">
        <v>367</v>
      </c>
      <c r="AS150" s="27" t="s">
        <v>367</v>
      </c>
      <c r="AT150" s="27" t="s">
        <v>367</v>
      </c>
      <c r="AU150" s="27" t="s">
        <v>367</v>
      </c>
      <c r="AV150" s="53">
        <f t="shared" si="53"/>
        <v>10.963261880845669</v>
      </c>
    </row>
    <row r="151" spans="1:48" ht="15" customHeight="1">
      <c r="A151" s="33" t="s">
        <v>150</v>
      </c>
      <c r="B151" s="51">
        <f>'Расчет субсидий'!BM151</f>
        <v>131.90000000000009</v>
      </c>
      <c r="C151" s="53">
        <f>'Расчет субсидий'!D151-1</f>
        <v>-7.6083186926679813E-3</v>
      </c>
      <c r="D151" s="53">
        <f>C151*'Расчет субсидий'!E151</f>
        <v>-7.6083186926679813E-2</v>
      </c>
      <c r="E151" s="54">
        <f t="shared" si="69"/>
        <v>-1.5791333650198971</v>
      </c>
      <c r="F151" s="27" t="s">
        <v>367</v>
      </c>
      <c r="G151" s="27" t="s">
        <v>367</v>
      </c>
      <c r="H151" s="27" t="s">
        <v>367</v>
      </c>
      <c r="I151" s="27" t="s">
        <v>367</v>
      </c>
      <c r="J151" s="27" t="s">
        <v>367</v>
      </c>
      <c r="K151" s="27" t="s">
        <v>367</v>
      </c>
      <c r="L151" s="53">
        <f>'Расчет субсидий'!P151-1</f>
        <v>-0.30150733050777578</v>
      </c>
      <c r="M151" s="53">
        <f>L151*'Расчет субсидий'!Q151</f>
        <v>-6.0301466101555157</v>
      </c>
      <c r="N151" s="54">
        <f t="shared" si="70"/>
        <v>-125.15781860235165</v>
      </c>
      <c r="O151" s="53">
        <f>'Расчет субсидий'!T151-1</f>
        <v>1.0526315789473717E-2</v>
      </c>
      <c r="P151" s="53">
        <f>O151*'Расчет субсидий'!U151</f>
        <v>0.15789473684210575</v>
      </c>
      <c r="Q151" s="54">
        <f t="shared" si="71"/>
        <v>3.2771609231969689</v>
      </c>
      <c r="R151" s="53">
        <f>'Расчет субсидий'!X151-1</f>
        <v>0.24639705882352936</v>
      </c>
      <c r="S151" s="53">
        <f>R151*'Расчет субсидий'!Y151</f>
        <v>8.6238970588235269</v>
      </c>
      <c r="T151" s="54">
        <f t="shared" si="72"/>
        <v>178.99202349671444</v>
      </c>
      <c r="U151" s="59">
        <f>'Расчет субсидий'!AB151-1</f>
        <v>-6.9720982886062322E-3</v>
      </c>
      <c r="V151" s="59">
        <f>U151*'Расчет субсидий'!AC151</f>
        <v>-3.4860491443031161E-2</v>
      </c>
      <c r="W151" s="54">
        <f t="shared" si="51"/>
        <v>-0.72354178869677666</v>
      </c>
      <c r="X151" s="67">
        <f>'Расчет субсидий'!AF151-1</f>
        <v>0.18571428571428572</v>
      </c>
      <c r="Y151" s="67">
        <f>X151*'Расчет субсидий'!AG151</f>
        <v>3.7142857142857144</v>
      </c>
      <c r="Z151" s="54">
        <f t="shared" si="73"/>
        <v>77.091309336157039</v>
      </c>
      <c r="AA151" s="27" t="s">
        <v>367</v>
      </c>
      <c r="AB151" s="27" t="s">
        <v>367</v>
      </c>
      <c r="AC151" s="27" t="s">
        <v>367</v>
      </c>
      <c r="AD151" s="27" t="s">
        <v>367</v>
      </c>
      <c r="AE151" s="27" t="s">
        <v>367</v>
      </c>
      <c r="AF151" s="27" t="s">
        <v>367</v>
      </c>
      <c r="AG151" s="27" t="s">
        <v>367</v>
      </c>
      <c r="AH151" s="27" t="s">
        <v>367</v>
      </c>
      <c r="AI151" s="27" t="s">
        <v>367</v>
      </c>
      <c r="AJ151" s="27" t="s">
        <v>367</v>
      </c>
      <c r="AK151" s="27" t="s">
        <v>367</v>
      </c>
      <c r="AL151" s="27" t="s">
        <v>367</v>
      </c>
      <c r="AM151" s="59">
        <f>'Расчет субсидий'!AZ151-1</f>
        <v>0</v>
      </c>
      <c r="AN151" s="59">
        <f>AM151*'Расчет субсидий'!BA151</f>
        <v>0</v>
      </c>
      <c r="AO151" s="54">
        <f t="shared" si="52"/>
        <v>0</v>
      </c>
      <c r="AP151" s="27" t="s">
        <v>367</v>
      </c>
      <c r="AQ151" s="27" t="s">
        <v>367</v>
      </c>
      <c r="AR151" s="27" t="s">
        <v>367</v>
      </c>
      <c r="AS151" s="27" t="s">
        <v>367</v>
      </c>
      <c r="AT151" s="27" t="s">
        <v>367</v>
      </c>
      <c r="AU151" s="27" t="s">
        <v>367</v>
      </c>
      <c r="AV151" s="53">
        <f t="shared" si="53"/>
        <v>6.3549872214261196</v>
      </c>
    </row>
    <row r="152" spans="1:48" ht="15" customHeight="1">
      <c r="A152" s="33" t="s">
        <v>151</v>
      </c>
      <c r="B152" s="51">
        <f>'Расчет субсидий'!BM152</f>
        <v>16.900000000000091</v>
      </c>
      <c r="C152" s="53">
        <f>'Расчет субсидий'!D152-1</f>
        <v>0</v>
      </c>
      <c r="D152" s="53">
        <f>C152*'Расчет субсидий'!E152</f>
        <v>0</v>
      </c>
      <c r="E152" s="54">
        <f t="shared" si="69"/>
        <v>0</v>
      </c>
      <c r="F152" s="27" t="s">
        <v>367</v>
      </c>
      <c r="G152" s="27" t="s">
        <v>367</v>
      </c>
      <c r="H152" s="27" t="s">
        <v>367</v>
      </c>
      <c r="I152" s="27" t="s">
        <v>367</v>
      </c>
      <c r="J152" s="27" t="s">
        <v>367</v>
      </c>
      <c r="K152" s="27" t="s">
        <v>367</v>
      </c>
      <c r="L152" s="53">
        <f>'Расчет субсидий'!P152-1</f>
        <v>-0.19786969556633427</v>
      </c>
      <c r="M152" s="53">
        <f>L152*'Расчет субсидий'!Q152</f>
        <v>-3.9573939113266854</v>
      </c>
      <c r="N152" s="54">
        <f t="shared" si="70"/>
        <v>-68.213638927869169</v>
      </c>
      <c r="O152" s="53">
        <f>'Расчет субсидий'!T152-1</f>
        <v>4.5835962145110543E-2</v>
      </c>
      <c r="P152" s="53">
        <f>O152*'Расчет субсидий'!U152</f>
        <v>1.604258675078869</v>
      </c>
      <c r="Q152" s="54">
        <f t="shared" si="71"/>
        <v>27.652623029392956</v>
      </c>
      <c r="R152" s="53">
        <f>'Расчет субсидий'!X152-1</f>
        <v>0.20677777777777773</v>
      </c>
      <c r="S152" s="53">
        <f>R152*'Расчет субсидий'!Y152</f>
        <v>3.1016666666666657</v>
      </c>
      <c r="T152" s="54">
        <f t="shared" si="72"/>
        <v>53.463459745324748</v>
      </c>
      <c r="U152" s="59">
        <f>'Расчет субсидий'!AB152-1</f>
        <v>-5.1177570093457914E-2</v>
      </c>
      <c r="V152" s="59">
        <f>U152*'Расчет субсидий'!AC152</f>
        <v>-0.25588785046728957</v>
      </c>
      <c r="W152" s="54">
        <f t="shared" si="51"/>
        <v>-4.4107414699975127</v>
      </c>
      <c r="X152" s="67">
        <f>'Расчет субсидий'!AF152-1</f>
        <v>2.4390243902439046E-2</v>
      </c>
      <c r="Y152" s="67">
        <f>X152*'Расчет субсидий'!AG152</f>
        <v>0.48780487804878092</v>
      </c>
      <c r="Z152" s="54">
        <f t="shared" si="73"/>
        <v>8.4082976231490765</v>
      </c>
      <c r="AA152" s="27" t="s">
        <v>367</v>
      </c>
      <c r="AB152" s="27" t="s">
        <v>367</v>
      </c>
      <c r="AC152" s="27" t="s">
        <v>367</v>
      </c>
      <c r="AD152" s="27" t="s">
        <v>367</v>
      </c>
      <c r="AE152" s="27" t="s">
        <v>367</v>
      </c>
      <c r="AF152" s="27" t="s">
        <v>367</v>
      </c>
      <c r="AG152" s="27" t="s">
        <v>367</v>
      </c>
      <c r="AH152" s="27" t="s">
        <v>367</v>
      </c>
      <c r="AI152" s="27" t="s">
        <v>367</v>
      </c>
      <c r="AJ152" s="27" t="s">
        <v>367</v>
      </c>
      <c r="AK152" s="27" t="s">
        <v>367</v>
      </c>
      <c r="AL152" s="27" t="s">
        <v>367</v>
      </c>
      <c r="AM152" s="59">
        <f>'Расчет субсидий'!AZ152-1</f>
        <v>0</v>
      </c>
      <c r="AN152" s="59">
        <f>AM152*'Расчет субсидий'!BA152</f>
        <v>0</v>
      </c>
      <c r="AO152" s="54">
        <f t="shared" si="52"/>
        <v>0</v>
      </c>
      <c r="AP152" s="27" t="s">
        <v>367</v>
      </c>
      <c r="AQ152" s="27" t="s">
        <v>367</v>
      </c>
      <c r="AR152" s="27" t="s">
        <v>367</v>
      </c>
      <c r="AS152" s="27" t="s">
        <v>367</v>
      </c>
      <c r="AT152" s="27" t="s">
        <v>367</v>
      </c>
      <c r="AU152" s="27" t="s">
        <v>367</v>
      </c>
      <c r="AV152" s="53">
        <f t="shared" si="53"/>
        <v>0.98044845800034064</v>
      </c>
    </row>
    <row r="153" spans="1:48" ht="15" customHeight="1">
      <c r="A153" s="33" t="s">
        <v>152</v>
      </c>
      <c r="B153" s="51">
        <f>'Расчет субсидий'!BM153</f>
        <v>427.19999999999982</v>
      </c>
      <c r="C153" s="53">
        <f>'Расчет субсидий'!D153-1</f>
        <v>0.21393552889181811</v>
      </c>
      <c r="D153" s="53">
        <f>C153*'Расчет субсидий'!E153</f>
        <v>2.1393552889181811</v>
      </c>
      <c r="E153" s="54">
        <f t="shared" si="69"/>
        <v>52.792767624755157</v>
      </c>
      <c r="F153" s="27" t="s">
        <v>367</v>
      </c>
      <c r="G153" s="27" t="s">
        <v>367</v>
      </c>
      <c r="H153" s="27" t="s">
        <v>367</v>
      </c>
      <c r="I153" s="27" t="s">
        <v>367</v>
      </c>
      <c r="J153" s="27" t="s">
        <v>367</v>
      </c>
      <c r="K153" s="27" t="s">
        <v>367</v>
      </c>
      <c r="L153" s="53">
        <f>'Расчет субсидий'!P153-1</f>
        <v>0.16825041922861939</v>
      </c>
      <c r="M153" s="53">
        <f>L153*'Расчет субсидий'!Q153</f>
        <v>3.3650083845723877</v>
      </c>
      <c r="N153" s="54">
        <f t="shared" si="70"/>
        <v>83.038150148456666</v>
      </c>
      <c r="O153" s="53">
        <f>'Расчет субсидий'!T153-1</f>
        <v>0.115979381443299</v>
      </c>
      <c r="P153" s="53">
        <f>O153*'Расчет субсидий'!U153</f>
        <v>2.31958762886598</v>
      </c>
      <c r="Q153" s="54">
        <f t="shared" si="71"/>
        <v>57.240352413788266</v>
      </c>
      <c r="R153" s="53">
        <f>'Расчет субсидий'!X153-1</f>
        <v>0.1875</v>
      </c>
      <c r="S153" s="53">
        <f>R153*'Расчет субсидий'!Y153</f>
        <v>5.625</v>
      </c>
      <c r="T153" s="54">
        <f t="shared" si="72"/>
        <v>138.80785460343651</v>
      </c>
      <c r="U153" s="59">
        <f>'Расчет субсидий'!AB153-1</f>
        <v>3.69176470588235E-2</v>
      </c>
      <c r="V153" s="59">
        <f>U153*'Расчет субсидий'!AC153</f>
        <v>0.1845882352941175</v>
      </c>
      <c r="W153" s="54">
        <f t="shared" si="51"/>
        <v>4.5550750091041401</v>
      </c>
      <c r="X153" s="67">
        <f>'Расчет субсидий'!AF153-1</f>
        <v>0.18390804597701149</v>
      </c>
      <c r="Y153" s="67">
        <f>X153*'Расчет субсидий'!AG153</f>
        <v>3.6781609195402298</v>
      </c>
      <c r="Z153" s="54">
        <f t="shared" si="73"/>
        <v>90.765800200459125</v>
      </c>
      <c r="AA153" s="27" t="s">
        <v>367</v>
      </c>
      <c r="AB153" s="27" t="s">
        <v>367</v>
      </c>
      <c r="AC153" s="27" t="s">
        <v>367</v>
      </c>
      <c r="AD153" s="27" t="s">
        <v>367</v>
      </c>
      <c r="AE153" s="27" t="s">
        <v>367</v>
      </c>
      <c r="AF153" s="27" t="s">
        <v>367</v>
      </c>
      <c r="AG153" s="27" t="s">
        <v>367</v>
      </c>
      <c r="AH153" s="27" t="s">
        <v>367</v>
      </c>
      <c r="AI153" s="27" t="s">
        <v>367</v>
      </c>
      <c r="AJ153" s="27" t="s">
        <v>367</v>
      </c>
      <c r="AK153" s="27" t="s">
        <v>367</v>
      </c>
      <c r="AL153" s="27" t="s">
        <v>367</v>
      </c>
      <c r="AM153" s="59">
        <f>'Расчет субсидий'!AZ153-1</f>
        <v>0</v>
      </c>
      <c r="AN153" s="59">
        <f>AM153*'Расчет субсидий'!BA153</f>
        <v>0</v>
      </c>
      <c r="AO153" s="54">
        <f t="shared" si="52"/>
        <v>0</v>
      </c>
      <c r="AP153" s="27" t="s">
        <v>367</v>
      </c>
      <c r="AQ153" s="27" t="s">
        <v>367</v>
      </c>
      <c r="AR153" s="27" t="s">
        <v>367</v>
      </c>
      <c r="AS153" s="27" t="s">
        <v>367</v>
      </c>
      <c r="AT153" s="27" t="s">
        <v>367</v>
      </c>
      <c r="AU153" s="27" t="s">
        <v>367</v>
      </c>
      <c r="AV153" s="53">
        <f t="shared" si="53"/>
        <v>17.311700457190895</v>
      </c>
    </row>
    <row r="154" spans="1:48" ht="15" customHeight="1">
      <c r="A154" s="33" t="s">
        <v>153</v>
      </c>
      <c r="B154" s="51">
        <f>'Расчет субсидий'!BM154</f>
        <v>98</v>
      </c>
      <c r="C154" s="53">
        <f>'Расчет субсидий'!D154-1</f>
        <v>0.18702928870292901</v>
      </c>
      <c r="D154" s="53">
        <f>C154*'Расчет субсидий'!E154</f>
        <v>1.8702928870292901</v>
      </c>
      <c r="E154" s="54">
        <f t="shared" si="69"/>
        <v>30.300546964738988</v>
      </c>
      <c r="F154" s="27" t="s">
        <v>367</v>
      </c>
      <c r="G154" s="27" t="s">
        <v>367</v>
      </c>
      <c r="H154" s="27" t="s">
        <v>367</v>
      </c>
      <c r="I154" s="27" t="s">
        <v>367</v>
      </c>
      <c r="J154" s="27" t="s">
        <v>367</v>
      </c>
      <c r="K154" s="27" t="s">
        <v>367</v>
      </c>
      <c r="L154" s="53">
        <f>'Расчет субсидий'!P154-1</f>
        <v>-6.3728382733421185E-2</v>
      </c>
      <c r="M154" s="53">
        <f>L154*'Расчет субсидий'!Q154</f>
        <v>-1.2745676546684237</v>
      </c>
      <c r="N154" s="54">
        <f t="shared" si="70"/>
        <v>-20.649224165826055</v>
      </c>
      <c r="O154" s="53">
        <f>'Расчет субсидий'!T154-1</f>
        <v>7.0065359477124112E-2</v>
      </c>
      <c r="P154" s="53">
        <f>O154*'Расчет субсидий'!U154</f>
        <v>2.1019607843137234</v>
      </c>
      <c r="Q154" s="54">
        <f t="shared" si="71"/>
        <v>34.053790133534378</v>
      </c>
      <c r="R154" s="53">
        <f>'Расчет субсидий'!X154-1</f>
        <v>0.18000000000000016</v>
      </c>
      <c r="S154" s="53">
        <f>R154*'Расчет субсидий'!Y154</f>
        <v>3.6000000000000032</v>
      </c>
      <c r="T154" s="54">
        <f t="shared" si="72"/>
        <v>58.323468922732502</v>
      </c>
      <c r="U154" s="59">
        <f>'Расчет субсидий'!AB154-1</f>
        <v>-4.9732620320855569E-2</v>
      </c>
      <c r="V154" s="59">
        <f>U154*'Расчет субсидий'!AC154</f>
        <v>-0.24866310160427785</v>
      </c>
      <c r="W154" s="54">
        <f t="shared" si="51"/>
        <v>-4.028581855179822</v>
      </c>
      <c r="X154" s="67">
        <f>'Расчет субсидий'!AF154-1</f>
        <v>0</v>
      </c>
      <c r="Y154" s="67">
        <f>X154*'Расчет субсидий'!AG154</f>
        <v>0</v>
      </c>
      <c r="Z154" s="54">
        <f t="shared" si="73"/>
        <v>0</v>
      </c>
      <c r="AA154" s="27" t="s">
        <v>367</v>
      </c>
      <c r="AB154" s="27" t="s">
        <v>367</v>
      </c>
      <c r="AC154" s="27" t="s">
        <v>367</v>
      </c>
      <c r="AD154" s="27" t="s">
        <v>367</v>
      </c>
      <c r="AE154" s="27" t="s">
        <v>367</v>
      </c>
      <c r="AF154" s="27" t="s">
        <v>367</v>
      </c>
      <c r="AG154" s="27" t="s">
        <v>367</v>
      </c>
      <c r="AH154" s="27" t="s">
        <v>367</v>
      </c>
      <c r="AI154" s="27" t="s">
        <v>367</v>
      </c>
      <c r="AJ154" s="27" t="s">
        <v>367</v>
      </c>
      <c r="AK154" s="27" t="s">
        <v>367</v>
      </c>
      <c r="AL154" s="27" t="s">
        <v>367</v>
      </c>
      <c r="AM154" s="59">
        <f>'Расчет субсидий'!AZ154-1</f>
        <v>0</v>
      </c>
      <c r="AN154" s="59">
        <f>AM154*'Расчет субсидий'!BA154</f>
        <v>0</v>
      </c>
      <c r="AO154" s="54">
        <f t="shared" si="52"/>
        <v>0</v>
      </c>
      <c r="AP154" s="27" t="s">
        <v>367</v>
      </c>
      <c r="AQ154" s="27" t="s">
        <v>367</v>
      </c>
      <c r="AR154" s="27" t="s">
        <v>367</v>
      </c>
      <c r="AS154" s="27" t="s">
        <v>367</v>
      </c>
      <c r="AT154" s="27" t="s">
        <v>367</v>
      </c>
      <c r="AU154" s="27" t="s">
        <v>367</v>
      </c>
      <c r="AV154" s="53">
        <f t="shared" si="53"/>
        <v>6.0490229150703154</v>
      </c>
    </row>
    <row r="155" spans="1:48" ht="15" customHeight="1">
      <c r="A155" s="33" t="s">
        <v>154</v>
      </c>
      <c r="B155" s="51">
        <f>'Расчет субсидий'!BM155</f>
        <v>80.799999999999955</v>
      </c>
      <c r="C155" s="53">
        <f>'Расчет субсидий'!D155-1</f>
        <v>3.6850756081525216E-2</v>
      </c>
      <c r="D155" s="53">
        <f>C155*'Расчет субсидий'!E155</f>
        <v>0.36850756081525216</v>
      </c>
      <c r="E155" s="54">
        <f t="shared" si="69"/>
        <v>4.2663892582644509</v>
      </c>
      <c r="F155" s="27" t="s">
        <v>367</v>
      </c>
      <c r="G155" s="27" t="s">
        <v>367</v>
      </c>
      <c r="H155" s="27" t="s">
        <v>367</v>
      </c>
      <c r="I155" s="27" t="s">
        <v>367</v>
      </c>
      <c r="J155" s="27" t="s">
        <v>367</v>
      </c>
      <c r="K155" s="27" t="s">
        <v>367</v>
      </c>
      <c r="L155" s="53">
        <f>'Расчет субсидий'!P155-1</f>
        <v>-0.16507703595011003</v>
      </c>
      <c r="M155" s="53">
        <f>L155*'Расчет субсидий'!Q155</f>
        <v>-3.3015407190022006</v>
      </c>
      <c r="N155" s="54">
        <f t="shared" si="70"/>
        <v>-38.22352471713706</v>
      </c>
      <c r="O155" s="53">
        <f>'Расчет субсидий'!T155-1</f>
        <v>0.30000000000000004</v>
      </c>
      <c r="P155" s="53">
        <f>O155*'Расчет субсидий'!U155</f>
        <v>4.5000000000000009</v>
      </c>
      <c r="Q155" s="54">
        <f t="shared" si="71"/>
        <v>52.098664189457836</v>
      </c>
      <c r="R155" s="53">
        <f>'Расчет субсидий'!X155-1</f>
        <v>5.555555555555558E-2</v>
      </c>
      <c r="S155" s="53">
        <f>R155*'Расчет субсидий'!Y155</f>
        <v>1.9444444444444453</v>
      </c>
      <c r="T155" s="54">
        <f t="shared" si="72"/>
        <v>22.511768476926228</v>
      </c>
      <c r="U155" s="59">
        <f>'Расчет субсидий'!AB155-1</f>
        <v>9.0178926441351948E-2</v>
      </c>
      <c r="V155" s="59">
        <f>U155*'Расчет субсидий'!AC155</f>
        <v>0.45089463220675974</v>
      </c>
      <c r="W155" s="54">
        <f t="shared" si="51"/>
        <v>5.2202240062597935</v>
      </c>
      <c r="X155" s="67">
        <f>'Расчет субсидий'!AF155-1</f>
        <v>0.15083798882681565</v>
      </c>
      <c r="Y155" s="67">
        <f>X155*'Расчет субсидий'!AG155</f>
        <v>3.016759776536313</v>
      </c>
      <c r="Z155" s="54">
        <f t="shared" si="73"/>
        <v>34.926478786228706</v>
      </c>
      <c r="AA155" s="27" t="s">
        <v>367</v>
      </c>
      <c r="AB155" s="27" t="s">
        <v>367</v>
      </c>
      <c r="AC155" s="27" t="s">
        <v>367</v>
      </c>
      <c r="AD155" s="27" t="s">
        <v>367</v>
      </c>
      <c r="AE155" s="27" t="s">
        <v>367</v>
      </c>
      <c r="AF155" s="27" t="s">
        <v>367</v>
      </c>
      <c r="AG155" s="27" t="s">
        <v>367</v>
      </c>
      <c r="AH155" s="27" t="s">
        <v>367</v>
      </c>
      <c r="AI155" s="27" t="s">
        <v>367</v>
      </c>
      <c r="AJ155" s="27" t="s">
        <v>367</v>
      </c>
      <c r="AK155" s="27" t="s">
        <v>367</v>
      </c>
      <c r="AL155" s="27" t="s">
        <v>367</v>
      </c>
      <c r="AM155" s="59">
        <f>'Расчет субсидий'!AZ155-1</f>
        <v>0</v>
      </c>
      <c r="AN155" s="59">
        <f>AM155*'Расчет субсидий'!BA155</f>
        <v>0</v>
      </c>
      <c r="AO155" s="54">
        <f t="shared" si="52"/>
        <v>0</v>
      </c>
      <c r="AP155" s="27" t="s">
        <v>367</v>
      </c>
      <c r="AQ155" s="27" t="s">
        <v>367</v>
      </c>
      <c r="AR155" s="27" t="s">
        <v>367</v>
      </c>
      <c r="AS155" s="27" t="s">
        <v>367</v>
      </c>
      <c r="AT155" s="27" t="s">
        <v>367</v>
      </c>
      <c r="AU155" s="27" t="s">
        <v>367</v>
      </c>
      <c r="AV155" s="53">
        <f t="shared" si="53"/>
        <v>6.9790656950005703</v>
      </c>
    </row>
    <row r="156" spans="1:48" ht="15" customHeight="1">
      <c r="A156" s="33" t="s">
        <v>155</v>
      </c>
      <c r="B156" s="51">
        <f>'Расчет субсидий'!BM156</f>
        <v>168.70000000000005</v>
      </c>
      <c r="C156" s="53">
        <f>'Расчет субсидий'!D156-1</f>
        <v>-0.12015977011219814</v>
      </c>
      <c r="D156" s="53">
        <f>C156*'Расчет субсидий'!E156</f>
        <v>-1.2015977011219814</v>
      </c>
      <c r="E156" s="54">
        <f t="shared" si="69"/>
        <v>-16.104480206432285</v>
      </c>
      <c r="F156" s="27" t="s">
        <v>367</v>
      </c>
      <c r="G156" s="27" t="s">
        <v>367</v>
      </c>
      <c r="H156" s="27" t="s">
        <v>367</v>
      </c>
      <c r="I156" s="27" t="s">
        <v>367</v>
      </c>
      <c r="J156" s="27" t="s">
        <v>367</v>
      </c>
      <c r="K156" s="27" t="s">
        <v>367</v>
      </c>
      <c r="L156" s="53">
        <f>'Расчет субсидий'!P156-1</f>
        <v>0.19644224513010711</v>
      </c>
      <c r="M156" s="53">
        <f>L156*'Расчет субсидий'!Q156</f>
        <v>3.9288449026021421</v>
      </c>
      <c r="N156" s="54">
        <f t="shared" si="70"/>
        <v>52.65656293201868</v>
      </c>
      <c r="O156" s="53">
        <f>'Расчет субсидий'!T156-1</f>
        <v>0.30000000000000004</v>
      </c>
      <c r="P156" s="53">
        <f>O156*'Расчет субсидий'!U156</f>
        <v>6.0000000000000009</v>
      </c>
      <c r="Q156" s="54">
        <f t="shared" si="71"/>
        <v>80.415334640178841</v>
      </c>
      <c r="R156" s="53">
        <f>'Расчет субсидий'!X156-1</f>
        <v>0.11690185010975229</v>
      </c>
      <c r="S156" s="53">
        <f>R156*'Расчет субсидий'!Y156</f>
        <v>3.5070555032925688</v>
      </c>
      <c r="T156" s="54">
        <f t="shared" si="72"/>
        <v>47.003506983158786</v>
      </c>
      <c r="U156" s="59">
        <f>'Расчет субсидий'!AB156-1</f>
        <v>7.0569758948137329E-2</v>
      </c>
      <c r="V156" s="59">
        <f>U156*'Расчет субсидий'!AC156</f>
        <v>0.35284879474068664</v>
      </c>
      <c r="W156" s="54">
        <f t="shared" si="51"/>
        <v>4.7290756510760152</v>
      </c>
      <c r="X156" s="67">
        <f>'Расчет субсидий'!AF156-1</f>
        <v>0</v>
      </c>
      <c r="Y156" s="67">
        <f>X156*'Расчет субсидий'!AG156</f>
        <v>0</v>
      </c>
      <c r="Z156" s="54">
        <f t="shared" si="73"/>
        <v>0</v>
      </c>
      <c r="AA156" s="27" t="s">
        <v>367</v>
      </c>
      <c r="AB156" s="27" t="s">
        <v>367</v>
      </c>
      <c r="AC156" s="27" t="s">
        <v>367</v>
      </c>
      <c r="AD156" s="27" t="s">
        <v>367</v>
      </c>
      <c r="AE156" s="27" t="s">
        <v>367</v>
      </c>
      <c r="AF156" s="27" t="s">
        <v>367</v>
      </c>
      <c r="AG156" s="27" t="s">
        <v>367</v>
      </c>
      <c r="AH156" s="27" t="s">
        <v>367</v>
      </c>
      <c r="AI156" s="27" t="s">
        <v>367</v>
      </c>
      <c r="AJ156" s="27" t="s">
        <v>367</v>
      </c>
      <c r="AK156" s="27" t="s">
        <v>367</v>
      </c>
      <c r="AL156" s="27" t="s">
        <v>367</v>
      </c>
      <c r="AM156" s="59">
        <f>'Расчет субсидий'!AZ156-1</f>
        <v>0</v>
      </c>
      <c r="AN156" s="59">
        <f>AM156*'Расчет субсидий'!BA156</f>
        <v>0</v>
      </c>
      <c r="AO156" s="54">
        <f t="shared" si="52"/>
        <v>0</v>
      </c>
      <c r="AP156" s="27" t="s">
        <v>367</v>
      </c>
      <c r="AQ156" s="27" t="s">
        <v>367</v>
      </c>
      <c r="AR156" s="27" t="s">
        <v>367</v>
      </c>
      <c r="AS156" s="27" t="s">
        <v>367</v>
      </c>
      <c r="AT156" s="27" t="s">
        <v>367</v>
      </c>
      <c r="AU156" s="27" t="s">
        <v>367</v>
      </c>
      <c r="AV156" s="53">
        <f t="shared" si="53"/>
        <v>12.587151499513418</v>
      </c>
    </row>
    <row r="157" spans="1:48" ht="15" customHeight="1">
      <c r="A157" s="32" t="s">
        <v>156</v>
      </c>
      <c r="B157" s="55"/>
      <c r="C157" s="56"/>
      <c r="D157" s="56"/>
      <c r="E157" s="57"/>
      <c r="F157" s="56"/>
      <c r="G157" s="56"/>
      <c r="H157" s="57"/>
      <c r="I157" s="57"/>
      <c r="J157" s="57"/>
      <c r="K157" s="57"/>
      <c r="L157" s="56"/>
      <c r="M157" s="56"/>
      <c r="N157" s="57"/>
      <c r="O157" s="56"/>
      <c r="P157" s="56"/>
      <c r="Q157" s="57"/>
      <c r="R157" s="56"/>
      <c r="S157" s="56"/>
      <c r="T157" s="57"/>
      <c r="U157" s="57"/>
      <c r="V157" s="57"/>
      <c r="W157" s="57"/>
      <c r="X157" s="69"/>
      <c r="Y157" s="69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</row>
    <row r="158" spans="1:48" ht="15" customHeight="1">
      <c r="A158" s="33" t="s">
        <v>71</v>
      </c>
      <c r="B158" s="51">
        <f>'Расчет субсидий'!BM158</f>
        <v>116.59999999999991</v>
      </c>
      <c r="C158" s="53">
        <f>'Расчет субсидий'!D158-1</f>
        <v>-1</v>
      </c>
      <c r="D158" s="53">
        <f>C158*'Расчет субсидий'!E158</f>
        <v>0</v>
      </c>
      <c r="E158" s="54">
        <f t="shared" ref="E158:E170" si="74">$B158*D158/$AV158</f>
        <v>0</v>
      </c>
      <c r="F158" s="27" t="s">
        <v>367</v>
      </c>
      <c r="G158" s="27" t="s">
        <v>367</v>
      </c>
      <c r="H158" s="27" t="s">
        <v>367</v>
      </c>
      <c r="I158" s="27" t="s">
        <v>367</v>
      </c>
      <c r="J158" s="27" t="s">
        <v>367</v>
      </c>
      <c r="K158" s="27" t="s">
        <v>367</v>
      </c>
      <c r="L158" s="53">
        <f>'Расчет субсидий'!P158-1</f>
        <v>-8.1648094648507419E-2</v>
      </c>
      <c r="M158" s="53">
        <f>L158*'Расчет субсидий'!Q158</f>
        <v>-1.6329618929701484</v>
      </c>
      <c r="N158" s="54">
        <f t="shared" ref="N158:N170" si="75">$B158*M158/$AV158</f>
        <v>-29.446306628667756</v>
      </c>
      <c r="O158" s="53">
        <f>'Расчет субсидий'!T158-1</f>
        <v>0</v>
      </c>
      <c r="P158" s="53">
        <f>O158*'Расчет субсидий'!U158</f>
        <v>0</v>
      </c>
      <c r="Q158" s="54">
        <f t="shared" ref="Q158:Q170" si="76">$B158*P158/$AV158</f>
        <v>0</v>
      </c>
      <c r="R158" s="53">
        <f>'Расчет субсидий'!X158-1</f>
        <v>0.30000000000000004</v>
      </c>
      <c r="S158" s="53">
        <f>R158*'Расчет субсидий'!Y158</f>
        <v>7.5000000000000009</v>
      </c>
      <c r="T158" s="54">
        <f t="shared" ref="T158:T170" si="77">$B158*S158/$AV158</f>
        <v>135.24338851123787</v>
      </c>
      <c r="U158" s="59">
        <f>'Расчет субсидий'!AB158-1</f>
        <v>-6.4128256513026005E-2</v>
      </c>
      <c r="V158" s="59">
        <f>U158*'Расчет субсидий'!AC158</f>
        <v>-0.32064128256513003</v>
      </c>
      <c r="W158" s="54">
        <f t="shared" si="51"/>
        <v>-5.78194847342633</v>
      </c>
      <c r="X158" s="67">
        <f>'Расчет субсидий'!AF158-1</f>
        <v>9.2307692307692202E-2</v>
      </c>
      <c r="Y158" s="67">
        <f>X158*'Расчет субсидий'!AG158</f>
        <v>1.846153846153844</v>
      </c>
      <c r="Z158" s="54">
        <f t="shared" ref="Z158:Z170" si="78">$B158*Y158/$AV158</f>
        <v>33.290680248920047</v>
      </c>
      <c r="AA158" s="27" t="s">
        <v>367</v>
      </c>
      <c r="AB158" s="27" t="s">
        <v>367</v>
      </c>
      <c r="AC158" s="27" t="s">
        <v>367</v>
      </c>
      <c r="AD158" s="27" t="s">
        <v>367</v>
      </c>
      <c r="AE158" s="27" t="s">
        <v>367</v>
      </c>
      <c r="AF158" s="27" t="s">
        <v>367</v>
      </c>
      <c r="AG158" s="27" t="s">
        <v>367</v>
      </c>
      <c r="AH158" s="27" t="s">
        <v>367</v>
      </c>
      <c r="AI158" s="27" t="s">
        <v>367</v>
      </c>
      <c r="AJ158" s="27" t="s">
        <v>367</v>
      </c>
      <c r="AK158" s="27" t="s">
        <v>367</v>
      </c>
      <c r="AL158" s="27" t="s">
        <v>367</v>
      </c>
      <c r="AM158" s="59">
        <f>'Расчет субсидий'!AZ158-1</f>
        <v>-9.2643051771117313E-2</v>
      </c>
      <c r="AN158" s="59">
        <f>AM158*'Расчет субсидий'!BA158</f>
        <v>-0.92643051771117313</v>
      </c>
      <c r="AO158" s="54">
        <f t="shared" si="52"/>
        <v>-16.705813658063921</v>
      </c>
      <c r="AP158" s="27" t="s">
        <v>367</v>
      </c>
      <c r="AQ158" s="27" t="s">
        <v>367</v>
      </c>
      <c r="AR158" s="27" t="s">
        <v>367</v>
      </c>
      <c r="AS158" s="27" t="s">
        <v>367</v>
      </c>
      <c r="AT158" s="27" t="s">
        <v>367</v>
      </c>
      <c r="AU158" s="27" t="s">
        <v>367</v>
      </c>
      <c r="AV158" s="53">
        <f t="shared" si="53"/>
        <v>6.4661201529073935</v>
      </c>
    </row>
    <row r="159" spans="1:48" ht="15" customHeight="1">
      <c r="A159" s="33" t="s">
        <v>157</v>
      </c>
      <c r="B159" s="51">
        <f>'Расчет субсидий'!BM159</f>
        <v>-55.400000000000091</v>
      </c>
      <c r="C159" s="53">
        <f>'Расчет субсидий'!D159-1</f>
        <v>-1</v>
      </c>
      <c r="D159" s="53">
        <f>C159*'Расчет субсидий'!E159</f>
        <v>0</v>
      </c>
      <c r="E159" s="54">
        <f t="shared" si="74"/>
        <v>0</v>
      </c>
      <c r="F159" s="27" t="s">
        <v>367</v>
      </c>
      <c r="G159" s="27" t="s">
        <v>367</v>
      </c>
      <c r="H159" s="27" t="s">
        <v>367</v>
      </c>
      <c r="I159" s="27" t="s">
        <v>367</v>
      </c>
      <c r="J159" s="27" t="s">
        <v>367</v>
      </c>
      <c r="K159" s="27" t="s">
        <v>367</v>
      </c>
      <c r="L159" s="53">
        <f>'Расчет субсидий'!P159-1</f>
        <v>-7.2420695093103671E-2</v>
      </c>
      <c r="M159" s="53">
        <f>L159*'Расчет субсидий'!Q159</f>
        <v>-1.4484139018620734</v>
      </c>
      <c r="N159" s="54">
        <f t="shared" si="75"/>
        <v>-19.858160757916224</v>
      </c>
      <c r="O159" s="53">
        <f>'Расчет субсидий'!T159-1</f>
        <v>0</v>
      </c>
      <c r="P159" s="53">
        <f>O159*'Расчет субсидий'!U159</f>
        <v>0</v>
      </c>
      <c r="Q159" s="54">
        <f t="shared" si="76"/>
        <v>0</v>
      </c>
      <c r="R159" s="53">
        <f>'Расчет субсидий'!X159-1</f>
        <v>0</v>
      </c>
      <c r="S159" s="53">
        <f>R159*'Расчет субсидий'!Y159</f>
        <v>0</v>
      </c>
      <c r="T159" s="54">
        <f t="shared" si="77"/>
        <v>0</v>
      </c>
      <c r="U159" s="59">
        <f>'Расчет субсидий'!AB159-1</f>
        <v>-0.17311886586695746</v>
      </c>
      <c r="V159" s="59">
        <f>U159*'Расчет субсидий'!AC159</f>
        <v>-0.8655943293347873</v>
      </c>
      <c r="W159" s="54">
        <f t="shared" si="51"/>
        <v>-11.86754098464027</v>
      </c>
      <c r="X159" s="67">
        <f>'Расчет субсидий'!AF159-1</f>
        <v>0</v>
      </c>
      <c r="Y159" s="67">
        <f>X159*'Расчет субсидий'!AG159</f>
        <v>0</v>
      </c>
      <c r="Z159" s="54">
        <f t="shared" si="78"/>
        <v>0</v>
      </c>
      <c r="AA159" s="27" t="s">
        <v>367</v>
      </c>
      <c r="AB159" s="27" t="s">
        <v>367</v>
      </c>
      <c r="AC159" s="27" t="s">
        <v>367</v>
      </c>
      <c r="AD159" s="27" t="s">
        <v>367</v>
      </c>
      <c r="AE159" s="27" t="s">
        <v>367</v>
      </c>
      <c r="AF159" s="27" t="s">
        <v>367</v>
      </c>
      <c r="AG159" s="27" t="s">
        <v>367</v>
      </c>
      <c r="AH159" s="27" t="s">
        <v>367</v>
      </c>
      <c r="AI159" s="27" t="s">
        <v>367</v>
      </c>
      <c r="AJ159" s="27" t="s">
        <v>367</v>
      </c>
      <c r="AK159" s="27" t="s">
        <v>367</v>
      </c>
      <c r="AL159" s="27" t="s">
        <v>367</v>
      </c>
      <c r="AM159" s="59">
        <f>'Расчет субсидий'!AZ159-1</f>
        <v>-0.17267552182163193</v>
      </c>
      <c r="AN159" s="59">
        <f>AM159*'Расчет субсидий'!BA159</f>
        <v>-1.7267552182163193</v>
      </c>
      <c r="AO159" s="54">
        <f t="shared" si="52"/>
        <v>-23.674298257443603</v>
      </c>
      <c r="AP159" s="27" t="s">
        <v>367</v>
      </c>
      <c r="AQ159" s="27" t="s">
        <v>367</v>
      </c>
      <c r="AR159" s="27" t="s">
        <v>367</v>
      </c>
      <c r="AS159" s="27" t="s">
        <v>367</v>
      </c>
      <c r="AT159" s="27" t="s">
        <v>367</v>
      </c>
      <c r="AU159" s="27" t="s">
        <v>367</v>
      </c>
      <c r="AV159" s="53">
        <f t="shared" si="53"/>
        <v>-4.0407634494131797</v>
      </c>
    </row>
    <row r="160" spans="1:48" ht="15" customHeight="1">
      <c r="A160" s="33" t="s">
        <v>158</v>
      </c>
      <c r="B160" s="51">
        <f>'Расчет субсидий'!BM160</f>
        <v>14</v>
      </c>
      <c r="C160" s="53">
        <f>'Расчет субсидий'!D160-1</f>
        <v>-1</v>
      </c>
      <c r="D160" s="53">
        <f>C160*'Расчет субсидий'!E160</f>
        <v>0</v>
      </c>
      <c r="E160" s="54">
        <f t="shared" si="74"/>
        <v>0</v>
      </c>
      <c r="F160" s="27" t="s">
        <v>367</v>
      </c>
      <c r="G160" s="27" t="s">
        <v>367</v>
      </c>
      <c r="H160" s="27" t="s">
        <v>367</v>
      </c>
      <c r="I160" s="27" t="s">
        <v>367</v>
      </c>
      <c r="J160" s="27" t="s">
        <v>367</v>
      </c>
      <c r="K160" s="27" t="s">
        <v>367</v>
      </c>
      <c r="L160" s="53">
        <f>'Расчет субсидий'!P160-1</f>
        <v>-0.21666973999631189</v>
      </c>
      <c r="M160" s="53">
        <f>L160*'Расчет субсидий'!Q160</f>
        <v>-4.3333947999262374</v>
      </c>
      <c r="N160" s="54">
        <f t="shared" si="75"/>
        <v>-87.908231250258197</v>
      </c>
      <c r="O160" s="53">
        <f>'Расчет субсидий'!T160-1</f>
        <v>0</v>
      </c>
      <c r="P160" s="53">
        <f>O160*'Расчет субсидий'!U160</f>
        <v>0</v>
      </c>
      <c r="Q160" s="54">
        <f t="shared" si="76"/>
        <v>0</v>
      </c>
      <c r="R160" s="53">
        <f>'Расчет субсидий'!X160-1</f>
        <v>0.27428571428571424</v>
      </c>
      <c r="S160" s="53">
        <f>R160*'Расчет субсидий'!Y160</f>
        <v>8.2285714285714278</v>
      </c>
      <c r="T160" s="54">
        <f t="shared" si="77"/>
        <v>166.92666913580953</v>
      </c>
      <c r="U160" s="59">
        <f>'Расчет субсидий'!AB160-1</f>
        <v>-6.6936572199730149E-2</v>
      </c>
      <c r="V160" s="59">
        <f>U160*'Расчет субсидий'!AC160</f>
        <v>-0.33468286099865074</v>
      </c>
      <c r="W160" s="54">
        <f t="shared" si="51"/>
        <v>-6.7894525420735299</v>
      </c>
      <c r="X160" s="67">
        <f>'Расчет субсидий'!AF160-1</f>
        <v>-1.851851851851849E-2</v>
      </c>
      <c r="Y160" s="67">
        <f>X160*'Расчет субсидий'!AG160</f>
        <v>-0.37037037037036979</v>
      </c>
      <c r="Z160" s="54">
        <f t="shared" si="78"/>
        <v>-7.5134174636745437</v>
      </c>
      <c r="AA160" s="27" t="s">
        <v>367</v>
      </c>
      <c r="AB160" s="27" t="s">
        <v>367</v>
      </c>
      <c r="AC160" s="27" t="s">
        <v>367</v>
      </c>
      <c r="AD160" s="27" t="s">
        <v>367</v>
      </c>
      <c r="AE160" s="27" t="s">
        <v>367</v>
      </c>
      <c r="AF160" s="27" t="s">
        <v>367</v>
      </c>
      <c r="AG160" s="27" t="s">
        <v>367</v>
      </c>
      <c r="AH160" s="27" t="s">
        <v>367</v>
      </c>
      <c r="AI160" s="27" t="s">
        <v>367</v>
      </c>
      <c r="AJ160" s="27" t="s">
        <v>367</v>
      </c>
      <c r="AK160" s="27" t="s">
        <v>367</v>
      </c>
      <c r="AL160" s="27" t="s">
        <v>367</v>
      </c>
      <c r="AM160" s="59">
        <f>'Расчет субсидий'!AZ160-1</f>
        <v>-0.25</v>
      </c>
      <c r="AN160" s="59">
        <f>AM160*'Расчет субсидий'!BA160</f>
        <v>-2.5</v>
      </c>
      <c r="AO160" s="54">
        <f t="shared" si="52"/>
        <v>-50.715567879803245</v>
      </c>
      <c r="AP160" s="27" t="s">
        <v>367</v>
      </c>
      <c r="AQ160" s="27" t="s">
        <v>367</v>
      </c>
      <c r="AR160" s="27" t="s">
        <v>367</v>
      </c>
      <c r="AS160" s="27" t="s">
        <v>367</v>
      </c>
      <c r="AT160" s="27" t="s">
        <v>367</v>
      </c>
      <c r="AU160" s="27" t="s">
        <v>367</v>
      </c>
      <c r="AV160" s="53">
        <f t="shared" si="53"/>
        <v>0.69012339727616956</v>
      </c>
    </row>
    <row r="161" spans="1:48" ht="15" customHeight="1">
      <c r="A161" s="33" t="s">
        <v>159</v>
      </c>
      <c r="B161" s="51">
        <f>'Расчет субсидий'!BM161</f>
        <v>114.30000000000018</v>
      </c>
      <c r="C161" s="53">
        <f>'Расчет субсидий'!D161-1</f>
        <v>-1</v>
      </c>
      <c r="D161" s="53">
        <f>C161*'Расчет субсидий'!E161</f>
        <v>0</v>
      </c>
      <c r="E161" s="54">
        <f t="shared" si="74"/>
        <v>0</v>
      </c>
      <c r="F161" s="27" t="s">
        <v>367</v>
      </c>
      <c r="G161" s="27" t="s">
        <v>367</v>
      </c>
      <c r="H161" s="27" t="s">
        <v>367</v>
      </c>
      <c r="I161" s="27" t="s">
        <v>367</v>
      </c>
      <c r="J161" s="27" t="s">
        <v>367</v>
      </c>
      <c r="K161" s="27" t="s">
        <v>367</v>
      </c>
      <c r="L161" s="53">
        <f>'Расчет субсидий'!P161-1</f>
        <v>-8.2423001767935156E-2</v>
      </c>
      <c r="M161" s="53">
        <f>L161*'Расчет субсидий'!Q161</f>
        <v>-1.6484600353587031</v>
      </c>
      <c r="N161" s="54">
        <f t="shared" si="75"/>
        <v>-34.208099684052691</v>
      </c>
      <c r="O161" s="53">
        <f>'Расчет субсидий'!T161-1</f>
        <v>0</v>
      </c>
      <c r="P161" s="53">
        <f>O161*'Расчет субсидий'!U161</f>
        <v>0</v>
      </c>
      <c r="Q161" s="54">
        <f t="shared" si="76"/>
        <v>0</v>
      </c>
      <c r="R161" s="53">
        <f>'Расчет субсидий'!X161-1</f>
        <v>0.2583333333333333</v>
      </c>
      <c r="S161" s="53">
        <f>R161*'Расчет субсидий'!Y161</f>
        <v>6.4583333333333321</v>
      </c>
      <c r="T161" s="54">
        <f t="shared" si="77"/>
        <v>134.02042252812842</v>
      </c>
      <c r="U161" s="59">
        <f>'Расчет субсидий'!AB161-1</f>
        <v>4.4391741071428514E-2</v>
      </c>
      <c r="V161" s="59">
        <f>U161*'Расчет субсидий'!AC161</f>
        <v>0.22195870535714257</v>
      </c>
      <c r="W161" s="54">
        <f t="shared" si="51"/>
        <v>4.6059870156016434</v>
      </c>
      <c r="X161" s="67">
        <f>'Расчет субсидий'!AF161-1</f>
        <v>2.3809523809523725E-2</v>
      </c>
      <c r="Y161" s="67">
        <f>X161*'Расчет субсидий'!AG161</f>
        <v>0.4761904761904745</v>
      </c>
      <c r="Z161" s="54">
        <f t="shared" si="78"/>
        <v>9.8816901403227995</v>
      </c>
      <c r="AA161" s="27" t="s">
        <v>367</v>
      </c>
      <c r="AB161" s="27" t="s">
        <v>367</v>
      </c>
      <c r="AC161" s="27" t="s">
        <v>367</v>
      </c>
      <c r="AD161" s="27" t="s">
        <v>367</v>
      </c>
      <c r="AE161" s="27" t="s">
        <v>367</v>
      </c>
      <c r="AF161" s="27" t="s">
        <v>367</v>
      </c>
      <c r="AG161" s="27" t="s">
        <v>367</v>
      </c>
      <c r="AH161" s="27" t="s">
        <v>367</v>
      </c>
      <c r="AI161" s="27" t="s">
        <v>367</v>
      </c>
      <c r="AJ161" s="27" t="s">
        <v>367</v>
      </c>
      <c r="AK161" s="27" t="s">
        <v>367</v>
      </c>
      <c r="AL161" s="27" t="s">
        <v>367</v>
      </c>
      <c r="AM161" s="59">
        <f>'Расчет субсидий'!AZ161-1</f>
        <v>0</v>
      </c>
      <c r="AN161" s="59">
        <f>AM161*'Расчет субсидий'!BA161</f>
        <v>0</v>
      </c>
      <c r="AO161" s="54">
        <f t="shared" si="52"/>
        <v>0</v>
      </c>
      <c r="AP161" s="27" t="s">
        <v>367</v>
      </c>
      <c r="AQ161" s="27" t="s">
        <v>367</v>
      </c>
      <c r="AR161" s="27" t="s">
        <v>367</v>
      </c>
      <c r="AS161" s="27" t="s">
        <v>367</v>
      </c>
      <c r="AT161" s="27" t="s">
        <v>367</v>
      </c>
      <c r="AU161" s="27" t="s">
        <v>367</v>
      </c>
      <c r="AV161" s="53">
        <f t="shared" si="53"/>
        <v>5.5080224795222463</v>
      </c>
    </row>
    <row r="162" spans="1:48" ht="15" customHeight="1">
      <c r="A162" s="33" t="s">
        <v>160</v>
      </c>
      <c r="B162" s="51">
        <f>'Расчет субсидий'!BM162</f>
        <v>124.90000000000009</v>
      </c>
      <c r="C162" s="53">
        <f>'Расчет субсидий'!D162-1</f>
        <v>1.2663486802215296E-2</v>
      </c>
      <c r="D162" s="53">
        <f>C162*'Расчет субсидий'!E162</f>
        <v>0.12663486802215296</v>
      </c>
      <c r="E162" s="54">
        <f t="shared" si="74"/>
        <v>3.4606630582468303</v>
      </c>
      <c r="F162" s="27" t="s">
        <v>367</v>
      </c>
      <c r="G162" s="27" t="s">
        <v>367</v>
      </c>
      <c r="H162" s="27" t="s">
        <v>367</v>
      </c>
      <c r="I162" s="27" t="s">
        <v>367</v>
      </c>
      <c r="J162" s="27" t="s">
        <v>367</v>
      </c>
      <c r="K162" s="27" t="s">
        <v>367</v>
      </c>
      <c r="L162" s="53">
        <f>'Расчет субсидий'!P162-1</f>
        <v>1.2715499116979112E-2</v>
      </c>
      <c r="M162" s="53">
        <f>L162*'Расчет субсидий'!Q162</f>
        <v>0.25430998233958224</v>
      </c>
      <c r="N162" s="54">
        <f t="shared" si="75"/>
        <v>6.9497538471950593</v>
      </c>
      <c r="O162" s="53">
        <f>'Расчет субсидий'!T162-1</f>
        <v>2.9468599033816378E-2</v>
      </c>
      <c r="P162" s="53">
        <f>O162*'Расчет субсидий'!U162</f>
        <v>0.73671497584540946</v>
      </c>
      <c r="Q162" s="54">
        <f t="shared" si="76"/>
        <v>20.132861834857458</v>
      </c>
      <c r="R162" s="53">
        <f>'Расчет субсидий'!X162-1</f>
        <v>0.22742857142857131</v>
      </c>
      <c r="S162" s="53">
        <f>R162*'Расчет субсидий'!Y162</f>
        <v>5.6857142857142833</v>
      </c>
      <c r="T162" s="54">
        <f t="shared" si="77"/>
        <v>155.37854380576752</v>
      </c>
      <c r="U162" s="59">
        <f>'Расчет субсидий'!AB162-1</f>
        <v>-6.6636623226026592E-2</v>
      </c>
      <c r="V162" s="59">
        <f>U162*'Расчет субсидий'!AC162</f>
        <v>-0.33318311613013296</v>
      </c>
      <c r="W162" s="54">
        <f t="shared" si="51"/>
        <v>-9.1051897445923657</v>
      </c>
      <c r="X162" s="67">
        <f>'Расчет субсидий'!AF162-1</f>
        <v>-5.1170858629661753E-2</v>
      </c>
      <c r="Y162" s="67">
        <f>X162*'Расчет субсидий'!AG162</f>
        <v>-1.0234171725932351</v>
      </c>
      <c r="Z162" s="54">
        <f t="shared" si="78"/>
        <v>-27.967826378981648</v>
      </c>
      <c r="AA162" s="27" t="s">
        <v>367</v>
      </c>
      <c r="AB162" s="27" t="s">
        <v>367</v>
      </c>
      <c r="AC162" s="27" t="s">
        <v>367</v>
      </c>
      <c r="AD162" s="27" t="s">
        <v>367</v>
      </c>
      <c r="AE162" s="27" t="s">
        <v>367</v>
      </c>
      <c r="AF162" s="27" t="s">
        <v>367</v>
      </c>
      <c r="AG162" s="27" t="s">
        <v>367</v>
      </c>
      <c r="AH162" s="27" t="s">
        <v>367</v>
      </c>
      <c r="AI162" s="27" t="s">
        <v>367</v>
      </c>
      <c r="AJ162" s="27" t="s">
        <v>367</v>
      </c>
      <c r="AK162" s="27" t="s">
        <v>367</v>
      </c>
      <c r="AL162" s="27" t="s">
        <v>367</v>
      </c>
      <c r="AM162" s="59">
        <f>'Расчет субсидий'!AZ162-1</f>
        <v>-8.7635054021608649E-2</v>
      </c>
      <c r="AN162" s="59">
        <f>AM162*'Расчет субсидий'!BA162</f>
        <v>-0.87635054021608649</v>
      </c>
      <c r="AO162" s="54">
        <f t="shared" si="52"/>
        <v>-23.94880642249279</v>
      </c>
      <c r="AP162" s="27" t="s">
        <v>367</v>
      </c>
      <c r="AQ162" s="27" t="s">
        <v>367</v>
      </c>
      <c r="AR162" s="27" t="s">
        <v>367</v>
      </c>
      <c r="AS162" s="27" t="s">
        <v>367</v>
      </c>
      <c r="AT162" s="27" t="s">
        <v>367</v>
      </c>
      <c r="AU162" s="27" t="s">
        <v>367</v>
      </c>
      <c r="AV162" s="53">
        <f t="shared" si="53"/>
        <v>4.5704232829819738</v>
      </c>
    </row>
    <row r="163" spans="1:48" ht="15" customHeight="1">
      <c r="A163" s="33" t="s">
        <v>161</v>
      </c>
      <c r="B163" s="51">
        <f>'Расчет субсидий'!BM163</f>
        <v>152.09999999999991</v>
      </c>
      <c r="C163" s="53">
        <f>'Расчет субсидий'!D163-1</f>
        <v>-1</v>
      </c>
      <c r="D163" s="53">
        <f>C163*'Расчет субсидий'!E163</f>
        <v>0</v>
      </c>
      <c r="E163" s="54">
        <f t="shared" si="74"/>
        <v>0</v>
      </c>
      <c r="F163" s="27" t="s">
        <v>367</v>
      </c>
      <c r="G163" s="27" t="s">
        <v>367</v>
      </c>
      <c r="H163" s="27" t="s">
        <v>367</v>
      </c>
      <c r="I163" s="27" t="s">
        <v>367</v>
      </c>
      <c r="J163" s="27" t="s">
        <v>367</v>
      </c>
      <c r="K163" s="27" t="s">
        <v>367</v>
      </c>
      <c r="L163" s="53">
        <f>'Расчет субсидий'!P163-1</f>
        <v>0.2076631044746986</v>
      </c>
      <c r="M163" s="53">
        <f>L163*'Расчет субсидий'!Q163</f>
        <v>4.153262089493972</v>
      </c>
      <c r="N163" s="54">
        <f t="shared" si="75"/>
        <v>59.899249033800103</v>
      </c>
      <c r="O163" s="53">
        <f>'Расчет субсидий'!T163-1</f>
        <v>0</v>
      </c>
      <c r="P163" s="53">
        <f>O163*'Расчет субсидий'!U163</f>
        <v>0</v>
      </c>
      <c r="Q163" s="54">
        <f t="shared" si="76"/>
        <v>0</v>
      </c>
      <c r="R163" s="53">
        <f>'Расчет субсидий'!X163-1</f>
        <v>0.30000000000000004</v>
      </c>
      <c r="S163" s="53">
        <f>R163*'Расчет субсидий'!Y163</f>
        <v>7.5000000000000009</v>
      </c>
      <c r="T163" s="54">
        <f t="shared" si="77"/>
        <v>108.16663096940174</v>
      </c>
      <c r="U163" s="59">
        <f>'Расчет субсидий'!AB163-1</f>
        <v>-6.4692054536906407E-2</v>
      </c>
      <c r="V163" s="59">
        <f>U163*'Расчет субсидий'!AC163</f>
        <v>-0.32346027268453204</v>
      </c>
      <c r="W163" s="54">
        <f t="shared" si="51"/>
        <v>-4.6650143931639771</v>
      </c>
      <c r="X163" s="67">
        <f>'Расчет субсидий'!AF163-1</f>
        <v>7.1428571428571175E-3</v>
      </c>
      <c r="Y163" s="67">
        <f>X163*'Расчет субсидий'!AG163</f>
        <v>0.14285714285714235</v>
      </c>
      <c r="Z163" s="54">
        <f t="shared" si="78"/>
        <v>2.0603167803695492</v>
      </c>
      <c r="AA163" s="27" t="s">
        <v>367</v>
      </c>
      <c r="AB163" s="27" t="s">
        <v>367</v>
      </c>
      <c r="AC163" s="27" t="s">
        <v>367</v>
      </c>
      <c r="AD163" s="27" t="s">
        <v>367</v>
      </c>
      <c r="AE163" s="27" t="s">
        <v>367</v>
      </c>
      <c r="AF163" s="27" t="s">
        <v>367</v>
      </c>
      <c r="AG163" s="27" t="s">
        <v>367</v>
      </c>
      <c r="AH163" s="27" t="s">
        <v>367</v>
      </c>
      <c r="AI163" s="27" t="s">
        <v>367</v>
      </c>
      <c r="AJ163" s="27" t="s">
        <v>367</v>
      </c>
      <c r="AK163" s="27" t="s">
        <v>367</v>
      </c>
      <c r="AL163" s="27" t="s">
        <v>367</v>
      </c>
      <c r="AM163" s="59">
        <f>'Расчет субсидий'!AZ163-1</f>
        <v>-9.2643051771117313E-2</v>
      </c>
      <c r="AN163" s="59">
        <f>AM163*'Расчет субсидий'!BA163</f>
        <v>-0.92643051771117313</v>
      </c>
      <c r="AO163" s="54">
        <f t="shared" si="52"/>
        <v>-13.3611823904075</v>
      </c>
      <c r="AP163" s="27" t="s">
        <v>367</v>
      </c>
      <c r="AQ163" s="27" t="s">
        <v>367</v>
      </c>
      <c r="AR163" s="27" t="s">
        <v>367</v>
      </c>
      <c r="AS163" s="27" t="s">
        <v>367</v>
      </c>
      <c r="AT163" s="27" t="s">
        <v>367</v>
      </c>
      <c r="AU163" s="27" t="s">
        <v>367</v>
      </c>
      <c r="AV163" s="53">
        <f t="shared" si="53"/>
        <v>10.54622844195541</v>
      </c>
    </row>
    <row r="164" spans="1:48" ht="15" customHeight="1">
      <c r="A164" s="33" t="s">
        <v>162</v>
      </c>
      <c r="B164" s="51">
        <f>'Расчет субсидий'!BM164</f>
        <v>-76.400000000000091</v>
      </c>
      <c r="C164" s="53">
        <f>'Расчет субсидий'!D164-1</f>
        <v>-0.15534556574923553</v>
      </c>
      <c r="D164" s="53">
        <f>C164*'Расчет субсидий'!E164</f>
        <v>-1.5534556574923553</v>
      </c>
      <c r="E164" s="54">
        <f t="shared" si="74"/>
        <v>-34.122370133213757</v>
      </c>
      <c r="F164" s="27" t="s">
        <v>367</v>
      </c>
      <c r="G164" s="27" t="s">
        <v>367</v>
      </c>
      <c r="H164" s="27" t="s">
        <v>367</v>
      </c>
      <c r="I164" s="27" t="s">
        <v>367</v>
      </c>
      <c r="J164" s="27" t="s">
        <v>367</v>
      </c>
      <c r="K164" s="27" t="s">
        <v>367</v>
      </c>
      <c r="L164" s="53">
        <f>'Расчет субсидий'!P164-1</f>
        <v>-6.9913127172857914E-2</v>
      </c>
      <c r="M164" s="53">
        <f>L164*'Расчет субсидий'!Q164</f>
        <v>-1.3982625434571583</v>
      </c>
      <c r="N164" s="54">
        <f t="shared" si="75"/>
        <v>-30.713481792117928</v>
      </c>
      <c r="O164" s="53">
        <f>'Расчет субсидий'!T164-1</f>
        <v>0</v>
      </c>
      <c r="P164" s="53">
        <f>O164*'Расчет субсидий'!U164</f>
        <v>0</v>
      </c>
      <c r="Q164" s="54">
        <f t="shared" si="76"/>
        <v>0</v>
      </c>
      <c r="R164" s="53">
        <f>'Расчет субсидий'!X164-1</f>
        <v>0</v>
      </c>
      <c r="S164" s="53">
        <f>R164*'Расчет субсидий'!Y164</f>
        <v>0</v>
      </c>
      <c r="T164" s="54">
        <f t="shared" si="77"/>
        <v>0</v>
      </c>
      <c r="U164" s="59">
        <f>'Расчет субсидий'!AB164-1</f>
        <v>0.2321916583912611</v>
      </c>
      <c r="V164" s="59">
        <f>U164*'Расчет субсидий'!AC164</f>
        <v>1.1609582919563055</v>
      </c>
      <c r="W164" s="54">
        <f t="shared" si="51"/>
        <v>25.500984438335436</v>
      </c>
      <c r="X164" s="67">
        <f>'Расчет субсидий'!AF164-1</f>
        <v>-3.3333333333333326E-2</v>
      </c>
      <c r="Y164" s="67">
        <f>X164*'Расчет субсидий'!AG164</f>
        <v>-0.66666666666666652</v>
      </c>
      <c r="Z164" s="54">
        <f t="shared" si="78"/>
        <v>-14.643640869799194</v>
      </c>
      <c r="AA164" s="27" t="s">
        <v>367</v>
      </c>
      <c r="AB164" s="27" t="s">
        <v>367</v>
      </c>
      <c r="AC164" s="27" t="s">
        <v>367</v>
      </c>
      <c r="AD164" s="27" t="s">
        <v>367</v>
      </c>
      <c r="AE164" s="27" t="s">
        <v>367</v>
      </c>
      <c r="AF164" s="27" t="s">
        <v>367</v>
      </c>
      <c r="AG164" s="27" t="s">
        <v>367</v>
      </c>
      <c r="AH164" s="27" t="s">
        <v>367</v>
      </c>
      <c r="AI164" s="27" t="s">
        <v>367</v>
      </c>
      <c r="AJ164" s="27" t="s">
        <v>367</v>
      </c>
      <c r="AK164" s="27" t="s">
        <v>367</v>
      </c>
      <c r="AL164" s="27" t="s">
        <v>367</v>
      </c>
      <c r="AM164" s="59">
        <f>'Расчет субсидий'!AZ164-1</f>
        <v>-0.10207612456747406</v>
      </c>
      <c r="AN164" s="59">
        <f>AM164*'Расчет субсидий'!BA164</f>
        <v>-1.0207612456747406</v>
      </c>
      <c r="AO164" s="54">
        <f t="shared" si="52"/>
        <v>-22.421491643204657</v>
      </c>
      <c r="AP164" s="27" t="s">
        <v>367</v>
      </c>
      <c r="AQ164" s="27" t="s">
        <v>367</v>
      </c>
      <c r="AR164" s="27" t="s">
        <v>367</v>
      </c>
      <c r="AS164" s="27" t="s">
        <v>367</v>
      </c>
      <c r="AT164" s="27" t="s">
        <v>367</v>
      </c>
      <c r="AU164" s="27" t="s">
        <v>367</v>
      </c>
      <c r="AV164" s="53">
        <f t="shared" si="53"/>
        <v>-3.4781878213346147</v>
      </c>
    </row>
    <row r="165" spans="1:48" ht="15" customHeight="1">
      <c r="A165" s="33" t="s">
        <v>163</v>
      </c>
      <c r="B165" s="51">
        <f>'Расчет субсидий'!BM165</f>
        <v>16.099999999999909</v>
      </c>
      <c r="C165" s="53">
        <f>'Расчет субсидий'!D165-1</f>
        <v>-1</v>
      </c>
      <c r="D165" s="53">
        <f>C165*'Расчет субсидий'!E165</f>
        <v>0</v>
      </c>
      <c r="E165" s="54">
        <f t="shared" si="74"/>
        <v>0</v>
      </c>
      <c r="F165" s="27" t="s">
        <v>367</v>
      </c>
      <c r="G165" s="27" t="s">
        <v>367</v>
      </c>
      <c r="H165" s="27" t="s">
        <v>367</v>
      </c>
      <c r="I165" s="27" t="s">
        <v>367</v>
      </c>
      <c r="J165" s="27" t="s">
        <v>367</v>
      </c>
      <c r="K165" s="27" t="s">
        <v>367</v>
      </c>
      <c r="L165" s="53">
        <f>'Расчет субсидий'!P165-1</f>
        <v>0.10057818432861576</v>
      </c>
      <c r="M165" s="53">
        <f>L165*'Расчет субсидий'!Q165</f>
        <v>2.0115636865723152</v>
      </c>
      <c r="N165" s="54">
        <f t="shared" si="75"/>
        <v>20.934028965252612</v>
      </c>
      <c r="O165" s="53">
        <f>'Расчет субсидий'!T165-1</f>
        <v>0</v>
      </c>
      <c r="P165" s="53">
        <f>O165*'Расчет субсидий'!U165</f>
        <v>0</v>
      </c>
      <c r="Q165" s="54">
        <f t="shared" si="76"/>
        <v>0</v>
      </c>
      <c r="R165" s="53">
        <f>'Расчет субсидий'!X165-1</f>
        <v>0</v>
      </c>
      <c r="S165" s="53">
        <f>R165*'Расчет субсидий'!Y165</f>
        <v>0</v>
      </c>
      <c r="T165" s="54">
        <f t="shared" si="77"/>
        <v>0</v>
      </c>
      <c r="U165" s="59">
        <f>'Расчет субсидий'!AB165-1</f>
        <v>0.22571847507331366</v>
      </c>
      <c r="V165" s="59">
        <f>U165*'Расчет субсидий'!AC165</f>
        <v>1.1285923753665683</v>
      </c>
      <c r="W165" s="54">
        <f t="shared" si="51"/>
        <v>11.745084499981923</v>
      </c>
      <c r="X165" s="67">
        <f>'Расчет субсидий'!AF165-1</f>
        <v>-3.3333333333333326E-2</v>
      </c>
      <c r="Y165" s="67">
        <f>X165*'Расчет субсидий'!AG165</f>
        <v>-0.66666666666666652</v>
      </c>
      <c r="Z165" s="54">
        <f t="shared" si="78"/>
        <v>-6.9378958286671635</v>
      </c>
      <c r="AA165" s="27" t="s">
        <v>367</v>
      </c>
      <c r="AB165" s="27" t="s">
        <v>367</v>
      </c>
      <c r="AC165" s="27" t="s">
        <v>367</v>
      </c>
      <c r="AD165" s="27" t="s">
        <v>367</v>
      </c>
      <c r="AE165" s="27" t="s">
        <v>367</v>
      </c>
      <c r="AF165" s="27" t="s">
        <v>367</v>
      </c>
      <c r="AG165" s="27" t="s">
        <v>367</v>
      </c>
      <c r="AH165" s="27" t="s">
        <v>367</v>
      </c>
      <c r="AI165" s="27" t="s">
        <v>367</v>
      </c>
      <c r="AJ165" s="27" t="s">
        <v>367</v>
      </c>
      <c r="AK165" s="27" t="s">
        <v>367</v>
      </c>
      <c r="AL165" s="27" t="s">
        <v>367</v>
      </c>
      <c r="AM165" s="59">
        <f>'Расчет субсидий'!AZ165-1</f>
        <v>-9.2643051771117313E-2</v>
      </c>
      <c r="AN165" s="59">
        <f>AM165*'Расчет субсидий'!BA165</f>
        <v>-0.92643051771117313</v>
      </c>
      <c r="AO165" s="54">
        <f t="shared" si="52"/>
        <v>-9.6412176365674647</v>
      </c>
      <c r="AP165" s="27" t="s">
        <v>367</v>
      </c>
      <c r="AQ165" s="27" t="s">
        <v>367</v>
      </c>
      <c r="AR165" s="27" t="s">
        <v>367</v>
      </c>
      <c r="AS165" s="27" t="s">
        <v>367</v>
      </c>
      <c r="AT165" s="27" t="s">
        <v>367</v>
      </c>
      <c r="AU165" s="27" t="s">
        <v>367</v>
      </c>
      <c r="AV165" s="53">
        <f t="shared" si="53"/>
        <v>1.5470588775610439</v>
      </c>
    </row>
    <row r="166" spans="1:48" ht="15" customHeight="1">
      <c r="A166" s="33" t="s">
        <v>164</v>
      </c>
      <c r="B166" s="51">
        <f>'Расчет субсидий'!BM166</f>
        <v>-43.900000000000091</v>
      </c>
      <c r="C166" s="53">
        <f>'Расчет субсидий'!D166-1</f>
        <v>-1</v>
      </c>
      <c r="D166" s="53">
        <f>C166*'Расчет субсидий'!E166</f>
        <v>0</v>
      </c>
      <c r="E166" s="54">
        <f t="shared" si="74"/>
        <v>0</v>
      </c>
      <c r="F166" s="27" t="s">
        <v>367</v>
      </c>
      <c r="G166" s="27" t="s">
        <v>367</v>
      </c>
      <c r="H166" s="27" t="s">
        <v>367</v>
      </c>
      <c r="I166" s="27" t="s">
        <v>367</v>
      </c>
      <c r="J166" s="27" t="s">
        <v>367</v>
      </c>
      <c r="K166" s="27" t="s">
        <v>367</v>
      </c>
      <c r="L166" s="53">
        <f>'Расчет субсидий'!P166-1</f>
        <v>0.1295434969853575</v>
      </c>
      <c r="M166" s="53">
        <f>L166*'Расчет субсидий'!Q166</f>
        <v>2.59086993970715</v>
      </c>
      <c r="N166" s="54">
        <f t="shared" si="75"/>
        <v>43.026077048757536</v>
      </c>
      <c r="O166" s="53">
        <f>'Расчет субсидий'!T166-1</f>
        <v>0</v>
      </c>
      <c r="P166" s="53">
        <f>O166*'Расчет субсидий'!U166</f>
        <v>0</v>
      </c>
      <c r="Q166" s="54">
        <f t="shared" si="76"/>
        <v>0</v>
      </c>
      <c r="R166" s="53">
        <f>'Расчет субсидий'!X166-1</f>
        <v>0</v>
      </c>
      <c r="S166" s="53">
        <f>R166*'Расчет субсидий'!Y166</f>
        <v>0</v>
      </c>
      <c r="T166" s="54">
        <f t="shared" si="77"/>
        <v>0</v>
      </c>
      <c r="U166" s="59">
        <f>'Расчет субсидий'!AB166-1</f>
        <v>-4.6872852233676987E-2</v>
      </c>
      <c r="V166" s="59">
        <f>U166*'Расчет субсидий'!AC166</f>
        <v>-0.23436426116838494</v>
      </c>
      <c r="W166" s="54">
        <f t="shared" si="51"/>
        <v>-3.8920420527345536</v>
      </c>
      <c r="X166" s="67">
        <f>'Расчет субсидий'!AF166-1</f>
        <v>0</v>
      </c>
      <c r="Y166" s="67">
        <f>X166*'Расчет субсидий'!AG166</f>
        <v>0</v>
      </c>
      <c r="Z166" s="54">
        <f t="shared" si="78"/>
        <v>0</v>
      </c>
      <c r="AA166" s="27" t="s">
        <v>367</v>
      </c>
      <c r="AB166" s="27" t="s">
        <v>367</v>
      </c>
      <c r="AC166" s="27" t="s">
        <v>367</v>
      </c>
      <c r="AD166" s="27" t="s">
        <v>367</v>
      </c>
      <c r="AE166" s="27" t="s">
        <v>367</v>
      </c>
      <c r="AF166" s="27" t="s">
        <v>367</v>
      </c>
      <c r="AG166" s="27" t="s">
        <v>367</v>
      </c>
      <c r="AH166" s="27" t="s">
        <v>367</v>
      </c>
      <c r="AI166" s="27" t="s">
        <v>367</v>
      </c>
      <c r="AJ166" s="27" t="s">
        <v>367</v>
      </c>
      <c r="AK166" s="27" t="s">
        <v>367</v>
      </c>
      <c r="AL166" s="27" t="s">
        <v>367</v>
      </c>
      <c r="AM166" s="59">
        <f>'Расчет субсидий'!AZ166-1</f>
        <v>-0.5</v>
      </c>
      <c r="AN166" s="59">
        <f>AM166*'Расчет субсидий'!BA166</f>
        <v>-5</v>
      </c>
      <c r="AO166" s="54">
        <f t="shared" si="52"/>
        <v>-83.034034996023081</v>
      </c>
      <c r="AP166" s="27" t="s">
        <v>367</v>
      </c>
      <c r="AQ166" s="27" t="s">
        <v>367</v>
      </c>
      <c r="AR166" s="27" t="s">
        <v>367</v>
      </c>
      <c r="AS166" s="27" t="s">
        <v>367</v>
      </c>
      <c r="AT166" s="27" t="s">
        <v>367</v>
      </c>
      <c r="AU166" s="27" t="s">
        <v>367</v>
      </c>
      <c r="AV166" s="53">
        <f t="shared" si="53"/>
        <v>-2.643494321461235</v>
      </c>
    </row>
    <row r="167" spans="1:48" ht="15" customHeight="1">
      <c r="A167" s="33" t="s">
        <v>99</v>
      </c>
      <c r="B167" s="51">
        <f>'Расчет субсидий'!BM167</f>
        <v>-76.099999999999909</v>
      </c>
      <c r="C167" s="53">
        <f>'Расчет субсидий'!D167-1</f>
        <v>0.10471905986044794</v>
      </c>
      <c r="D167" s="53">
        <f>C167*'Расчет субсидий'!E167</f>
        <v>1.0471905986044794</v>
      </c>
      <c r="E167" s="54">
        <f t="shared" si="74"/>
        <v>14.836383208151434</v>
      </c>
      <c r="F167" s="27" t="s">
        <v>367</v>
      </c>
      <c r="G167" s="27" t="s">
        <v>367</v>
      </c>
      <c r="H167" s="27" t="s">
        <v>367</v>
      </c>
      <c r="I167" s="27" t="s">
        <v>367</v>
      </c>
      <c r="J167" s="27" t="s">
        <v>367</v>
      </c>
      <c r="K167" s="27" t="s">
        <v>367</v>
      </c>
      <c r="L167" s="53">
        <f>'Расчет субсидий'!P167-1</f>
        <v>-0.16577141736914336</v>
      </c>
      <c r="M167" s="53">
        <f>L167*'Расчет субсидий'!Q167</f>
        <v>-3.3154283473828672</v>
      </c>
      <c r="N167" s="54">
        <f t="shared" si="75"/>
        <v>-46.972313852407822</v>
      </c>
      <c r="O167" s="53">
        <f>'Расчет субсидий'!T167-1</f>
        <v>0</v>
      </c>
      <c r="P167" s="53">
        <f>O167*'Расчет субсидий'!U167</f>
        <v>0</v>
      </c>
      <c r="Q167" s="54">
        <f t="shared" si="76"/>
        <v>0</v>
      </c>
      <c r="R167" s="53">
        <f>'Расчет субсидий'!X167-1</f>
        <v>0</v>
      </c>
      <c r="S167" s="53">
        <f>R167*'Расчет субсидий'!Y167</f>
        <v>0</v>
      </c>
      <c r="T167" s="54">
        <f t="shared" si="77"/>
        <v>0</v>
      </c>
      <c r="U167" s="59">
        <f>'Расчет субсидий'!AB167-1</f>
        <v>-5.5584756898817367E-2</v>
      </c>
      <c r="V167" s="59">
        <f>U167*'Расчет субсидий'!AC167</f>
        <v>-0.27792378449408683</v>
      </c>
      <c r="W167" s="54">
        <f t="shared" si="51"/>
        <v>-3.9375675974449393</v>
      </c>
      <c r="X167" s="67">
        <f>'Расчет субсидий'!AF167-1</f>
        <v>0</v>
      </c>
      <c r="Y167" s="67">
        <f>X167*'Расчет субсидий'!AG167</f>
        <v>0</v>
      </c>
      <c r="Z167" s="54">
        <f t="shared" si="78"/>
        <v>0</v>
      </c>
      <c r="AA167" s="27" t="s">
        <v>367</v>
      </c>
      <c r="AB167" s="27" t="s">
        <v>367</v>
      </c>
      <c r="AC167" s="27" t="s">
        <v>367</v>
      </c>
      <c r="AD167" s="27" t="s">
        <v>367</v>
      </c>
      <c r="AE167" s="27" t="s">
        <v>367</v>
      </c>
      <c r="AF167" s="27" t="s">
        <v>367</v>
      </c>
      <c r="AG167" s="27" t="s">
        <v>367</v>
      </c>
      <c r="AH167" s="27" t="s">
        <v>367</v>
      </c>
      <c r="AI167" s="27" t="s">
        <v>367</v>
      </c>
      <c r="AJ167" s="27" t="s">
        <v>367</v>
      </c>
      <c r="AK167" s="27" t="s">
        <v>367</v>
      </c>
      <c r="AL167" s="27" t="s">
        <v>367</v>
      </c>
      <c r="AM167" s="59">
        <f>'Расчет субсидий'!AZ167-1</f>
        <v>-0.28251748251748254</v>
      </c>
      <c r="AN167" s="59">
        <f>AM167*'Расчет субсидий'!BA167</f>
        <v>-2.8251748251748254</v>
      </c>
      <c r="AO167" s="54">
        <f t="shared" si="52"/>
        <v>-40.026501758298586</v>
      </c>
      <c r="AP167" s="27" t="s">
        <v>367</v>
      </c>
      <c r="AQ167" s="27" t="s">
        <v>367</v>
      </c>
      <c r="AR167" s="27" t="s">
        <v>367</v>
      </c>
      <c r="AS167" s="27" t="s">
        <v>367</v>
      </c>
      <c r="AT167" s="27" t="s">
        <v>367</v>
      </c>
      <c r="AU167" s="27" t="s">
        <v>367</v>
      </c>
      <c r="AV167" s="53">
        <f t="shared" si="53"/>
        <v>-5.3713363584472997</v>
      </c>
    </row>
    <row r="168" spans="1:48" ht="15" customHeight="1">
      <c r="A168" s="33" t="s">
        <v>165</v>
      </c>
      <c r="B168" s="51">
        <f>'Расчет субсидий'!BM168</f>
        <v>203.30000000000018</v>
      </c>
      <c r="C168" s="53">
        <f>'Расчет субсидий'!D168-1</f>
        <v>0.18116807430258586</v>
      </c>
      <c r="D168" s="53">
        <f>C168*'Расчет субсидий'!E168</f>
        <v>1.8116807430258586</v>
      </c>
      <c r="E168" s="54">
        <f t="shared" si="74"/>
        <v>29.616476251168631</v>
      </c>
      <c r="F168" s="27" t="s">
        <v>367</v>
      </c>
      <c r="G168" s="27" t="s">
        <v>367</v>
      </c>
      <c r="H168" s="27" t="s">
        <v>367</v>
      </c>
      <c r="I168" s="27" t="s">
        <v>367</v>
      </c>
      <c r="J168" s="27" t="s">
        <v>367</v>
      </c>
      <c r="K168" s="27" t="s">
        <v>367</v>
      </c>
      <c r="L168" s="53">
        <f>'Расчет субсидий'!P168-1</f>
        <v>0.12452881679714833</v>
      </c>
      <c r="M168" s="53">
        <f>L168*'Расчет субсидий'!Q168</f>
        <v>2.4905763359429667</v>
      </c>
      <c r="N168" s="54">
        <f t="shared" si="75"/>
        <v>40.71473143881876</v>
      </c>
      <c r="O168" s="53">
        <f>'Расчет субсидий'!T168-1</f>
        <v>1.0732323232323315E-2</v>
      </c>
      <c r="P168" s="53">
        <f>O168*'Расчет субсидий'!U168</f>
        <v>5.3661616161616577E-2</v>
      </c>
      <c r="Q168" s="54">
        <f t="shared" si="76"/>
        <v>0.8772340197177666</v>
      </c>
      <c r="R168" s="53">
        <f>'Расчет субсидий'!X168-1</f>
        <v>0.21748659328252895</v>
      </c>
      <c r="S168" s="53">
        <f>R168*'Расчет субсидий'!Y168</f>
        <v>9.7868966977138037</v>
      </c>
      <c r="T168" s="54">
        <f t="shared" si="77"/>
        <v>159.99143046383003</v>
      </c>
      <c r="U168" s="59">
        <f>'Расчет субсидий'!AB168-1</f>
        <v>-6.9729802033172805E-2</v>
      </c>
      <c r="V168" s="59">
        <f>U168*'Расчет субсидий'!AC168</f>
        <v>-0.34864901016586403</v>
      </c>
      <c r="W168" s="54">
        <f t="shared" si="51"/>
        <v>-5.6995445634227728</v>
      </c>
      <c r="X168" s="67">
        <f>'Расчет субсидий'!AF168-1</f>
        <v>0</v>
      </c>
      <c r="Y168" s="67">
        <f>X168*'Расчет субсидий'!AG168</f>
        <v>0</v>
      </c>
      <c r="Z168" s="54">
        <f t="shared" si="78"/>
        <v>0</v>
      </c>
      <c r="AA168" s="27" t="s">
        <v>367</v>
      </c>
      <c r="AB168" s="27" t="s">
        <v>367</v>
      </c>
      <c r="AC168" s="27" t="s">
        <v>367</v>
      </c>
      <c r="AD168" s="27" t="s">
        <v>367</v>
      </c>
      <c r="AE168" s="27" t="s">
        <v>367</v>
      </c>
      <c r="AF168" s="27" t="s">
        <v>367</v>
      </c>
      <c r="AG168" s="27" t="s">
        <v>367</v>
      </c>
      <c r="AH168" s="27" t="s">
        <v>367</v>
      </c>
      <c r="AI168" s="27" t="s">
        <v>367</v>
      </c>
      <c r="AJ168" s="27" t="s">
        <v>367</v>
      </c>
      <c r="AK168" s="27" t="s">
        <v>367</v>
      </c>
      <c r="AL168" s="27" t="s">
        <v>367</v>
      </c>
      <c r="AM168" s="59">
        <f>'Расчет субсидий'!AZ168-1</f>
        <v>-0.13580246913580252</v>
      </c>
      <c r="AN168" s="59">
        <f>AM168*'Расчет субсидий'!BA168</f>
        <v>-1.3580246913580252</v>
      </c>
      <c r="AO168" s="54">
        <f t="shared" si="52"/>
        <v>-22.200327610112204</v>
      </c>
      <c r="AP168" s="27" t="s">
        <v>367</v>
      </c>
      <c r="AQ168" s="27" t="s">
        <v>367</v>
      </c>
      <c r="AR168" s="27" t="s">
        <v>367</v>
      </c>
      <c r="AS168" s="27" t="s">
        <v>367</v>
      </c>
      <c r="AT168" s="27" t="s">
        <v>367</v>
      </c>
      <c r="AU168" s="27" t="s">
        <v>367</v>
      </c>
      <c r="AV168" s="53">
        <f t="shared" si="53"/>
        <v>12.436141691320355</v>
      </c>
    </row>
    <row r="169" spans="1:48" ht="15" customHeight="1">
      <c r="A169" s="33" t="s">
        <v>166</v>
      </c>
      <c r="B169" s="51">
        <f>'Расчет субсидий'!BM169</f>
        <v>63.099999999999909</v>
      </c>
      <c r="C169" s="53">
        <f>'Расчет субсидий'!D169-1</f>
        <v>0.21453879581151836</v>
      </c>
      <c r="D169" s="53">
        <f>C169*'Расчет субсидий'!E169</f>
        <v>2.1453879581151836</v>
      </c>
      <c r="E169" s="54">
        <f t="shared" si="74"/>
        <v>58.626853364490735</v>
      </c>
      <c r="F169" s="27" t="s">
        <v>367</v>
      </c>
      <c r="G169" s="27" t="s">
        <v>367</v>
      </c>
      <c r="H169" s="27" t="s">
        <v>367</v>
      </c>
      <c r="I169" s="27" t="s">
        <v>367</v>
      </c>
      <c r="J169" s="27" t="s">
        <v>367</v>
      </c>
      <c r="K169" s="27" t="s">
        <v>367</v>
      </c>
      <c r="L169" s="53">
        <f>'Расчет субсидий'!P169-1</f>
        <v>7.4340576460516061E-2</v>
      </c>
      <c r="M169" s="53">
        <f>L169*'Расчет субсидий'!Q169</f>
        <v>1.4868115292103212</v>
      </c>
      <c r="N169" s="54">
        <f t="shared" si="75"/>
        <v>40.629985441061116</v>
      </c>
      <c r="O169" s="53">
        <f>'Расчет субсидий'!T169-1</f>
        <v>1.346704871060167E-2</v>
      </c>
      <c r="P169" s="53">
        <f>O169*'Расчет субсидий'!U169</f>
        <v>0.60601719197707515</v>
      </c>
      <c r="Q169" s="54">
        <f t="shared" si="76"/>
        <v>16.560585658182813</v>
      </c>
      <c r="R169" s="53">
        <f>'Расчет субсидий'!X169-1</f>
        <v>0</v>
      </c>
      <c r="S169" s="53">
        <f>R169*'Расчет субсидий'!Y169</f>
        <v>0</v>
      </c>
      <c r="T169" s="54">
        <f t="shared" si="77"/>
        <v>0</v>
      </c>
      <c r="U169" s="59">
        <f>'Расчет субсидий'!AB169-1</f>
        <v>-0.11770418500663737</v>
      </c>
      <c r="V169" s="59">
        <f>U169*'Расчет субсидий'!AC169</f>
        <v>-0.58852092503318687</v>
      </c>
      <c r="W169" s="54">
        <f t="shared" si="51"/>
        <v>-16.082466503712268</v>
      </c>
      <c r="X169" s="67">
        <f>'Расчет субсидий'!AF169-1</f>
        <v>4.8780487804878092E-2</v>
      </c>
      <c r="Y169" s="67">
        <f>X169*'Расчет субсидий'!AG169</f>
        <v>0.97560975609756184</v>
      </c>
      <c r="Z169" s="54">
        <f t="shared" si="78"/>
        <v>26.660413514182451</v>
      </c>
      <c r="AA169" s="27" t="s">
        <v>367</v>
      </c>
      <c r="AB169" s="27" t="s">
        <v>367</v>
      </c>
      <c r="AC169" s="27" t="s">
        <v>367</v>
      </c>
      <c r="AD169" s="27" t="s">
        <v>367</v>
      </c>
      <c r="AE169" s="27" t="s">
        <v>367</v>
      </c>
      <c r="AF169" s="27" t="s">
        <v>367</v>
      </c>
      <c r="AG169" s="27" t="s">
        <v>367</v>
      </c>
      <c r="AH169" s="27" t="s">
        <v>367</v>
      </c>
      <c r="AI169" s="27" t="s">
        <v>367</v>
      </c>
      <c r="AJ169" s="27" t="s">
        <v>367</v>
      </c>
      <c r="AK169" s="27" t="s">
        <v>367</v>
      </c>
      <c r="AL169" s="27" t="s">
        <v>367</v>
      </c>
      <c r="AM169" s="59">
        <f>'Расчет субсидий'!AZ169-1</f>
        <v>-0.23162274618585299</v>
      </c>
      <c r="AN169" s="59">
        <f>AM169*'Расчет субсидий'!BA169</f>
        <v>-2.3162274618585297</v>
      </c>
      <c r="AO169" s="54">
        <f t="shared" si="52"/>
        <v>-63.295371474204948</v>
      </c>
      <c r="AP169" s="27" t="s">
        <v>367</v>
      </c>
      <c r="AQ169" s="27" t="s">
        <v>367</v>
      </c>
      <c r="AR169" s="27" t="s">
        <v>367</v>
      </c>
      <c r="AS169" s="27" t="s">
        <v>367</v>
      </c>
      <c r="AT169" s="27" t="s">
        <v>367</v>
      </c>
      <c r="AU169" s="27" t="s">
        <v>367</v>
      </c>
      <c r="AV169" s="53">
        <f t="shared" si="53"/>
        <v>2.3090780485084252</v>
      </c>
    </row>
    <row r="170" spans="1:48" ht="15" customHeight="1">
      <c r="A170" s="33" t="s">
        <v>167</v>
      </c>
      <c r="B170" s="51">
        <f>'Расчет субсидий'!BM170</f>
        <v>54.199999999999818</v>
      </c>
      <c r="C170" s="53">
        <f>'Расчет субсидий'!D170-1</f>
        <v>-8.3947557471264367E-2</v>
      </c>
      <c r="D170" s="53">
        <f>C170*'Расчет субсидий'!E170</f>
        <v>-0.83947557471264367</v>
      </c>
      <c r="E170" s="54">
        <f t="shared" si="74"/>
        <v>-15.255003768441798</v>
      </c>
      <c r="F170" s="27" t="s">
        <v>367</v>
      </c>
      <c r="G170" s="27" t="s">
        <v>367</v>
      </c>
      <c r="H170" s="27" t="s">
        <v>367</v>
      </c>
      <c r="I170" s="27" t="s">
        <v>367</v>
      </c>
      <c r="J170" s="27" t="s">
        <v>367</v>
      </c>
      <c r="K170" s="27" t="s">
        <v>367</v>
      </c>
      <c r="L170" s="53">
        <f>'Расчет субсидий'!P170-1</f>
        <v>-7.6910679173516572E-2</v>
      </c>
      <c r="M170" s="53">
        <f>L170*'Расчет субсидий'!Q170</f>
        <v>-1.5382135834703314</v>
      </c>
      <c r="N170" s="54">
        <f t="shared" si="75"/>
        <v>-27.952515498191357</v>
      </c>
      <c r="O170" s="53">
        <f>'Расчет субсидий'!T170-1</f>
        <v>0</v>
      </c>
      <c r="P170" s="53">
        <f>O170*'Расчет субсидий'!U170</f>
        <v>0</v>
      </c>
      <c r="Q170" s="54">
        <f t="shared" si="76"/>
        <v>0</v>
      </c>
      <c r="R170" s="53">
        <f>'Расчет субсидий'!X170-1</f>
        <v>0</v>
      </c>
      <c r="S170" s="53">
        <f>R170*'Расчет субсидий'!Y170</f>
        <v>0</v>
      </c>
      <c r="T170" s="54">
        <f t="shared" si="77"/>
        <v>0</v>
      </c>
      <c r="U170" s="59">
        <f>'Расчет субсидий'!AB170-1</f>
        <v>0.26590401051939505</v>
      </c>
      <c r="V170" s="59">
        <f>U170*'Расчет субсидий'!AC170</f>
        <v>1.3295200525969753</v>
      </c>
      <c r="W170" s="54">
        <f t="shared" si="51"/>
        <v>24.160123324050684</v>
      </c>
      <c r="X170" s="67">
        <f>'Расчет субсидий'!AF170-1</f>
        <v>0.20153846153846144</v>
      </c>
      <c r="Y170" s="67">
        <f>X170*'Расчет субсидий'!AG170</f>
        <v>4.0307692307692289</v>
      </c>
      <c r="Z170" s="54">
        <f t="shared" si="78"/>
        <v>73.247395942582287</v>
      </c>
      <c r="AA170" s="27" t="s">
        <v>367</v>
      </c>
      <c r="AB170" s="27" t="s">
        <v>367</v>
      </c>
      <c r="AC170" s="27" t="s">
        <v>367</v>
      </c>
      <c r="AD170" s="27" t="s">
        <v>367</v>
      </c>
      <c r="AE170" s="27" t="s">
        <v>367</v>
      </c>
      <c r="AF170" s="27" t="s">
        <v>367</v>
      </c>
      <c r="AG170" s="27" t="s">
        <v>367</v>
      </c>
      <c r="AH170" s="27" t="s">
        <v>367</v>
      </c>
      <c r="AI170" s="27" t="s">
        <v>367</v>
      </c>
      <c r="AJ170" s="27" t="s">
        <v>367</v>
      </c>
      <c r="AK170" s="27" t="s">
        <v>367</v>
      </c>
      <c r="AL170" s="27" t="s">
        <v>367</v>
      </c>
      <c r="AM170" s="59">
        <f>'Расчет субсидий'!AZ170-1</f>
        <v>0</v>
      </c>
      <c r="AN170" s="59">
        <f>AM170*'Расчет субсидий'!BA170</f>
        <v>0</v>
      </c>
      <c r="AO170" s="54">
        <f t="shared" si="52"/>
        <v>0</v>
      </c>
      <c r="AP170" s="27" t="s">
        <v>367</v>
      </c>
      <c r="AQ170" s="27" t="s">
        <v>367</v>
      </c>
      <c r="AR170" s="27" t="s">
        <v>367</v>
      </c>
      <c r="AS170" s="27" t="s">
        <v>367</v>
      </c>
      <c r="AT170" s="27" t="s">
        <v>367</v>
      </c>
      <c r="AU170" s="27" t="s">
        <v>367</v>
      </c>
      <c r="AV170" s="53">
        <f t="shared" si="53"/>
        <v>2.9826001251832288</v>
      </c>
    </row>
    <row r="171" spans="1:48" ht="15" customHeight="1">
      <c r="A171" s="32" t="s">
        <v>168</v>
      </c>
      <c r="B171" s="55"/>
      <c r="C171" s="56"/>
      <c r="D171" s="56"/>
      <c r="E171" s="57"/>
      <c r="F171" s="56"/>
      <c r="G171" s="56"/>
      <c r="H171" s="57"/>
      <c r="I171" s="57"/>
      <c r="J171" s="57"/>
      <c r="K171" s="57"/>
      <c r="L171" s="56"/>
      <c r="M171" s="56"/>
      <c r="N171" s="57"/>
      <c r="O171" s="56"/>
      <c r="P171" s="56"/>
      <c r="Q171" s="57"/>
      <c r="R171" s="56"/>
      <c r="S171" s="56"/>
      <c r="T171" s="57"/>
      <c r="U171" s="57"/>
      <c r="V171" s="57"/>
      <c r="W171" s="57"/>
      <c r="X171" s="69"/>
      <c r="Y171" s="69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</row>
    <row r="172" spans="1:48" ht="15" customHeight="1">
      <c r="A172" s="33" t="s">
        <v>169</v>
      </c>
      <c r="B172" s="51">
        <f>'Расчет субсидий'!BM172</f>
        <v>-170.79999999999995</v>
      </c>
      <c r="C172" s="53">
        <f>'Расчет субсидий'!D172-1</f>
        <v>-1</v>
      </c>
      <c r="D172" s="53">
        <f>C172*'Расчет субсидий'!E172</f>
        <v>0</v>
      </c>
      <c r="E172" s="54">
        <f t="shared" ref="E172:E177" si="79">$B172*D172/$AV172</f>
        <v>0</v>
      </c>
      <c r="F172" s="27" t="s">
        <v>367</v>
      </c>
      <c r="G172" s="27" t="s">
        <v>367</v>
      </c>
      <c r="H172" s="27" t="s">
        <v>367</v>
      </c>
      <c r="I172" s="27" t="s">
        <v>367</v>
      </c>
      <c r="J172" s="27" t="s">
        <v>367</v>
      </c>
      <c r="K172" s="27" t="s">
        <v>367</v>
      </c>
      <c r="L172" s="53">
        <f>'Расчет субсидий'!P172-1</f>
        <v>-0.30719160768452991</v>
      </c>
      <c r="M172" s="53">
        <f>L172*'Расчет субсидий'!Q172</f>
        <v>-6.1438321536905978</v>
      </c>
      <c r="N172" s="54">
        <f t="shared" ref="N172:N177" si="80">$B172*M172/$AV172</f>
        <v>-69.578649753010723</v>
      </c>
      <c r="O172" s="53">
        <f>'Расчет субсидий'!T172-1</f>
        <v>-0.25674550299800125</v>
      </c>
      <c r="P172" s="53">
        <f>O172*'Расчет субсидий'!U172</f>
        <v>-8.9860926049300431</v>
      </c>
      <c r="Q172" s="54">
        <f t="shared" ref="Q172:Q177" si="81">$B172*P172/$AV172</f>
        <v>-101.76713399160258</v>
      </c>
      <c r="R172" s="53">
        <f>'Расчет субсидий'!X172-1</f>
        <v>0.28641025641025641</v>
      </c>
      <c r="S172" s="53">
        <f>R172*'Расчет субсидий'!Y172</f>
        <v>4.296153846153846</v>
      </c>
      <c r="T172" s="54">
        <f t="shared" ref="T172:T177" si="82">$B172*S172/$AV172</f>
        <v>48.653767920242885</v>
      </c>
      <c r="U172" s="59">
        <f>'Расчет субсидий'!AB172-1</f>
        <v>-9.9592169657422458E-2</v>
      </c>
      <c r="V172" s="59">
        <f>U172*'Расчет субсидий'!AC172</f>
        <v>-0.49796084828711229</v>
      </c>
      <c r="W172" s="54">
        <f t="shared" si="51"/>
        <v>-5.6393863938597972</v>
      </c>
      <c r="X172" s="67">
        <f>'Расчет субсидий'!AF172-1</f>
        <v>0</v>
      </c>
      <c r="Y172" s="67">
        <f>X172*'Расчет субсидий'!AG172</f>
        <v>0</v>
      </c>
      <c r="Z172" s="54">
        <f t="shared" ref="Z172:Z177" si="83">$B172*Y172/$AV172</f>
        <v>0</v>
      </c>
      <c r="AA172" s="27" t="s">
        <v>367</v>
      </c>
      <c r="AB172" s="27" t="s">
        <v>367</v>
      </c>
      <c r="AC172" s="27" t="s">
        <v>367</v>
      </c>
      <c r="AD172" s="27" t="s">
        <v>367</v>
      </c>
      <c r="AE172" s="27" t="s">
        <v>367</v>
      </c>
      <c r="AF172" s="27" t="s">
        <v>367</v>
      </c>
      <c r="AG172" s="27" t="s">
        <v>367</v>
      </c>
      <c r="AH172" s="27" t="s">
        <v>367</v>
      </c>
      <c r="AI172" s="27" t="s">
        <v>367</v>
      </c>
      <c r="AJ172" s="27" t="s">
        <v>367</v>
      </c>
      <c r="AK172" s="27" t="s">
        <v>367</v>
      </c>
      <c r="AL172" s="27" t="s">
        <v>367</v>
      </c>
      <c r="AM172" s="59">
        <f>'Расчет субсидий'!AZ172-1</f>
        <v>-0.375</v>
      </c>
      <c r="AN172" s="59">
        <f>AM172*'Расчет субсидий'!BA172</f>
        <v>-3.75</v>
      </c>
      <c r="AO172" s="54">
        <f t="shared" si="52"/>
        <v>-42.468597781769752</v>
      </c>
      <c r="AP172" s="27" t="s">
        <v>367</v>
      </c>
      <c r="AQ172" s="27" t="s">
        <v>367</v>
      </c>
      <c r="AR172" s="27" t="s">
        <v>367</v>
      </c>
      <c r="AS172" s="27" t="s">
        <v>367</v>
      </c>
      <c r="AT172" s="27" t="s">
        <v>367</v>
      </c>
      <c r="AU172" s="27" t="s">
        <v>367</v>
      </c>
      <c r="AV172" s="53">
        <f t="shared" si="53"/>
        <v>-15.081731760753907</v>
      </c>
    </row>
    <row r="173" spans="1:48" ht="15" customHeight="1">
      <c r="A173" s="33" t="s">
        <v>170</v>
      </c>
      <c r="B173" s="51">
        <f>'Расчет субсидий'!BM173</f>
        <v>56</v>
      </c>
      <c r="C173" s="53">
        <f>'Расчет субсидий'!D173-1</f>
        <v>1.7296554219046856E-2</v>
      </c>
      <c r="D173" s="53">
        <f>C173*'Расчет субсидий'!E173</f>
        <v>0.17296554219046856</v>
      </c>
      <c r="E173" s="54">
        <f t="shared" si="79"/>
        <v>3.2164774984880684</v>
      </c>
      <c r="F173" s="27" t="s">
        <v>367</v>
      </c>
      <c r="G173" s="27" t="s">
        <v>367</v>
      </c>
      <c r="H173" s="27" t="s">
        <v>367</v>
      </c>
      <c r="I173" s="27" t="s">
        <v>367</v>
      </c>
      <c r="J173" s="27" t="s">
        <v>367</v>
      </c>
      <c r="K173" s="27" t="s">
        <v>367</v>
      </c>
      <c r="L173" s="53">
        <f>'Расчет субсидий'!P173-1</f>
        <v>-0.1268951084747294</v>
      </c>
      <c r="M173" s="53">
        <f>L173*'Расчет субсидий'!Q173</f>
        <v>-2.537902169494588</v>
      </c>
      <c r="N173" s="54">
        <f t="shared" si="80"/>
        <v>-47.194979521147829</v>
      </c>
      <c r="O173" s="53">
        <f>'Расчет субсидий'!T173-1</f>
        <v>0.20777843252799055</v>
      </c>
      <c r="P173" s="53">
        <f>O173*'Расчет субсидий'!U173</f>
        <v>5.1944608131997638</v>
      </c>
      <c r="Q173" s="54">
        <f t="shared" si="81"/>
        <v>96.596501886118332</v>
      </c>
      <c r="R173" s="53">
        <f>'Расчет субсидий'!X173-1</f>
        <v>0</v>
      </c>
      <c r="S173" s="53">
        <f>R173*'Расчет субсидий'!Y173</f>
        <v>0</v>
      </c>
      <c r="T173" s="54">
        <f t="shared" si="82"/>
        <v>0</v>
      </c>
      <c r="U173" s="59">
        <f>'Расчет субсидий'!AB173-1</f>
        <v>3.6373298901055451E-2</v>
      </c>
      <c r="V173" s="59">
        <f>U173*'Расчет субсидий'!AC173</f>
        <v>0.18186649450527725</v>
      </c>
      <c r="W173" s="54">
        <f t="shared" si="51"/>
        <v>3.3820001365414361</v>
      </c>
      <c r="X173" s="67">
        <f>'Расчет субсидий'!AF173-1</f>
        <v>0</v>
      </c>
      <c r="Y173" s="67">
        <f>X173*'Расчет субсидий'!AG173</f>
        <v>0</v>
      </c>
      <c r="Z173" s="54">
        <f t="shared" si="83"/>
        <v>0</v>
      </c>
      <c r="AA173" s="27" t="s">
        <v>367</v>
      </c>
      <c r="AB173" s="27" t="s">
        <v>367</v>
      </c>
      <c r="AC173" s="27" t="s">
        <v>367</v>
      </c>
      <c r="AD173" s="27" t="s">
        <v>367</v>
      </c>
      <c r="AE173" s="27" t="s">
        <v>367</v>
      </c>
      <c r="AF173" s="27" t="s">
        <v>367</v>
      </c>
      <c r="AG173" s="27" t="s">
        <v>367</v>
      </c>
      <c r="AH173" s="27" t="s">
        <v>367</v>
      </c>
      <c r="AI173" s="27" t="s">
        <v>367</v>
      </c>
      <c r="AJ173" s="27" t="s">
        <v>367</v>
      </c>
      <c r="AK173" s="27" t="s">
        <v>367</v>
      </c>
      <c r="AL173" s="27" t="s">
        <v>367</v>
      </c>
      <c r="AM173" s="59">
        <f>'Расчет субсидий'!AZ173-1</f>
        <v>0</v>
      </c>
      <c r="AN173" s="59">
        <f>AM173*'Расчет субсидий'!BA173</f>
        <v>0</v>
      </c>
      <c r="AO173" s="54">
        <f t="shared" si="52"/>
        <v>0</v>
      </c>
      <c r="AP173" s="27" t="s">
        <v>367</v>
      </c>
      <c r="AQ173" s="27" t="s">
        <v>367</v>
      </c>
      <c r="AR173" s="27" t="s">
        <v>367</v>
      </c>
      <c r="AS173" s="27" t="s">
        <v>367</v>
      </c>
      <c r="AT173" s="27" t="s">
        <v>367</v>
      </c>
      <c r="AU173" s="27" t="s">
        <v>367</v>
      </c>
      <c r="AV173" s="53">
        <f t="shared" si="53"/>
        <v>3.0113906804009218</v>
      </c>
    </row>
    <row r="174" spans="1:48" ht="15" customHeight="1">
      <c r="A174" s="33" t="s">
        <v>171</v>
      </c>
      <c r="B174" s="51">
        <f>'Расчет субсидий'!BM174</f>
        <v>-254.39999999999998</v>
      </c>
      <c r="C174" s="53">
        <f>'Расчет субсидий'!D174-1</f>
        <v>-1</v>
      </c>
      <c r="D174" s="53">
        <f>C174*'Расчет субсидий'!E174</f>
        <v>0</v>
      </c>
      <c r="E174" s="54">
        <f t="shared" si="79"/>
        <v>0</v>
      </c>
      <c r="F174" s="27" t="s">
        <v>367</v>
      </c>
      <c r="G174" s="27" t="s">
        <v>367</v>
      </c>
      <c r="H174" s="27" t="s">
        <v>367</v>
      </c>
      <c r="I174" s="27" t="s">
        <v>367</v>
      </c>
      <c r="J174" s="27" t="s">
        <v>367</v>
      </c>
      <c r="K174" s="27" t="s">
        <v>367</v>
      </c>
      <c r="L174" s="53">
        <f>'Расчет субсидий'!P174-1</f>
        <v>-0.21380410353077639</v>
      </c>
      <c r="M174" s="53">
        <f>L174*'Расчет субсидий'!Q174</f>
        <v>-4.2760820706155283</v>
      </c>
      <c r="N174" s="54">
        <f t="shared" si="80"/>
        <v>-48.74741774541846</v>
      </c>
      <c r="O174" s="53">
        <f>'Расчет субсидий'!T174-1</f>
        <v>-1</v>
      </c>
      <c r="P174" s="53">
        <f>O174*'Расчет субсидий'!U174</f>
        <v>-20</v>
      </c>
      <c r="Q174" s="54">
        <f t="shared" si="81"/>
        <v>-228.00038418533637</v>
      </c>
      <c r="R174" s="53">
        <f>'Расчет субсидий'!X174-1</f>
        <v>8.5714285714285632E-2</v>
      </c>
      <c r="S174" s="53">
        <f>R174*'Расчет субсидий'!Y174</f>
        <v>2.571428571428569</v>
      </c>
      <c r="T174" s="54">
        <f t="shared" si="82"/>
        <v>29.314335109543219</v>
      </c>
      <c r="U174" s="59">
        <f>'Расчет субсидий'!AB174-1</f>
        <v>-0.12221967438660852</v>
      </c>
      <c r="V174" s="59">
        <f>U174*'Расчет субсидий'!AC174</f>
        <v>-0.61109837193304262</v>
      </c>
      <c r="W174" s="54">
        <f t="shared" si="51"/>
        <v>-6.9665331787883646</v>
      </c>
      <c r="X174" s="67">
        <f>'Расчет субсидий'!AF174-1</f>
        <v>0</v>
      </c>
      <c r="Y174" s="67">
        <f>X174*'Расчет субсидий'!AG174</f>
        <v>0</v>
      </c>
      <c r="Z174" s="54">
        <f t="shared" si="83"/>
        <v>0</v>
      </c>
      <c r="AA174" s="27" t="s">
        <v>367</v>
      </c>
      <c r="AB174" s="27" t="s">
        <v>367</v>
      </c>
      <c r="AC174" s="27" t="s">
        <v>367</v>
      </c>
      <c r="AD174" s="27" t="s">
        <v>367</v>
      </c>
      <c r="AE174" s="27" t="s">
        <v>367</v>
      </c>
      <c r="AF174" s="27" t="s">
        <v>367</v>
      </c>
      <c r="AG174" s="27" t="s">
        <v>367</v>
      </c>
      <c r="AH174" s="27" t="s">
        <v>367</v>
      </c>
      <c r="AI174" s="27" t="s">
        <v>367</v>
      </c>
      <c r="AJ174" s="27" t="s">
        <v>367</v>
      </c>
      <c r="AK174" s="27" t="s">
        <v>367</v>
      </c>
      <c r="AL174" s="27" t="s">
        <v>367</v>
      </c>
      <c r="AM174" s="59">
        <f>'Расчет субсидий'!AZ174-1</f>
        <v>-1</v>
      </c>
      <c r="AN174" s="59">
        <f>AM174*'Расчет субсидий'!BA174</f>
        <v>0</v>
      </c>
      <c r="AO174" s="54">
        <f t="shared" si="52"/>
        <v>0</v>
      </c>
      <c r="AP174" s="27" t="s">
        <v>367</v>
      </c>
      <c r="AQ174" s="27" t="s">
        <v>367</v>
      </c>
      <c r="AR174" s="27" t="s">
        <v>367</v>
      </c>
      <c r="AS174" s="27" t="s">
        <v>367</v>
      </c>
      <c r="AT174" s="27" t="s">
        <v>367</v>
      </c>
      <c r="AU174" s="27" t="s">
        <v>367</v>
      </c>
      <c r="AV174" s="53">
        <f t="shared" si="53"/>
        <v>-22.315751871120003</v>
      </c>
    </row>
    <row r="175" spans="1:48" ht="15" customHeight="1">
      <c r="A175" s="33" t="s">
        <v>172</v>
      </c>
      <c r="B175" s="51">
        <f>'Расчет субсидий'!BM175</f>
        <v>-68.399999999999977</v>
      </c>
      <c r="C175" s="53">
        <f>'Расчет субсидий'!D175-1</f>
        <v>-1</v>
      </c>
      <c r="D175" s="53">
        <f>C175*'Расчет субсидий'!E175</f>
        <v>0</v>
      </c>
      <c r="E175" s="54">
        <f t="shared" si="79"/>
        <v>0</v>
      </c>
      <c r="F175" s="27" t="s">
        <v>367</v>
      </c>
      <c r="G175" s="27" t="s">
        <v>367</v>
      </c>
      <c r="H175" s="27" t="s">
        <v>367</v>
      </c>
      <c r="I175" s="27" t="s">
        <v>367</v>
      </c>
      <c r="J175" s="27" t="s">
        <v>367</v>
      </c>
      <c r="K175" s="27" t="s">
        <v>367</v>
      </c>
      <c r="L175" s="53">
        <f>'Расчет субсидий'!P175-1</f>
        <v>-7.5026891358909831E-2</v>
      </c>
      <c r="M175" s="53">
        <f>L175*'Расчет субсидий'!Q175</f>
        <v>-1.5005378271781966</v>
      </c>
      <c r="N175" s="54">
        <f t="shared" si="80"/>
        <v>-9.2659157815021906</v>
      </c>
      <c r="O175" s="53">
        <f>'Расчет субсидий'!T175-1</f>
        <v>-0.34429309534992958</v>
      </c>
      <c r="P175" s="53">
        <f>O175*'Расчет субсидий'!U175</f>
        <v>-12.050258337247536</v>
      </c>
      <c r="Q175" s="54">
        <f t="shared" si="81"/>
        <v>-74.411105722175506</v>
      </c>
      <c r="R175" s="53">
        <f>'Расчет субсидий'!X175-1</f>
        <v>0.30000000000000004</v>
      </c>
      <c r="S175" s="53">
        <f>R175*'Расчет субсидий'!Y175</f>
        <v>4.5000000000000009</v>
      </c>
      <c r="T175" s="54">
        <f t="shared" si="82"/>
        <v>27.787783994203952</v>
      </c>
      <c r="U175" s="59">
        <f>'Расчет субсидий'!AB175-1</f>
        <v>-0.36025892080069621</v>
      </c>
      <c r="V175" s="59">
        <f>U175*'Расчет субсидий'!AC175</f>
        <v>-1.801294604003481</v>
      </c>
      <c r="W175" s="54">
        <f t="shared" ref="W175:W237" si="84">$B175*V175/$AV175</f>
        <v>-11.123107859105303</v>
      </c>
      <c r="X175" s="67">
        <f>'Расчет субсидий'!AF175-1</f>
        <v>-1.1235955056179803E-2</v>
      </c>
      <c r="Y175" s="67">
        <f>X175*'Расчет субсидий'!AG175</f>
        <v>-0.22471910112359605</v>
      </c>
      <c r="Z175" s="54">
        <f t="shared" si="83"/>
        <v>-1.3876546314209246</v>
      </c>
      <c r="AA175" s="27" t="s">
        <v>367</v>
      </c>
      <c r="AB175" s="27" t="s">
        <v>367</v>
      </c>
      <c r="AC175" s="27" t="s">
        <v>367</v>
      </c>
      <c r="AD175" s="27" t="s">
        <v>367</v>
      </c>
      <c r="AE175" s="27" t="s">
        <v>367</v>
      </c>
      <c r="AF175" s="27" t="s">
        <v>367</v>
      </c>
      <c r="AG175" s="27" t="s">
        <v>367</v>
      </c>
      <c r="AH175" s="27" t="s">
        <v>367</v>
      </c>
      <c r="AI175" s="27" t="s">
        <v>367</v>
      </c>
      <c r="AJ175" s="27" t="s">
        <v>367</v>
      </c>
      <c r="AK175" s="27" t="s">
        <v>367</v>
      </c>
      <c r="AL175" s="27" t="s">
        <v>367</v>
      </c>
      <c r="AM175" s="59">
        <f>'Расчет субсидий'!AZ175-1</f>
        <v>-1</v>
      </c>
      <c r="AN175" s="59">
        <f>AM175*'Расчет субсидий'!BA175</f>
        <v>0</v>
      </c>
      <c r="AO175" s="54">
        <f t="shared" ref="AO175:AO237" si="85">$B175*AN175/$AV175</f>
        <v>0</v>
      </c>
      <c r="AP175" s="27" t="s">
        <v>367</v>
      </c>
      <c r="AQ175" s="27" t="s">
        <v>367</v>
      </c>
      <c r="AR175" s="27" t="s">
        <v>367</v>
      </c>
      <c r="AS175" s="27" t="s">
        <v>367</v>
      </c>
      <c r="AT175" s="27" t="s">
        <v>367</v>
      </c>
      <c r="AU175" s="27" t="s">
        <v>367</v>
      </c>
      <c r="AV175" s="53">
        <f t="shared" si="53"/>
        <v>-11.076809869552811</v>
      </c>
    </row>
    <row r="176" spans="1:48" ht="15" customHeight="1">
      <c r="A176" s="33" t="s">
        <v>173</v>
      </c>
      <c r="B176" s="51">
        <f>'Расчет субсидий'!BM176</f>
        <v>-163.10000000000002</v>
      </c>
      <c r="C176" s="53">
        <f>'Расчет субсидий'!D176-1</f>
        <v>-1</v>
      </c>
      <c r="D176" s="53">
        <f>C176*'Расчет субсидий'!E176</f>
        <v>0</v>
      </c>
      <c r="E176" s="54">
        <f t="shared" si="79"/>
        <v>0</v>
      </c>
      <c r="F176" s="27" t="s">
        <v>367</v>
      </c>
      <c r="G176" s="27" t="s">
        <v>367</v>
      </c>
      <c r="H176" s="27" t="s">
        <v>367</v>
      </c>
      <c r="I176" s="27" t="s">
        <v>367</v>
      </c>
      <c r="J176" s="27" t="s">
        <v>367</v>
      </c>
      <c r="K176" s="27" t="s">
        <v>367</v>
      </c>
      <c r="L176" s="53">
        <f>'Расчет субсидий'!P176-1</f>
        <v>-0.28006192232390847</v>
      </c>
      <c r="M176" s="53">
        <f>L176*'Расчет субсидий'!Q176</f>
        <v>-5.6012384464781695</v>
      </c>
      <c r="N176" s="54">
        <f t="shared" si="80"/>
        <v>-36.638968134980509</v>
      </c>
      <c r="O176" s="53">
        <f>'Расчет субсидий'!T176-1</f>
        <v>-0.875</v>
      </c>
      <c r="P176" s="53">
        <f>O176*'Расчет субсидий'!U176</f>
        <v>-17.5</v>
      </c>
      <c r="Q176" s="54">
        <f t="shared" si="81"/>
        <v>-114.47145992602903</v>
      </c>
      <c r="R176" s="53">
        <f>'Расчет субсидий'!X176-1</f>
        <v>0</v>
      </c>
      <c r="S176" s="53">
        <f>R176*'Расчет субсидий'!Y176</f>
        <v>0</v>
      </c>
      <c r="T176" s="54">
        <f t="shared" si="82"/>
        <v>0</v>
      </c>
      <c r="U176" s="59">
        <f>'Расчет субсидий'!AB176-1</f>
        <v>-0.36658483969352074</v>
      </c>
      <c r="V176" s="59">
        <f>U176*'Расчет субсидий'!AC176</f>
        <v>-1.8329241984676037</v>
      </c>
      <c r="W176" s="54">
        <f t="shared" si="84"/>
        <v>-11.989571938990467</v>
      </c>
      <c r="X176" s="67">
        <f>'Расчет субсидий'!AF176-1</f>
        <v>0</v>
      </c>
      <c r="Y176" s="67">
        <f>X176*'Расчет субсидий'!AG176</f>
        <v>0</v>
      </c>
      <c r="Z176" s="54">
        <f t="shared" si="83"/>
        <v>0</v>
      </c>
      <c r="AA176" s="27" t="s">
        <v>367</v>
      </c>
      <c r="AB176" s="27" t="s">
        <v>367</v>
      </c>
      <c r="AC176" s="27" t="s">
        <v>367</v>
      </c>
      <c r="AD176" s="27" t="s">
        <v>367</v>
      </c>
      <c r="AE176" s="27" t="s">
        <v>367</v>
      </c>
      <c r="AF176" s="27" t="s">
        <v>367</v>
      </c>
      <c r="AG176" s="27" t="s">
        <v>367</v>
      </c>
      <c r="AH176" s="27" t="s">
        <v>367</v>
      </c>
      <c r="AI176" s="27" t="s">
        <v>367</v>
      </c>
      <c r="AJ176" s="27" t="s">
        <v>367</v>
      </c>
      <c r="AK176" s="27" t="s">
        <v>367</v>
      </c>
      <c r="AL176" s="27" t="s">
        <v>367</v>
      </c>
      <c r="AM176" s="59">
        <f>'Расчет субсидий'!AZ176-1</f>
        <v>0</v>
      </c>
      <c r="AN176" s="59">
        <f>AM176*'Расчет субсидий'!BA176</f>
        <v>0</v>
      </c>
      <c r="AO176" s="54">
        <f t="shared" si="85"/>
        <v>0</v>
      </c>
      <c r="AP176" s="27" t="s">
        <v>367</v>
      </c>
      <c r="AQ176" s="27" t="s">
        <v>367</v>
      </c>
      <c r="AR176" s="27" t="s">
        <v>367</v>
      </c>
      <c r="AS176" s="27" t="s">
        <v>367</v>
      </c>
      <c r="AT176" s="27" t="s">
        <v>367</v>
      </c>
      <c r="AU176" s="27" t="s">
        <v>367</v>
      </c>
      <c r="AV176" s="53">
        <f t="shared" ref="AV176:AV239" si="86">D176+M176+P176+S176+V176+Y176+AN176</f>
        <v>-24.934162644945776</v>
      </c>
    </row>
    <row r="177" spans="1:48" ht="15" customHeight="1">
      <c r="A177" s="33" t="s">
        <v>174</v>
      </c>
      <c r="B177" s="51">
        <f>'Расчет субсидий'!BM177</f>
        <v>-262.5</v>
      </c>
      <c r="C177" s="53">
        <f>'Расчет субсидий'!D177-1</f>
        <v>-1</v>
      </c>
      <c r="D177" s="53">
        <f>C177*'Расчет субсидий'!E177</f>
        <v>0</v>
      </c>
      <c r="E177" s="54">
        <f t="shared" si="79"/>
        <v>0</v>
      </c>
      <c r="F177" s="27" t="s">
        <v>367</v>
      </c>
      <c r="G177" s="27" t="s">
        <v>367</v>
      </c>
      <c r="H177" s="27" t="s">
        <v>367</v>
      </c>
      <c r="I177" s="27" t="s">
        <v>367</v>
      </c>
      <c r="J177" s="27" t="s">
        <v>367</v>
      </c>
      <c r="K177" s="27" t="s">
        <v>367</v>
      </c>
      <c r="L177" s="53">
        <f>'Расчет субсидий'!P177-1</f>
        <v>-0.39611790079079801</v>
      </c>
      <c r="M177" s="53">
        <f>L177*'Расчет субсидий'!Q177</f>
        <v>-7.9223580158159601</v>
      </c>
      <c r="N177" s="54">
        <f t="shared" si="80"/>
        <v>-116.25617482621651</v>
      </c>
      <c r="O177" s="53">
        <f>'Расчет субсидий'!T177-1</f>
        <v>0.2111703139866794</v>
      </c>
      <c r="P177" s="53">
        <f>O177*'Расчет субсидий'!U177</f>
        <v>4.2234062797335881</v>
      </c>
      <c r="Q177" s="54">
        <f t="shared" si="81"/>
        <v>61.976126026952677</v>
      </c>
      <c r="R177" s="53">
        <f>'Расчет субсидий'!X177-1</f>
        <v>-0.4598155467720686</v>
      </c>
      <c r="S177" s="53">
        <f>R177*'Расчет субсидий'!Y177</f>
        <v>-13.794466403162058</v>
      </c>
      <c r="T177" s="54">
        <f t="shared" si="82"/>
        <v>-202.42608256264302</v>
      </c>
      <c r="U177" s="59">
        <f>'Расчет субсидий'!AB177-1</f>
        <v>-9.0264877880976924E-2</v>
      </c>
      <c r="V177" s="59">
        <f>U177*'Расчет субсидий'!AC177</f>
        <v>-0.45132438940488462</v>
      </c>
      <c r="W177" s="54">
        <f t="shared" si="84"/>
        <v>-6.6229330981055945</v>
      </c>
      <c r="X177" s="67">
        <f>'Расчет субсидий'!AF177-1</f>
        <v>2.8248587570620654E-3</v>
      </c>
      <c r="Y177" s="67">
        <f>X177*'Расчет субсидий'!AG177</f>
        <v>5.6497175141241307E-2</v>
      </c>
      <c r="Z177" s="54">
        <f t="shared" si="83"/>
        <v>0.82906446001241962</v>
      </c>
      <c r="AA177" s="27" t="s">
        <v>367</v>
      </c>
      <c r="AB177" s="27" t="s">
        <v>367</v>
      </c>
      <c r="AC177" s="27" t="s">
        <v>367</v>
      </c>
      <c r="AD177" s="27" t="s">
        <v>367</v>
      </c>
      <c r="AE177" s="27" t="s">
        <v>367</v>
      </c>
      <c r="AF177" s="27" t="s">
        <v>367</v>
      </c>
      <c r="AG177" s="27" t="s">
        <v>367</v>
      </c>
      <c r="AH177" s="27" t="s">
        <v>367</v>
      </c>
      <c r="AI177" s="27" t="s">
        <v>367</v>
      </c>
      <c r="AJ177" s="27" t="s">
        <v>367</v>
      </c>
      <c r="AK177" s="27" t="s">
        <v>367</v>
      </c>
      <c r="AL177" s="27" t="s">
        <v>367</v>
      </c>
      <c r="AM177" s="59">
        <f>'Расчет субсидий'!AZ177-1</f>
        <v>-1</v>
      </c>
      <c r="AN177" s="59">
        <f>AM177*'Расчет субсидий'!BA177</f>
        <v>0</v>
      </c>
      <c r="AO177" s="54">
        <f t="shared" si="85"/>
        <v>0</v>
      </c>
      <c r="AP177" s="27" t="s">
        <v>367</v>
      </c>
      <c r="AQ177" s="27" t="s">
        <v>367</v>
      </c>
      <c r="AR177" s="27" t="s">
        <v>367</v>
      </c>
      <c r="AS177" s="27" t="s">
        <v>367</v>
      </c>
      <c r="AT177" s="27" t="s">
        <v>367</v>
      </c>
      <c r="AU177" s="27" t="s">
        <v>367</v>
      </c>
      <c r="AV177" s="53">
        <f t="shared" si="86"/>
        <v>-17.888245353508072</v>
      </c>
    </row>
    <row r="178" spans="1:48" ht="15" customHeight="1">
      <c r="A178" s="32" t="s">
        <v>175</v>
      </c>
      <c r="B178" s="55"/>
      <c r="C178" s="56"/>
      <c r="D178" s="56"/>
      <c r="E178" s="57"/>
      <c r="F178" s="56"/>
      <c r="G178" s="56"/>
      <c r="H178" s="57"/>
      <c r="I178" s="57"/>
      <c r="J178" s="57"/>
      <c r="K178" s="57"/>
      <c r="L178" s="56"/>
      <c r="M178" s="56"/>
      <c r="N178" s="57"/>
      <c r="O178" s="56"/>
      <c r="P178" s="56"/>
      <c r="Q178" s="57"/>
      <c r="R178" s="56"/>
      <c r="S178" s="56"/>
      <c r="T178" s="57"/>
      <c r="U178" s="57"/>
      <c r="V178" s="57"/>
      <c r="W178" s="57"/>
      <c r="X178" s="69"/>
      <c r="Y178" s="69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</row>
    <row r="179" spans="1:48" ht="15" customHeight="1">
      <c r="A179" s="33" t="s">
        <v>176</v>
      </c>
      <c r="B179" s="51">
        <f>'Расчет субсидий'!BM179</f>
        <v>37.200000000000045</v>
      </c>
      <c r="C179" s="53">
        <f>'Расчет субсидий'!D179-1</f>
        <v>-1</v>
      </c>
      <c r="D179" s="53">
        <f>C179*'Расчет субсидий'!E179</f>
        <v>0</v>
      </c>
      <c r="E179" s="54">
        <f t="shared" ref="E179:E191" si="87">$B179*D179/$AV179</f>
        <v>0</v>
      </c>
      <c r="F179" s="27" t="s">
        <v>367</v>
      </c>
      <c r="G179" s="27" t="s">
        <v>367</v>
      </c>
      <c r="H179" s="27" t="s">
        <v>367</v>
      </c>
      <c r="I179" s="27" t="s">
        <v>367</v>
      </c>
      <c r="J179" s="27" t="s">
        <v>367</v>
      </c>
      <c r="K179" s="27" t="s">
        <v>367</v>
      </c>
      <c r="L179" s="53">
        <f>'Расчет субсидий'!P179-1</f>
        <v>-0.33249243188698274</v>
      </c>
      <c r="M179" s="53">
        <f>L179*'Расчет субсидий'!Q179</f>
        <v>-6.6498486377396553</v>
      </c>
      <c r="N179" s="54">
        <f t="shared" ref="N179:N191" si="88">$B179*M179/$AV179</f>
        <v>-73.246399192037103</v>
      </c>
      <c r="O179" s="53">
        <f>'Расчет субсидий'!T179-1</f>
        <v>0.22219999999999995</v>
      </c>
      <c r="P179" s="53">
        <f>O179*'Расчет субсидий'!U179</f>
        <v>5.5549999999999988</v>
      </c>
      <c r="Q179" s="54">
        <f t="shared" ref="Q179:Q191" si="89">$B179*P179/$AV179</f>
        <v>61.186918631890777</v>
      </c>
      <c r="R179" s="53">
        <f>'Расчет субсидий'!X179-1</f>
        <v>8.7499999999999911E-2</v>
      </c>
      <c r="S179" s="53">
        <f>R179*'Расчет субсидий'!Y179</f>
        <v>2.1874999999999978</v>
      </c>
      <c r="T179" s="54">
        <f t="shared" ref="T179:T191" si="90">$B179*S179/$AV179</f>
        <v>24.094758687175691</v>
      </c>
      <c r="U179" s="59">
        <f>'Расчет субсидий'!AB179-1</f>
        <v>0.12589334799340302</v>
      </c>
      <c r="V179" s="59">
        <f>U179*'Расчет субсидий'!AC179</f>
        <v>0.62946673996701508</v>
      </c>
      <c r="W179" s="54">
        <f t="shared" si="84"/>
        <v>6.9334167776495601</v>
      </c>
      <c r="X179" s="67">
        <f>'Расчет субсидий'!AF179-1</f>
        <v>8.2758620689655116E-2</v>
      </c>
      <c r="Y179" s="67">
        <f>X179*'Расчет субсидий'!AG179</f>
        <v>1.6551724137931023</v>
      </c>
      <c r="Z179" s="54">
        <f t="shared" ref="Z179:Z191" si="91">$B179*Y179/$AV179</f>
        <v>18.231305095321119</v>
      </c>
      <c r="AA179" s="27" t="s">
        <v>367</v>
      </c>
      <c r="AB179" s="27" t="s">
        <v>367</v>
      </c>
      <c r="AC179" s="27" t="s">
        <v>367</v>
      </c>
      <c r="AD179" s="27" t="s">
        <v>367</v>
      </c>
      <c r="AE179" s="27" t="s">
        <v>367</v>
      </c>
      <c r="AF179" s="27" t="s">
        <v>367</v>
      </c>
      <c r="AG179" s="27" t="s">
        <v>367</v>
      </c>
      <c r="AH179" s="27" t="s">
        <v>367</v>
      </c>
      <c r="AI179" s="27" t="s">
        <v>367</v>
      </c>
      <c r="AJ179" s="27" t="s">
        <v>367</v>
      </c>
      <c r="AK179" s="27" t="s">
        <v>367</v>
      </c>
      <c r="AL179" s="27" t="s">
        <v>367</v>
      </c>
      <c r="AM179" s="59">
        <f>'Расчет субсидий'!AZ179-1</f>
        <v>-1</v>
      </c>
      <c r="AN179" s="59">
        <f>AM179*'Расчет субсидий'!BA179</f>
        <v>0</v>
      </c>
      <c r="AO179" s="54">
        <f t="shared" si="85"/>
        <v>0</v>
      </c>
      <c r="AP179" s="27" t="s">
        <v>367</v>
      </c>
      <c r="AQ179" s="27" t="s">
        <v>367</v>
      </c>
      <c r="AR179" s="27" t="s">
        <v>367</v>
      </c>
      <c r="AS179" s="27" t="s">
        <v>367</v>
      </c>
      <c r="AT179" s="27" t="s">
        <v>367</v>
      </c>
      <c r="AU179" s="27" t="s">
        <v>367</v>
      </c>
      <c r="AV179" s="53">
        <f t="shared" si="86"/>
        <v>3.3772905160204587</v>
      </c>
    </row>
    <row r="180" spans="1:48" ht="15" customHeight="1">
      <c r="A180" s="33" t="s">
        <v>177</v>
      </c>
      <c r="B180" s="51">
        <f>'Расчет субсидий'!BM180</f>
        <v>43.5</v>
      </c>
      <c r="C180" s="53">
        <f>'Расчет субсидий'!D180-1</f>
        <v>-1</v>
      </c>
      <c r="D180" s="53">
        <f>C180*'Расчет субсидий'!E180</f>
        <v>0</v>
      </c>
      <c r="E180" s="54">
        <f t="shared" si="87"/>
        <v>0</v>
      </c>
      <c r="F180" s="27" t="s">
        <v>367</v>
      </c>
      <c r="G180" s="27" t="s">
        <v>367</v>
      </c>
      <c r="H180" s="27" t="s">
        <v>367</v>
      </c>
      <c r="I180" s="27" t="s">
        <v>367</v>
      </c>
      <c r="J180" s="27" t="s">
        <v>367</v>
      </c>
      <c r="K180" s="27" t="s">
        <v>367</v>
      </c>
      <c r="L180" s="53">
        <f>'Расчет субсидий'!P180-1</f>
        <v>-0.15990248099813564</v>
      </c>
      <c r="M180" s="53">
        <f>L180*'Расчет субсидий'!Q180</f>
        <v>-3.1980496199627129</v>
      </c>
      <c r="N180" s="54">
        <f t="shared" si="88"/>
        <v>-30.28878664815819</v>
      </c>
      <c r="O180" s="53">
        <f>'Расчет субсидий'!T180-1</f>
        <v>6.9642857142857117E-2</v>
      </c>
      <c r="P180" s="53">
        <f>O180*'Расчет субсидий'!U180</f>
        <v>1.3928571428571423</v>
      </c>
      <c r="Q180" s="54">
        <f t="shared" si="89"/>
        <v>13.191775564712803</v>
      </c>
      <c r="R180" s="53">
        <f>'Расчет субсидий'!X180-1</f>
        <v>9.000000000000008E-2</v>
      </c>
      <c r="S180" s="53">
        <f>R180*'Расчет субсидий'!Y180</f>
        <v>2.7000000000000024</v>
      </c>
      <c r="T180" s="54">
        <f t="shared" si="90"/>
        <v>25.571749556212538</v>
      </c>
      <c r="U180" s="59">
        <f>'Расчет субсидий'!AB180-1</f>
        <v>-6.4179207036349939E-2</v>
      </c>
      <c r="V180" s="59">
        <f>U180*'Расчет субсидий'!AC180</f>
        <v>-0.32089603518174969</v>
      </c>
      <c r="W180" s="54">
        <f t="shared" si="84"/>
        <v>-3.0392122389812086</v>
      </c>
      <c r="X180" s="67">
        <f>'Расчет субсидий'!AF180-1</f>
        <v>0.20095238095238099</v>
      </c>
      <c r="Y180" s="67">
        <f>X180*'Расчет субсидий'!AG180</f>
        <v>4.0190476190476199</v>
      </c>
      <c r="Z180" s="54">
        <f t="shared" si="91"/>
        <v>38.06447376621405</v>
      </c>
      <c r="AA180" s="27" t="s">
        <v>367</v>
      </c>
      <c r="AB180" s="27" t="s">
        <v>367</v>
      </c>
      <c r="AC180" s="27" t="s">
        <v>367</v>
      </c>
      <c r="AD180" s="27" t="s">
        <v>367</v>
      </c>
      <c r="AE180" s="27" t="s">
        <v>367</v>
      </c>
      <c r="AF180" s="27" t="s">
        <v>367</v>
      </c>
      <c r="AG180" s="27" t="s">
        <v>367</v>
      </c>
      <c r="AH180" s="27" t="s">
        <v>367</v>
      </c>
      <c r="AI180" s="27" t="s">
        <v>367</v>
      </c>
      <c r="AJ180" s="27" t="s">
        <v>367</v>
      </c>
      <c r="AK180" s="27" t="s">
        <v>367</v>
      </c>
      <c r="AL180" s="27" t="s">
        <v>367</v>
      </c>
      <c r="AM180" s="59">
        <f>'Расчет субсидий'!AZ180-1</f>
        <v>-1</v>
      </c>
      <c r="AN180" s="59">
        <f>AM180*'Расчет субсидий'!BA180</f>
        <v>0</v>
      </c>
      <c r="AO180" s="54">
        <f t="shared" si="85"/>
        <v>0</v>
      </c>
      <c r="AP180" s="27" t="s">
        <v>367</v>
      </c>
      <c r="AQ180" s="27" t="s">
        <v>367</v>
      </c>
      <c r="AR180" s="27" t="s">
        <v>367</v>
      </c>
      <c r="AS180" s="27" t="s">
        <v>367</v>
      </c>
      <c r="AT180" s="27" t="s">
        <v>367</v>
      </c>
      <c r="AU180" s="27" t="s">
        <v>367</v>
      </c>
      <c r="AV180" s="53">
        <f t="shared" si="86"/>
        <v>4.5929591067603024</v>
      </c>
    </row>
    <row r="181" spans="1:48" ht="15" customHeight="1">
      <c r="A181" s="33" t="s">
        <v>178</v>
      </c>
      <c r="B181" s="51">
        <f>'Расчет субсидий'!BM181</f>
        <v>-49.099999999999909</v>
      </c>
      <c r="C181" s="53">
        <f>'Расчет субсидий'!D181-1</f>
        <v>-1</v>
      </c>
      <c r="D181" s="53">
        <f>C181*'Расчет субсидий'!E181</f>
        <v>0</v>
      </c>
      <c r="E181" s="54">
        <f t="shared" si="87"/>
        <v>0</v>
      </c>
      <c r="F181" s="27" t="s">
        <v>367</v>
      </c>
      <c r="G181" s="27" t="s">
        <v>367</v>
      </c>
      <c r="H181" s="27" t="s">
        <v>367</v>
      </c>
      <c r="I181" s="27" t="s">
        <v>367</v>
      </c>
      <c r="J181" s="27" t="s">
        <v>367</v>
      </c>
      <c r="K181" s="27" t="s">
        <v>367</v>
      </c>
      <c r="L181" s="53">
        <f>'Расчет субсидий'!P181-1</f>
        <v>-0.44729674519950968</v>
      </c>
      <c r="M181" s="53">
        <f>L181*'Расчет субсидий'!Q181</f>
        <v>-8.9459349039901941</v>
      </c>
      <c r="N181" s="54">
        <f t="shared" si="88"/>
        <v>-160.053927763828</v>
      </c>
      <c r="O181" s="53">
        <f>'Расчет субсидий'!T181-1</f>
        <v>0.13485294117647073</v>
      </c>
      <c r="P181" s="53">
        <f>O181*'Расчет субсидий'!U181</f>
        <v>4.0455882352941224</v>
      </c>
      <c r="Q181" s="54">
        <f t="shared" si="89"/>
        <v>72.38061690848491</v>
      </c>
      <c r="R181" s="53">
        <f>'Расчет субсидий'!X181-1</f>
        <v>9.9999999999999867E-2</v>
      </c>
      <c r="S181" s="53">
        <f>R181*'Расчет субсидий'!Y181</f>
        <v>1.9999999999999973</v>
      </c>
      <c r="T181" s="54">
        <f t="shared" si="90"/>
        <v>35.782493273551154</v>
      </c>
      <c r="U181" s="59">
        <f>'Расчет субсидий'!AB181-1</f>
        <v>-0.14472835050314314</v>
      </c>
      <c r="V181" s="59">
        <f>U181*'Расчет субсидий'!AC181</f>
        <v>-0.72364175251571572</v>
      </c>
      <c r="W181" s="54">
        <f t="shared" si="84"/>
        <v>-12.946853070927199</v>
      </c>
      <c r="X181" s="67">
        <f>'Расчет субсидий'!AF181-1</f>
        <v>4.3981481481481399E-2</v>
      </c>
      <c r="Y181" s="67">
        <f>X181*'Расчет субсидий'!AG181</f>
        <v>0.87962962962962798</v>
      </c>
      <c r="Z181" s="54">
        <f t="shared" si="91"/>
        <v>15.737670652719249</v>
      </c>
      <c r="AA181" s="27" t="s">
        <v>367</v>
      </c>
      <c r="AB181" s="27" t="s">
        <v>367</v>
      </c>
      <c r="AC181" s="27" t="s">
        <v>367</v>
      </c>
      <c r="AD181" s="27" t="s">
        <v>367</v>
      </c>
      <c r="AE181" s="27" t="s">
        <v>367</v>
      </c>
      <c r="AF181" s="27" t="s">
        <v>367</v>
      </c>
      <c r="AG181" s="27" t="s">
        <v>367</v>
      </c>
      <c r="AH181" s="27" t="s">
        <v>367</v>
      </c>
      <c r="AI181" s="27" t="s">
        <v>367</v>
      </c>
      <c r="AJ181" s="27" t="s">
        <v>367</v>
      </c>
      <c r="AK181" s="27" t="s">
        <v>367</v>
      </c>
      <c r="AL181" s="27" t="s">
        <v>367</v>
      </c>
      <c r="AM181" s="59">
        <f>'Расчет субсидий'!AZ181-1</f>
        <v>-1</v>
      </c>
      <c r="AN181" s="59">
        <f>AM181*'Расчет субсидий'!BA181</f>
        <v>0</v>
      </c>
      <c r="AO181" s="54">
        <f t="shared" si="85"/>
        <v>0</v>
      </c>
      <c r="AP181" s="27" t="s">
        <v>367</v>
      </c>
      <c r="AQ181" s="27" t="s">
        <v>367</v>
      </c>
      <c r="AR181" s="27" t="s">
        <v>367</v>
      </c>
      <c r="AS181" s="27" t="s">
        <v>367</v>
      </c>
      <c r="AT181" s="27" t="s">
        <v>367</v>
      </c>
      <c r="AU181" s="27" t="s">
        <v>367</v>
      </c>
      <c r="AV181" s="53">
        <f t="shared" si="86"/>
        <v>-2.7443587915821621</v>
      </c>
    </row>
    <row r="182" spans="1:48" ht="15" customHeight="1">
      <c r="A182" s="33" t="s">
        <v>179</v>
      </c>
      <c r="B182" s="51">
        <f>'Расчет субсидий'!BM182</f>
        <v>47.700000000000045</v>
      </c>
      <c r="C182" s="53">
        <f>'Расчет субсидий'!D182-1</f>
        <v>6.3376807776374111E-3</v>
      </c>
      <c r="D182" s="53">
        <f>C182*'Расчет субсидий'!E182</f>
        <v>6.3376807776374111E-2</v>
      </c>
      <c r="E182" s="54">
        <f t="shared" si="87"/>
        <v>0.37756119858950682</v>
      </c>
      <c r="F182" s="27" t="s">
        <v>367</v>
      </c>
      <c r="G182" s="27" t="s">
        <v>367</v>
      </c>
      <c r="H182" s="27" t="s">
        <v>367</v>
      </c>
      <c r="I182" s="27" t="s">
        <v>367</v>
      </c>
      <c r="J182" s="27" t="s">
        <v>367</v>
      </c>
      <c r="K182" s="27" t="s">
        <v>367</v>
      </c>
      <c r="L182" s="53">
        <f>'Расчет субсидий'!P182-1</f>
        <v>-8.8645279426655677E-3</v>
      </c>
      <c r="M182" s="53">
        <f>L182*'Расчет субсидий'!Q182</f>
        <v>-0.17729055885331135</v>
      </c>
      <c r="N182" s="54">
        <f t="shared" si="88"/>
        <v>-1.056191345822457</v>
      </c>
      <c r="O182" s="53">
        <f>'Расчет субсидий'!T182-1</f>
        <v>8.7037037037037024E-2</v>
      </c>
      <c r="P182" s="53">
        <f>O182*'Расчет субсидий'!U182</f>
        <v>0.87037037037037024</v>
      </c>
      <c r="Q182" s="54">
        <f t="shared" si="89"/>
        <v>5.1851472452409268</v>
      </c>
      <c r="R182" s="53">
        <f>'Расчет субсидий'!X182-1</f>
        <v>0.23569230769230765</v>
      </c>
      <c r="S182" s="53">
        <f>R182*'Расчет субсидий'!Y182</f>
        <v>9.4276923076923058</v>
      </c>
      <c r="T182" s="54">
        <f t="shared" si="90"/>
        <v>56.164564491560242</v>
      </c>
      <c r="U182" s="59">
        <f>'Расчет субсидий'!AB182-1</f>
        <v>-7.1824561704905587E-2</v>
      </c>
      <c r="V182" s="59">
        <f>U182*'Расчет субсидий'!AC182</f>
        <v>-0.35912280852452794</v>
      </c>
      <c r="W182" s="54">
        <f t="shared" si="84"/>
        <v>-2.1394393751383749</v>
      </c>
      <c r="X182" s="67">
        <f>'Расчет субсидий'!AF182-1</f>
        <v>-9.0909090909090939E-2</v>
      </c>
      <c r="Y182" s="67">
        <f>X182*'Расчет субсидий'!AG182</f>
        <v>-1.8181818181818188</v>
      </c>
      <c r="Z182" s="54">
        <f t="shared" si="91"/>
        <v>-10.831642214429793</v>
      </c>
      <c r="AA182" s="27" t="s">
        <v>367</v>
      </c>
      <c r="AB182" s="27" t="s">
        <v>367</v>
      </c>
      <c r="AC182" s="27" t="s">
        <v>367</v>
      </c>
      <c r="AD182" s="27" t="s">
        <v>367</v>
      </c>
      <c r="AE182" s="27" t="s">
        <v>367</v>
      </c>
      <c r="AF182" s="27" t="s">
        <v>367</v>
      </c>
      <c r="AG182" s="27" t="s">
        <v>367</v>
      </c>
      <c r="AH182" s="27" t="s">
        <v>367</v>
      </c>
      <c r="AI182" s="27" t="s">
        <v>367</v>
      </c>
      <c r="AJ182" s="27" t="s">
        <v>367</v>
      </c>
      <c r="AK182" s="27" t="s">
        <v>367</v>
      </c>
      <c r="AL182" s="27" t="s">
        <v>367</v>
      </c>
      <c r="AM182" s="59">
        <f>'Расчет субсидий'!AZ182-1</f>
        <v>0</v>
      </c>
      <c r="AN182" s="59">
        <f>AM182*'Расчет субсидий'!BA182</f>
        <v>0</v>
      </c>
      <c r="AO182" s="54">
        <f t="shared" si="85"/>
        <v>0</v>
      </c>
      <c r="AP182" s="27" t="s">
        <v>367</v>
      </c>
      <c r="AQ182" s="27" t="s">
        <v>367</v>
      </c>
      <c r="AR182" s="27" t="s">
        <v>367</v>
      </c>
      <c r="AS182" s="27" t="s">
        <v>367</v>
      </c>
      <c r="AT182" s="27" t="s">
        <v>367</v>
      </c>
      <c r="AU182" s="27" t="s">
        <v>367</v>
      </c>
      <c r="AV182" s="53">
        <f t="shared" si="86"/>
        <v>8.0068443002793916</v>
      </c>
    </row>
    <row r="183" spans="1:48" ht="15" customHeight="1">
      <c r="A183" s="33" t="s">
        <v>180</v>
      </c>
      <c r="B183" s="51">
        <f>'Расчет субсидий'!BM183</f>
        <v>-50.200000000000045</v>
      </c>
      <c r="C183" s="53">
        <f>'Расчет субсидий'!D183-1</f>
        <v>-1</v>
      </c>
      <c r="D183" s="53">
        <f>C183*'Расчет субсидий'!E183</f>
        <v>0</v>
      </c>
      <c r="E183" s="54">
        <f t="shared" si="87"/>
        <v>0</v>
      </c>
      <c r="F183" s="27" t="s">
        <v>367</v>
      </c>
      <c r="G183" s="27" t="s">
        <v>367</v>
      </c>
      <c r="H183" s="27" t="s">
        <v>367</v>
      </c>
      <c r="I183" s="27" t="s">
        <v>367</v>
      </c>
      <c r="J183" s="27" t="s">
        <v>367</v>
      </c>
      <c r="K183" s="27" t="s">
        <v>367</v>
      </c>
      <c r="L183" s="53">
        <f>'Расчет субсидий'!P183-1</f>
        <v>-0.38924240155711931</v>
      </c>
      <c r="M183" s="53">
        <f>L183*'Расчет субсидий'!Q183</f>
        <v>-7.7848480311423867</v>
      </c>
      <c r="N183" s="54">
        <f t="shared" si="88"/>
        <v>-75.011225344082888</v>
      </c>
      <c r="O183" s="53">
        <f>'Расчет субсидий'!T183-1</f>
        <v>5.8076923076923137E-2</v>
      </c>
      <c r="P183" s="53">
        <f>O183*'Расчет субсидий'!U183</f>
        <v>2.0326923076923098</v>
      </c>
      <c r="Q183" s="54">
        <f t="shared" si="89"/>
        <v>19.58609084435998</v>
      </c>
      <c r="R183" s="53">
        <f>'Расчет субсидий'!X183-1</f>
        <v>0.17652173913043478</v>
      </c>
      <c r="S183" s="53">
        <f>R183*'Расчет субсидий'!Y183</f>
        <v>2.6478260869565218</v>
      </c>
      <c r="T183" s="54">
        <f t="shared" si="90"/>
        <v>25.513237828933043</v>
      </c>
      <c r="U183" s="59">
        <f>'Расчет субсидий'!AB183-1</f>
        <v>-0.13979109400769651</v>
      </c>
      <c r="V183" s="59">
        <f>U183*'Расчет субсидий'!AC183</f>
        <v>-0.69895547003848257</v>
      </c>
      <c r="W183" s="54">
        <f t="shared" si="84"/>
        <v>-6.7348143546024017</v>
      </c>
      <c r="X183" s="67">
        <f>'Расчет субсидий'!AF183-1</f>
        <v>-7.0329670329670302E-2</v>
      </c>
      <c r="Y183" s="67">
        <f>X183*'Расчет субсидий'!AG183</f>
        <v>-1.406593406593406</v>
      </c>
      <c r="Z183" s="54">
        <f t="shared" si="91"/>
        <v>-13.553288974607778</v>
      </c>
      <c r="AA183" s="27" t="s">
        <v>367</v>
      </c>
      <c r="AB183" s="27" t="s">
        <v>367</v>
      </c>
      <c r="AC183" s="27" t="s">
        <v>367</v>
      </c>
      <c r="AD183" s="27" t="s">
        <v>367</v>
      </c>
      <c r="AE183" s="27" t="s">
        <v>367</v>
      </c>
      <c r="AF183" s="27" t="s">
        <v>367</v>
      </c>
      <c r="AG183" s="27" t="s">
        <v>367</v>
      </c>
      <c r="AH183" s="27" t="s">
        <v>367</v>
      </c>
      <c r="AI183" s="27" t="s">
        <v>367</v>
      </c>
      <c r="AJ183" s="27" t="s">
        <v>367</v>
      </c>
      <c r="AK183" s="27" t="s">
        <v>367</v>
      </c>
      <c r="AL183" s="27" t="s">
        <v>367</v>
      </c>
      <c r="AM183" s="59">
        <f>'Расчет субсидий'!AZ183-1</f>
        <v>0</v>
      </c>
      <c r="AN183" s="59">
        <f>AM183*'Расчет субсидий'!BA183</f>
        <v>0</v>
      </c>
      <c r="AO183" s="54">
        <f t="shared" si="85"/>
        <v>0</v>
      </c>
      <c r="AP183" s="27" t="s">
        <v>367</v>
      </c>
      <c r="AQ183" s="27" t="s">
        <v>367</v>
      </c>
      <c r="AR183" s="27" t="s">
        <v>367</v>
      </c>
      <c r="AS183" s="27" t="s">
        <v>367</v>
      </c>
      <c r="AT183" s="27" t="s">
        <v>367</v>
      </c>
      <c r="AU183" s="27" t="s">
        <v>367</v>
      </c>
      <c r="AV183" s="53">
        <f t="shared" si="86"/>
        <v>-5.2098785131254441</v>
      </c>
    </row>
    <row r="184" spans="1:48" ht="15" customHeight="1">
      <c r="A184" s="33" t="s">
        <v>181</v>
      </c>
      <c r="B184" s="51">
        <f>'Расчет субсидий'!BM184</f>
        <v>59.5</v>
      </c>
      <c r="C184" s="53">
        <f>'Расчет субсидий'!D184-1</f>
        <v>-1</v>
      </c>
      <c r="D184" s="53">
        <f>C184*'Расчет субсидий'!E184</f>
        <v>0</v>
      </c>
      <c r="E184" s="54">
        <f t="shared" si="87"/>
        <v>0</v>
      </c>
      <c r="F184" s="27" t="s">
        <v>367</v>
      </c>
      <c r="G184" s="27" t="s">
        <v>367</v>
      </c>
      <c r="H184" s="27" t="s">
        <v>367</v>
      </c>
      <c r="I184" s="27" t="s">
        <v>367</v>
      </c>
      <c r="J184" s="27" t="s">
        <v>367</v>
      </c>
      <c r="K184" s="27" t="s">
        <v>367</v>
      </c>
      <c r="L184" s="53">
        <f>'Расчет субсидий'!P184-1</f>
        <v>-9.436735399645535E-2</v>
      </c>
      <c r="M184" s="53">
        <f>L184*'Расчет субсидий'!Q184</f>
        <v>-1.887347079929107</v>
      </c>
      <c r="N184" s="54">
        <f t="shared" si="88"/>
        <v>-18.670845801182878</v>
      </c>
      <c r="O184" s="53">
        <f>'Расчет субсидий'!T184-1</f>
        <v>0.19927272727272727</v>
      </c>
      <c r="P184" s="53">
        <f>O184*'Расчет субсидий'!U184</f>
        <v>4.9818181818181815</v>
      </c>
      <c r="Q184" s="54">
        <f t="shared" si="89"/>
        <v>49.283335360738391</v>
      </c>
      <c r="R184" s="53">
        <f>'Расчет субсидий'!X184-1</f>
        <v>7.8947368421052655E-2</v>
      </c>
      <c r="S184" s="53">
        <f>R184*'Расчет субсидий'!Y184</f>
        <v>1.9736842105263164</v>
      </c>
      <c r="T184" s="54">
        <f t="shared" si="90"/>
        <v>19.524947979547246</v>
      </c>
      <c r="U184" s="59">
        <f>'Расчет субсидий'!AB184-1</f>
        <v>-0.13858546262877358</v>
      </c>
      <c r="V184" s="59">
        <f>U184*'Расчет субсидий'!AC184</f>
        <v>-0.69292731314386791</v>
      </c>
      <c r="W184" s="54">
        <f t="shared" si="84"/>
        <v>-6.8548806696556746</v>
      </c>
      <c r="X184" s="67">
        <f>'Расчет субсидий'!AF184-1</f>
        <v>8.1967213114754189E-2</v>
      </c>
      <c r="Y184" s="67">
        <f>X184*'Расчет субсидий'!AG184</f>
        <v>1.6393442622950838</v>
      </c>
      <c r="Z184" s="54">
        <f t="shared" si="91"/>
        <v>16.217443130552919</v>
      </c>
      <c r="AA184" s="27" t="s">
        <v>367</v>
      </c>
      <c r="AB184" s="27" t="s">
        <v>367</v>
      </c>
      <c r="AC184" s="27" t="s">
        <v>367</v>
      </c>
      <c r="AD184" s="27" t="s">
        <v>367</v>
      </c>
      <c r="AE184" s="27" t="s">
        <v>367</v>
      </c>
      <c r="AF184" s="27" t="s">
        <v>367</v>
      </c>
      <c r="AG184" s="27" t="s">
        <v>367</v>
      </c>
      <c r="AH184" s="27" t="s">
        <v>367</v>
      </c>
      <c r="AI184" s="27" t="s">
        <v>367</v>
      </c>
      <c r="AJ184" s="27" t="s">
        <v>367</v>
      </c>
      <c r="AK184" s="27" t="s">
        <v>367</v>
      </c>
      <c r="AL184" s="27" t="s">
        <v>367</v>
      </c>
      <c r="AM184" s="59">
        <f>'Расчет субсидий'!AZ184-1</f>
        <v>-1</v>
      </c>
      <c r="AN184" s="59">
        <f>AM184*'Расчет субсидий'!BA184</f>
        <v>0</v>
      </c>
      <c r="AO184" s="54">
        <f t="shared" si="85"/>
        <v>0</v>
      </c>
      <c r="AP184" s="27" t="s">
        <v>367</v>
      </c>
      <c r="AQ184" s="27" t="s">
        <v>367</v>
      </c>
      <c r="AR184" s="27" t="s">
        <v>367</v>
      </c>
      <c r="AS184" s="27" t="s">
        <v>367</v>
      </c>
      <c r="AT184" s="27" t="s">
        <v>367</v>
      </c>
      <c r="AU184" s="27" t="s">
        <v>367</v>
      </c>
      <c r="AV184" s="53">
        <f t="shared" si="86"/>
        <v>6.014572261566606</v>
      </c>
    </row>
    <row r="185" spans="1:48" ht="15" customHeight="1">
      <c r="A185" s="33" t="s">
        <v>182</v>
      </c>
      <c r="B185" s="51">
        <f>'Расчет субсидий'!BM185</f>
        <v>79.599999999999909</v>
      </c>
      <c r="C185" s="53">
        <f>'Расчет субсидий'!D185-1</f>
        <v>-1</v>
      </c>
      <c r="D185" s="53">
        <f>C185*'Расчет субсидий'!E185</f>
        <v>0</v>
      </c>
      <c r="E185" s="54">
        <f t="shared" si="87"/>
        <v>0</v>
      </c>
      <c r="F185" s="27" t="s">
        <v>367</v>
      </c>
      <c r="G185" s="27" t="s">
        <v>367</v>
      </c>
      <c r="H185" s="27" t="s">
        <v>367</v>
      </c>
      <c r="I185" s="27" t="s">
        <v>367</v>
      </c>
      <c r="J185" s="27" t="s">
        <v>367</v>
      </c>
      <c r="K185" s="27" t="s">
        <v>367</v>
      </c>
      <c r="L185" s="53">
        <f>'Расчет субсидий'!P185-1</f>
        <v>-0.10569719182881465</v>
      </c>
      <c r="M185" s="53">
        <f>L185*'Расчет субсидий'!Q185</f>
        <v>-2.113943836576293</v>
      </c>
      <c r="N185" s="54">
        <f t="shared" si="88"/>
        <v>-27.891039153442406</v>
      </c>
      <c r="O185" s="53">
        <f>'Расчет субсидий'!T185-1</f>
        <v>0.11284768211920526</v>
      </c>
      <c r="P185" s="53">
        <f>O185*'Расчет субсидий'!U185</f>
        <v>2.8211920529801313</v>
      </c>
      <c r="Q185" s="54">
        <f t="shared" si="89"/>
        <v>37.222359765474117</v>
      </c>
      <c r="R185" s="53">
        <f>'Расчет субсидий'!X185-1</f>
        <v>0.14000000000000012</v>
      </c>
      <c r="S185" s="53">
        <f>R185*'Расчет субсидий'!Y185</f>
        <v>3.5000000000000031</v>
      </c>
      <c r="T185" s="54">
        <f t="shared" si="90"/>
        <v>46.178443981345289</v>
      </c>
      <c r="U185" s="59">
        <f>'Расчет субсидий'!AB185-1</f>
        <v>-5.531122539457356E-2</v>
      </c>
      <c r="V185" s="59">
        <f>U185*'Расчет субсидий'!AC185</f>
        <v>-0.2765561269728678</v>
      </c>
      <c r="W185" s="54">
        <f t="shared" si="84"/>
        <v>-3.648837604889823</v>
      </c>
      <c r="X185" s="67">
        <f>'Расчет субсидий'!AF185-1</f>
        <v>0.10512129380053903</v>
      </c>
      <c r="Y185" s="67">
        <f>X185*'Расчет субсидий'!AG185</f>
        <v>2.1024258760107806</v>
      </c>
      <c r="Z185" s="54">
        <f t="shared" si="91"/>
        <v>27.73907301151273</v>
      </c>
      <c r="AA185" s="27" t="s">
        <v>367</v>
      </c>
      <c r="AB185" s="27" t="s">
        <v>367</v>
      </c>
      <c r="AC185" s="27" t="s">
        <v>367</v>
      </c>
      <c r="AD185" s="27" t="s">
        <v>367</v>
      </c>
      <c r="AE185" s="27" t="s">
        <v>367</v>
      </c>
      <c r="AF185" s="27" t="s">
        <v>367</v>
      </c>
      <c r="AG185" s="27" t="s">
        <v>367</v>
      </c>
      <c r="AH185" s="27" t="s">
        <v>367</v>
      </c>
      <c r="AI185" s="27" t="s">
        <v>367</v>
      </c>
      <c r="AJ185" s="27" t="s">
        <v>367</v>
      </c>
      <c r="AK185" s="27" t="s">
        <v>367</v>
      </c>
      <c r="AL185" s="27" t="s">
        <v>367</v>
      </c>
      <c r="AM185" s="59">
        <f>'Расчет субсидий'!AZ185-1</f>
        <v>-1</v>
      </c>
      <c r="AN185" s="59">
        <f>AM185*'Расчет субсидий'!BA185</f>
        <v>0</v>
      </c>
      <c r="AO185" s="54">
        <f t="shared" si="85"/>
        <v>0</v>
      </c>
      <c r="AP185" s="27" t="s">
        <v>367</v>
      </c>
      <c r="AQ185" s="27" t="s">
        <v>367</v>
      </c>
      <c r="AR185" s="27" t="s">
        <v>367</v>
      </c>
      <c r="AS185" s="27" t="s">
        <v>367</v>
      </c>
      <c r="AT185" s="27" t="s">
        <v>367</v>
      </c>
      <c r="AU185" s="27" t="s">
        <v>367</v>
      </c>
      <c r="AV185" s="53">
        <f t="shared" si="86"/>
        <v>6.0331179654417539</v>
      </c>
    </row>
    <row r="186" spans="1:48" ht="15" customHeight="1">
      <c r="A186" s="33" t="s">
        <v>183</v>
      </c>
      <c r="B186" s="51">
        <f>'Расчет субсидий'!BM186</f>
        <v>33</v>
      </c>
      <c r="C186" s="53">
        <f>'Расчет субсидий'!D186-1</f>
        <v>6.9329683231229566E-3</v>
      </c>
      <c r="D186" s="53">
        <f>C186*'Расчет субсидий'!E186</f>
        <v>6.9329683231229566E-2</v>
      </c>
      <c r="E186" s="54">
        <f t="shared" si="87"/>
        <v>0.47718531633541555</v>
      </c>
      <c r="F186" s="27" t="s">
        <v>367</v>
      </c>
      <c r="G186" s="27" t="s">
        <v>367</v>
      </c>
      <c r="H186" s="27" t="s">
        <v>367</v>
      </c>
      <c r="I186" s="27" t="s">
        <v>367</v>
      </c>
      <c r="J186" s="27" t="s">
        <v>367</v>
      </c>
      <c r="K186" s="27" t="s">
        <v>367</v>
      </c>
      <c r="L186" s="53">
        <f>'Расчет субсидий'!P186-1</f>
        <v>5.6048575432041003E-2</v>
      </c>
      <c r="M186" s="53">
        <f>L186*'Расчет субсидий'!Q186</f>
        <v>1.1209715086408201</v>
      </c>
      <c r="N186" s="54">
        <f t="shared" si="88"/>
        <v>7.7154707626416341</v>
      </c>
      <c r="O186" s="53">
        <f>'Расчет субсидий'!T186-1</f>
        <v>7.0757250268528527E-2</v>
      </c>
      <c r="P186" s="53">
        <f>O186*'Расчет субсидий'!U186</f>
        <v>2.4765037593984984</v>
      </c>
      <c r="Q186" s="54">
        <f t="shared" si="89"/>
        <v>17.045386258192195</v>
      </c>
      <c r="R186" s="53">
        <f>'Расчет субсидий'!X186-1</f>
        <v>8.5238095238095335E-2</v>
      </c>
      <c r="S186" s="53">
        <f>R186*'Расчет субсидий'!Y186</f>
        <v>1.27857142857143</v>
      </c>
      <c r="T186" s="54">
        <f t="shared" si="90"/>
        <v>8.8002062488215067</v>
      </c>
      <c r="U186" s="59">
        <f>'Расчет субсидий'!AB186-1</f>
        <v>-3.0169178773059468E-2</v>
      </c>
      <c r="V186" s="59">
        <f>U186*'Расчет субсидий'!AC186</f>
        <v>-0.15084589386529734</v>
      </c>
      <c r="W186" s="54">
        <f t="shared" si="84"/>
        <v>-1.038248585990746</v>
      </c>
      <c r="X186" s="67">
        <f>'Расчет субсидий'!AF186-1</f>
        <v>0</v>
      </c>
      <c r="Y186" s="67">
        <f>X186*'Расчет субсидий'!AG186</f>
        <v>0</v>
      </c>
      <c r="Z186" s="54">
        <f t="shared" si="91"/>
        <v>0</v>
      </c>
      <c r="AA186" s="27" t="s">
        <v>367</v>
      </c>
      <c r="AB186" s="27" t="s">
        <v>367</v>
      </c>
      <c r="AC186" s="27" t="s">
        <v>367</v>
      </c>
      <c r="AD186" s="27" t="s">
        <v>367</v>
      </c>
      <c r="AE186" s="27" t="s">
        <v>367</v>
      </c>
      <c r="AF186" s="27" t="s">
        <v>367</v>
      </c>
      <c r="AG186" s="27" t="s">
        <v>367</v>
      </c>
      <c r="AH186" s="27" t="s">
        <v>367</v>
      </c>
      <c r="AI186" s="27" t="s">
        <v>367</v>
      </c>
      <c r="AJ186" s="27" t="s">
        <v>367</v>
      </c>
      <c r="AK186" s="27" t="s">
        <v>367</v>
      </c>
      <c r="AL186" s="27" t="s">
        <v>367</v>
      </c>
      <c r="AM186" s="59">
        <f>'Расчет субсидий'!AZ186-1</f>
        <v>0</v>
      </c>
      <c r="AN186" s="59">
        <f>AM186*'Расчет субсидий'!BA186</f>
        <v>0</v>
      </c>
      <c r="AO186" s="54">
        <f t="shared" si="85"/>
        <v>0</v>
      </c>
      <c r="AP186" s="27" t="s">
        <v>367</v>
      </c>
      <c r="AQ186" s="27" t="s">
        <v>367</v>
      </c>
      <c r="AR186" s="27" t="s">
        <v>367</v>
      </c>
      <c r="AS186" s="27" t="s">
        <v>367</v>
      </c>
      <c r="AT186" s="27" t="s">
        <v>367</v>
      </c>
      <c r="AU186" s="27" t="s">
        <v>367</v>
      </c>
      <c r="AV186" s="53">
        <f t="shared" si="86"/>
        <v>4.7945304859766802</v>
      </c>
    </row>
    <row r="187" spans="1:48" ht="15" customHeight="1">
      <c r="A187" s="33" t="s">
        <v>184</v>
      </c>
      <c r="B187" s="51">
        <f>'Расчет субсидий'!BM187</f>
        <v>-30</v>
      </c>
      <c r="C187" s="53">
        <f>'Расчет субсидий'!D187-1</f>
        <v>-1</v>
      </c>
      <c r="D187" s="53">
        <f>C187*'Расчет субсидий'!E187</f>
        <v>0</v>
      </c>
      <c r="E187" s="54">
        <f t="shared" si="87"/>
        <v>0</v>
      </c>
      <c r="F187" s="27" t="s">
        <v>367</v>
      </c>
      <c r="G187" s="27" t="s">
        <v>367</v>
      </c>
      <c r="H187" s="27" t="s">
        <v>367</v>
      </c>
      <c r="I187" s="27" t="s">
        <v>367</v>
      </c>
      <c r="J187" s="27" t="s">
        <v>367</v>
      </c>
      <c r="K187" s="27" t="s">
        <v>367</v>
      </c>
      <c r="L187" s="53">
        <f>'Расчет субсидий'!P187-1</f>
        <v>-0.35423718921442748</v>
      </c>
      <c r="M187" s="53">
        <f>L187*'Расчет субсидий'!Q187</f>
        <v>-7.0847437842885501</v>
      </c>
      <c r="N187" s="54">
        <f t="shared" si="88"/>
        <v>-126.00130409806509</v>
      </c>
      <c r="O187" s="53">
        <f>'Расчет субсидий'!T187-1</f>
        <v>8.5873015873015879E-2</v>
      </c>
      <c r="P187" s="53">
        <f>O187*'Расчет субсидий'!U187</f>
        <v>2.5761904761904764</v>
      </c>
      <c r="Q187" s="54">
        <f t="shared" si="89"/>
        <v>45.817233408619586</v>
      </c>
      <c r="R187" s="53">
        <f>'Расчет субсидий'!X187-1</f>
        <v>0.11999999999999988</v>
      </c>
      <c r="S187" s="53">
        <f>R187*'Расчет субсидий'!Y187</f>
        <v>2.3999999999999977</v>
      </c>
      <c r="T187" s="54">
        <f t="shared" si="90"/>
        <v>42.683707279009703</v>
      </c>
      <c r="U187" s="59">
        <f>'Расчет субсидий'!AB187-1</f>
        <v>-4.1368884002198958E-2</v>
      </c>
      <c r="V187" s="59">
        <f>U187*'Расчет субсидий'!AC187</f>
        <v>-0.20684442001099479</v>
      </c>
      <c r="W187" s="54">
        <f t="shared" si="84"/>
        <v>-3.6787027816857694</v>
      </c>
      <c r="X187" s="67">
        <f>'Расчет субсидий'!AF187-1</f>
        <v>3.1428571428571361E-2</v>
      </c>
      <c r="Y187" s="67">
        <f>X187*'Расчет субсидий'!AG187</f>
        <v>0.62857142857142723</v>
      </c>
      <c r="Z187" s="54">
        <f t="shared" si="91"/>
        <v>11.179066192121576</v>
      </c>
      <c r="AA187" s="27" t="s">
        <v>367</v>
      </c>
      <c r="AB187" s="27" t="s">
        <v>367</v>
      </c>
      <c r="AC187" s="27" t="s">
        <v>367</v>
      </c>
      <c r="AD187" s="27" t="s">
        <v>367</v>
      </c>
      <c r="AE187" s="27" t="s">
        <v>367</v>
      </c>
      <c r="AF187" s="27" t="s">
        <v>367</v>
      </c>
      <c r="AG187" s="27" t="s">
        <v>367</v>
      </c>
      <c r="AH187" s="27" t="s">
        <v>367</v>
      </c>
      <c r="AI187" s="27" t="s">
        <v>367</v>
      </c>
      <c r="AJ187" s="27" t="s">
        <v>367</v>
      </c>
      <c r="AK187" s="27" t="s">
        <v>367</v>
      </c>
      <c r="AL187" s="27" t="s">
        <v>367</v>
      </c>
      <c r="AM187" s="59">
        <f>'Расчет субсидий'!AZ187-1</f>
        <v>-1</v>
      </c>
      <c r="AN187" s="59">
        <f>AM187*'Расчет субсидий'!BA187</f>
        <v>0</v>
      </c>
      <c r="AO187" s="54">
        <f t="shared" si="85"/>
        <v>0</v>
      </c>
      <c r="AP187" s="27" t="s">
        <v>367</v>
      </c>
      <c r="AQ187" s="27" t="s">
        <v>367</v>
      </c>
      <c r="AR187" s="27" t="s">
        <v>367</v>
      </c>
      <c r="AS187" s="27" t="s">
        <v>367</v>
      </c>
      <c r="AT187" s="27" t="s">
        <v>367</v>
      </c>
      <c r="AU187" s="27" t="s">
        <v>367</v>
      </c>
      <c r="AV187" s="53">
        <f t="shared" si="86"/>
        <v>-1.686826299537644</v>
      </c>
    </row>
    <row r="188" spans="1:48" ht="15" customHeight="1">
      <c r="A188" s="33" t="s">
        <v>185</v>
      </c>
      <c r="B188" s="51">
        <f>'Расчет субсидий'!BM188</f>
        <v>51.400000000000091</v>
      </c>
      <c r="C188" s="53">
        <f>'Расчет субсидий'!D188-1</f>
        <v>-1</v>
      </c>
      <c r="D188" s="53">
        <f>C188*'Расчет субсидий'!E188</f>
        <v>0</v>
      </c>
      <c r="E188" s="54">
        <f t="shared" si="87"/>
        <v>0</v>
      </c>
      <c r="F188" s="27" t="s">
        <v>367</v>
      </c>
      <c r="G188" s="27" t="s">
        <v>367</v>
      </c>
      <c r="H188" s="27" t="s">
        <v>367</v>
      </c>
      <c r="I188" s="27" t="s">
        <v>367</v>
      </c>
      <c r="J188" s="27" t="s">
        <v>367</v>
      </c>
      <c r="K188" s="27" t="s">
        <v>367</v>
      </c>
      <c r="L188" s="53">
        <f>'Расчет субсидий'!P188-1</f>
        <v>-8.8740987243474123E-4</v>
      </c>
      <c r="M188" s="53">
        <f>L188*'Расчет субсидий'!Q188</f>
        <v>-1.7748197448694825E-2</v>
      </c>
      <c r="N188" s="54">
        <f t="shared" si="88"/>
        <v>-0.22149949209633038</v>
      </c>
      <c r="O188" s="53">
        <f>'Расчет субсидий'!T188-1</f>
        <v>0.10443749999999996</v>
      </c>
      <c r="P188" s="53">
        <f>O188*'Расчет субсидий'!U188</f>
        <v>3.1331249999999988</v>
      </c>
      <c r="Q188" s="54">
        <f t="shared" si="89"/>
        <v>39.1017509344505</v>
      </c>
      <c r="R188" s="53">
        <f>'Расчет субсидий'!X188-1</f>
        <v>4.705882352941182E-2</v>
      </c>
      <c r="S188" s="53">
        <f>R188*'Расчет субсидий'!Y188</f>
        <v>0.94117647058823639</v>
      </c>
      <c r="T188" s="54">
        <f t="shared" si="90"/>
        <v>11.74598777205072</v>
      </c>
      <c r="U188" s="59">
        <f>'Расчет субсидий'!AB188-1</f>
        <v>-0.1322809497630828</v>
      </c>
      <c r="V188" s="59">
        <f>U188*'Расчет субсидий'!AC188</f>
        <v>-0.661404748815414</v>
      </c>
      <c r="W188" s="54">
        <f t="shared" si="84"/>
        <v>-8.2544053477097545</v>
      </c>
      <c r="X188" s="67">
        <f>'Расчет субсидий'!AF188-1</f>
        <v>3.6170212765957555E-2</v>
      </c>
      <c r="Y188" s="67">
        <f>X188*'Расчет субсидий'!AG188</f>
        <v>0.72340425531915109</v>
      </c>
      <c r="Z188" s="54">
        <f t="shared" si="91"/>
        <v>9.028166133304957</v>
      </c>
      <c r="AA188" s="27" t="s">
        <v>367</v>
      </c>
      <c r="AB188" s="27" t="s">
        <v>367</v>
      </c>
      <c r="AC188" s="27" t="s">
        <v>367</v>
      </c>
      <c r="AD188" s="27" t="s">
        <v>367</v>
      </c>
      <c r="AE188" s="27" t="s">
        <v>367</v>
      </c>
      <c r="AF188" s="27" t="s">
        <v>367</v>
      </c>
      <c r="AG188" s="27" t="s">
        <v>367</v>
      </c>
      <c r="AH188" s="27" t="s">
        <v>367</v>
      </c>
      <c r="AI188" s="27" t="s">
        <v>367</v>
      </c>
      <c r="AJ188" s="27" t="s">
        <v>367</v>
      </c>
      <c r="AK188" s="27" t="s">
        <v>367</v>
      </c>
      <c r="AL188" s="27" t="s">
        <v>367</v>
      </c>
      <c r="AM188" s="59">
        <f>'Расчет субсидий'!AZ188-1</f>
        <v>-1</v>
      </c>
      <c r="AN188" s="59">
        <f>AM188*'Расчет субсидий'!BA188</f>
        <v>0</v>
      </c>
      <c r="AO188" s="54">
        <f t="shared" si="85"/>
        <v>0</v>
      </c>
      <c r="AP188" s="27" t="s">
        <v>367</v>
      </c>
      <c r="AQ188" s="27" t="s">
        <v>367</v>
      </c>
      <c r="AR188" s="27" t="s">
        <v>367</v>
      </c>
      <c r="AS188" s="27" t="s">
        <v>367</v>
      </c>
      <c r="AT188" s="27" t="s">
        <v>367</v>
      </c>
      <c r="AU188" s="27" t="s">
        <v>367</v>
      </c>
      <c r="AV188" s="53">
        <f t="shared" si="86"/>
        <v>4.1185527796432773</v>
      </c>
    </row>
    <row r="189" spans="1:48" ht="15" customHeight="1">
      <c r="A189" s="33" t="s">
        <v>186</v>
      </c>
      <c r="B189" s="51">
        <f>'Расчет субсидий'!BM189</f>
        <v>40.700000000000045</v>
      </c>
      <c r="C189" s="53">
        <f>'Расчет субсидий'!D189-1</f>
        <v>-1</v>
      </c>
      <c r="D189" s="53">
        <f>C189*'Расчет субсидий'!E189</f>
        <v>0</v>
      </c>
      <c r="E189" s="54">
        <f t="shared" si="87"/>
        <v>0</v>
      </c>
      <c r="F189" s="27" t="s">
        <v>367</v>
      </c>
      <c r="G189" s="27" t="s">
        <v>367</v>
      </c>
      <c r="H189" s="27" t="s">
        <v>367</v>
      </c>
      <c r="I189" s="27" t="s">
        <v>367</v>
      </c>
      <c r="J189" s="27" t="s">
        <v>367</v>
      </c>
      <c r="K189" s="27" t="s">
        <v>367</v>
      </c>
      <c r="L189" s="53">
        <f>'Расчет субсидий'!P189-1</f>
        <v>-0.29543157469173231</v>
      </c>
      <c r="M189" s="53">
        <f>L189*'Расчет субсидий'!Q189</f>
        <v>-5.9086314938346458</v>
      </c>
      <c r="N189" s="54">
        <f t="shared" si="88"/>
        <v>-71.486889224838194</v>
      </c>
      <c r="O189" s="53">
        <f>'Расчет субсидий'!T189-1</f>
        <v>0.18496503496503491</v>
      </c>
      <c r="P189" s="53">
        <f>O189*'Расчет субсидий'!U189</f>
        <v>4.6241258741258733</v>
      </c>
      <c r="Q189" s="54">
        <f t="shared" si="89"/>
        <v>55.946012959222678</v>
      </c>
      <c r="R189" s="53">
        <f>'Расчет субсидий'!X189-1</f>
        <v>0.18095238095238098</v>
      </c>
      <c r="S189" s="53">
        <f>R189*'Расчет субсидий'!Y189</f>
        <v>4.5238095238095246</v>
      </c>
      <c r="T189" s="54">
        <f t="shared" si="90"/>
        <v>54.732313335208595</v>
      </c>
      <c r="U189" s="59">
        <f>'Расчет субсидий'!AB189-1</f>
        <v>4.9327802488879913E-2</v>
      </c>
      <c r="V189" s="59">
        <f>U189*'Расчет субсидий'!AC189</f>
        <v>0.24663901244439956</v>
      </c>
      <c r="W189" s="54">
        <f t="shared" si="84"/>
        <v>2.9840168200595687</v>
      </c>
      <c r="X189" s="67">
        <f>'Расчет субсидий'!AF189-1</f>
        <v>-6.0975609756097615E-3</v>
      </c>
      <c r="Y189" s="67">
        <f>X189*'Расчет субсидий'!AG189</f>
        <v>-0.12195121951219523</v>
      </c>
      <c r="Z189" s="54">
        <f t="shared" si="91"/>
        <v>-1.4754538896526077</v>
      </c>
      <c r="AA189" s="27" t="s">
        <v>367</v>
      </c>
      <c r="AB189" s="27" t="s">
        <v>367</v>
      </c>
      <c r="AC189" s="27" t="s">
        <v>367</v>
      </c>
      <c r="AD189" s="27" t="s">
        <v>367</v>
      </c>
      <c r="AE189" s="27" t="s">
        <v>367</v>
      </c>
      <c r="AF189" s="27" t="s">
        <v>367</v>
      </c>
      <c r="AG189" s="27" t="s">
        <v>367</v>
      </c>
      <c r="AH189" s="27" t="s">
        <v>367</v>
      </c>
      <c r="AI189" s="27" t="s">
        <v>367</v>
      </c>
      <c r="AJ189" s="27" t="s">
        <v>367</v>
      </c>
      <c r="AK189" s="27" t="s">
        <v>367</v>
      </c>
      <c r="AL189" s="27" t="s">
        <v>367</v>
      </c>
      <c r="AM189" s="59">
        <f>'Расчет субсидий'!AZ189-1</f>
        <v>-1</v>
      </c>
      <c r="AN189" s="59">
        <f>AM189*'Расчет субсидий'!BA189</f>
        <v>0</v>
      </c>
      <c r="AO189" s="54">
        <f t="shared" si="85"/>
        <v>0</v>
      </c>
      <c r="AP189" s="27" t="s">
        <v>367</v>
      </c>
      <c r="AQ189" s="27" t="s">
        <v>367</v>
      </c>
      <c r="AR189" s="27" t="s">
        <v>367</v>
      </c>
      <c r="AS189" s="27" t="s">
        <v>367</v>
      </c>
      <c r="AT189" s="27" t="s">
        <v>367</v>
      </c>
      <c r="AU189" s="27" t="s">
        <v>367</v>
      </c>
      <c r="AV189" s="53">
        <f t="shared" si="86"/>
        <v>3.3639916970329562</v>
      </c>
    </row>
    <row r="190" spans="1:48" ht="15" customHeight="1">
      <c r="A190" s="33" t="s">
        <v>187</v>
      </c>
      <c r="B190" s="51">
        <f>'Расчет субсидий'!BM190</f>
        <v>53.599999999999909</v>
      </c>
      <c r="C190" s="53">
        <f>'Расчет субсидий'!D190-1</f>
        <v>-1</v>
      </c>
      <c r="D190" s="53">
        <f>C190*'Расчет субсидий'!E190</f>
        <v>0</v>
      </c>
      <c r="E190" s="54">
        <f t="shared" si="87"/>
        <v>0</v>
      </c>
      <c r="F190" s="27" t="s">
        <v>367</v>
      </c>
      <c r="G190" s="27" t="s">
        <v>367</v>
      </c>
      <c r="H190" s="27" t="s">
        <v>367</v>
      </c>
      <c r="I190" s="27" t="s">
        <v>367</v>
      </c>
      <c r="J190" s="27" t="s">
        <v>367</v>
      </c>
      <c r="K190" s="27" t="s">
        <v>367</v>
      </c>
      <c r="L190" s="53">
        <f>'Расчет субсидий'!P190-1</f>
        <v>-2.2762465159492207E-2</v>
      </c>
      <c r="M190" s="53">
        <f>L190*'Расчет субсидий'!Q190</f>
        <v>-0.45524930318984413</v>
      </c>
      <c r="N190" s="54">
        <f t="shared" si="88"/>
        <v>-5.399861300930386</v>
      </c>
      <c r="O190" s="53">
        <f>'Расчет субсидий'!T190-1</f>
        <v>0.10832122847063697</v>
      </c>
      <c r="P190" s="53">
        <f>O190*'Расчет субсидий'!U190</f>
        <v>3.7912429964722936</v>
      </c>
      <c r="Q190" s="54">
        <f t="shared" si="89"/>
        <v>44.969176659095204</v>
      </c>
      <c r="R190" s="53">
        <f>'Расчет субсидий'!X190-1</f>
        <v>0.10322580645161294</v>
      </c>
      <c r="S190" s="53">
        <f>R190*'Расчет субсидий'!Y190</f>
        <v>1.5483870967741942</v>
      </c>
      <c r="T190" s="54">
        <f t="shared" si="90"/>
        <v>18.365927205481654</v>
      </c>
      <c r="U190" s="59">
        <f>'Расчет субсидий'!AB190-1</f>
        <v>-7.3098772219168051E-2</v>
      </c>
      <c r="V190" s="59">
        <f>U190*'Расчет субсидий'!AC190</f>
        <v>-0.36549386109584026</v>
      </c>
      <c r="W190" s="54">
        <f t="shared" si="84"/>
        <v>-4.3352425636465686</v>
      </c>
      <c r="X190" s="67">
        <f>'Расчет субсидий'!AF190-1</f>
        <v>0</v>
      </c>
      <c r="Y190" s="67">
        <f>X190*'Расчет субсидий'!AG190</f>
        <v>0</v>
      </c>
      <c r="Z190" s="54">
        <f t="shared" si="91"/>
        <v>0</v>
      </c>
      <c r="AA190" s="27" t="s">
        <v>367</v>
      </c>
      <c r="AB190" s="27" t="s">
        <v>367</v>
      </c>
      <c r="AC190" s="27" t="s">
        <v>367</v>
      </c>
      <c r="AD190" s="27" t="s">
        <v>367</v>
      </c>
      <c r="AE190" s="27" t="s">
        <v>367</v>
      </c>
      <c r="AF190" s="27" t="s">
        <v>367</v>
      </c>
      <c r="AG190" s="27" t="s">
        <v>367</v>
      </c>
      <c r="AH190" s="27" t="s">
        <v>367</v>
      </c>
      <c r="AI190" s="27" t="s">
        <v>367</v>
      </c>
      <c r="AJ190" s="27" t="s">
        <v>367</v>
      </c>
      <c r="AK190" s="27" t="s">
        <v>367</v>
      </c>
      <c r="AL190" s="27" t="s">
        <v>367</v>
      </c>
      <c r="AM190" s="59">
        <f>'Расчет субсидий'!AZ190-1</f>
        <v>-1</v>
      </c>
      <c r="AN190" s="59">
        <f>AM190*'Расчет субсидий'!BA190</f>
        <v>0</v>
      </c>
      <c r="AO190" s="54">
        <f t="shared" si="85"/>
        <v>0</v>
      </c>
      <c r="AP190" s="27" t="s">
        <v>367</v>
      </c>
      <c r="AQ190" s="27" t="s">
        <v>367</v>
      </c>
      <c r="AR190" s="27" t="s">
        <v>367</v>
      </c>
      <c r="AS190" s="27" t="s">
        <v>367</v>
      </c>
      <c r="AT190" s="27" t="s">
        <v>367</v>
      </c>
      <c r="AU190" s="27" t="s">
        <v>367</v>
      </c>
      <c r="AV190" s="53">
        <f t="shared" si="86"/>
        <v>4.5188869289608036</v>
      </c>
    </row>
    <row r="191" spans="1:48" ht="15" customHeight="1">
      <c r="A191" s="33" t="s">
        <v>188</v>
      </c>
      <c r="B191" s="51">
        <f>'Расчет субсидий'!BM191</f>
        <v>16.099999999999909</v>
      </c>
      <c r="C191" s="53">
        <f>'Расчет субсидий'!D191-1</f>
        <v>-1</v>
      </c>
      <c r="D191" s="53">
        <f>C191*'Расчет субсидий'!E191</f>
        <v>0</v>
      </c>
      <c r="E191" s="54">
        <f t="shared" si="87"/>
        <v>0</v>
      </c>
      <c r="F191" s="27" t="s">
        <v>367</v>
      </c>
      <c r="G191" s="27" t="s">
        <v>367</v>
      </c>
      <c r="H191" s="27" t="s">
        <v>367</v>
      </c>
      <c r="I191" s="27" t="s">
        <v>367</v>
      </c>
      <c r="J191" s="27" t="s">
        <v>367</v>
      </c>
      <c r="K191" s="27" t="s">
        <v>367</v>
      </c>
      <c r="L191" s="53">
        <f>'Расчет субсидий'!P191-1</f>
        <v>-0.38965499564258987</v>
      </c>
      <c r="M191" s="53">
        <f>L191*'Расчет субсидий'!Q191</f>
        <v>-7.7930999128517975</v>
      </c>
      <c r="N191" s="54">
        <f t="shared" si="88"/>
        <v>-103.72936451025248</v>
      </c>
      <c r="O191" s="53">
        <f>'Расчет субсидий'!T191-1</f>
        <v>4.1935483870967794E-2</v>
      </c>
      <c r="P191" s="53">
        <f>O191*'Расчет субсидий'!U191</f>
        <v>1.0483870967741948</v>
      </c>
      <c r="Q191" s="54">
        <f t="shared" si="89"/>
        <v>13.954463374683016</v>
      </c>
      <c r="R191" s="53">
        <f>'Расчет субсидий'!X191-1</f>
        <v>0.16153846153846141</v>
      </c>
      <c r="S191" s="53">
        <f>R191*'Расчет субсидий'!Y191</f>
        <v>4.0384615384615348</v>
      </c>
      <c r="T191" s="54">
        <f t="shared" si="90"/>
        <v>53.753583768749259</v>
      </c>
      <c r="U191" s="59">
        <f>'Расчет субсидий'!AB191-1</f>
        <v>-7.1628373243649679E-2</v>
      </c>
      <c r="V191" s="59">
        <f>U191*'Расчет субсидий'!AC191</f>
        <v>-0.35814186621824839</v>
      </c>
      <c r="W191" s="54">
        <f t="shared" si="84"/>
        <v>-4.7670155140793264</v>
      </c>
      <c r="X191" s="67">
        <f>'Расчет субсидий'!AF191-1</f>
        <v>0.21369863013698631</v>
      </c>
      <c r="Y191" s="67">
        <f>X191*'Расчет субсидий'!AG191</f>
        <v>4.2739726027397262</v>
      </c>
      <c r="Z191" s="54">
        <f t="shared" si="91"/>
        <v>56.888332880899455</v>
      </c>
      <c r="AA191" s="27" t="s">
        <v>367</v>
      </c>
      <c r="AB191" s="27" t="s">
        <v>367</v>
      </c>
      <c r="AC191" s="27" t="s">
        <v>367</v>
      </c>
      <c r="AD191" s="27" t="s">
        <v>367</v>
      </c>
      <c r="AE191" s="27" t="s">
        <v>367</v>
      </c>
      <c r="AF191" s="27" t="s">
        <v>367</v>
      </c>
      <c r="AG191" s="27" t="s">
        <v>367</v>
      </c>
      <c r="AH191" s="27" t="s">
        <v>367</v>
      </c>
      <c r="AI191" s="27" t="s">
        <v>367</v>
      </c>
      <c r="AJ191" s="27" t="s">
        <v>367</v>
      </c>
      <c r="AK191" s="27" t="s">
        <v>367</v>
      </c>
      <c r="AL191" s="27" t="s">
        <v>367</v>
      </c>
      <c r="AM191" s="59">
        <f>'Расчет субсидий'!AZ191-1</f>
        <v>0</v>
      </c>
      <c r="AN191" s="59">
        <f>AM191*'Расчет субсидий'!BA191</f>
        <v>0</v>
      </c>
      <c r="AO191" s="54">
        <f t="shared" si="85"/>
        <v>0</v>
      </c>
      <c r="AP191" s="27" t="s">
        <v>367</v>
      </c>
      <c r="AQ191" s="27" t="s">
        <v>367</v>
      </c>
      <c r="AR191" s="27" t="s">
        <v>367</v>
      </c>
      <c r="AS191" s="27" t="s">
        <v>367</v>
      </c>
      <c r="AT191" s="27" t="s">
        <v>367</v>
      </c>
      <c r="AU191" s="27" t="s">
        <v>367</v>
      </c>
      <c r="AV191" s="53">
        <f t="shared" si="86"/>
        <v>1.2095794589054099</v>
      </c>
    </row>
    <row r="192" spans="1:48" ht="15" customHeight="1">
      <c r="A192" s="32" t="s">
        <v>189</v>
      </c>
      <c r="B192" s="55"/>
      <c r="C192" s="56"/>
      <c r="D192" s="56"/>
      <c r="E192" s="57"/>
      <c r="F192" s="56"/>
      <c r="G192" s="56"/>
      <c r="H192" s="57"/>
      <c r="I192" s="57"/>
      <c r="J192" s="57"/>
      <c r="K192" s="57"/>
      <c r="L192" s="56"/>
      <c r="M192" s="56"/>
      <c r="N192" s="57"/>
      <c r="O192" s="56"/>
      <c r="P192" s="56"/>
      <c r="Q192" s="57"/>
      <c r="R192" s="56"/>
      <c r="S192" s="56"/>
      <c r="T192" s="57"/>
      <c r="U192" s="57"/>
      <c r="V192" s="57"/>
      <c r="W192" s="57"/>
      <c r="X192" s="69"/>
      <c r="Y192" s="69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</row>
    <row r="193" spans="1:48" ht="15" customHeight="1">
      <c r="A193" s="33" t="s">
        <v>190</v>
      </c>
      <c r="B193" s="51">
        <f>'Расчет субсидий'!BM193</f>
        <v>-43</v>
      </c>
      <c r="C193" s="53">
        <f>'Расчет субсидий'!D193-1</f>
        <v>-1</v>
      </c>
      <c r="D193" s="53">
        <f>C193*'Расчет субсидий'!E193</f>
        <v>0</v>
      </c>
      <c r="E193" s="54">
        <f t="shared" ref="E193:E204" si="92">$B193*D193/$AV193</f>
        <v>0</v>
      </c>
      <c r="F193" s="27" t="s">
        <v>367</v>
      </c>
      <c r="G193" s="27" t="s">
        <v>367</v>
      </c>
      <c r="H193" s="27" t="s">
        <v>367</v>
      </c>
      <c r="I193" s="27" t="s">
        <v>367</v>
      </c>
      <c r="J193" s="27" t="s">
        <v>367</v>
      </c>
      <c r="K193" s="27" t="s">
        <v>367</v>
      </c>
      <c r="L193" s="53">
        <f>'Расчет субсидий'!P193-1</f>
        <v>9.1521486643437733E-3</v>
      </c>
      <c r="M193" s="53">
        <f>L193*'Расчет субсидий'!Q193</f>
        <v>0.18304297328687547</v>
      </c>
      <c r="N193" s="54">
        <f t="shared" ref="N193:N204" si="93">$B193*M193/$AV193</f>
        <v>2.0442143083508522</v>
      </c>
      <c r="O193" s="53">
        <f>'Расчет субсидий'!T193-1</f>
        <v>2.7152317880794641E-2</v>
      </c>
      <c r="P193" s="53">
        <f>O193*'Расчет субсидий'!U193</f>
        <v>0.95033112582781243</v>
      </c>
      <c r="Q193" s="54">
        <f t="shared" ref="Q193:Q204" si="94">$B193*P193/$AV193</f>
        <v>10.613248081605992</v>
      </c>
      <c r="R193" s="53">
        <f>'Расчет субсидий'!X193-1</f>
        <v>1.4285714285714235E-2</v>
      </c>
      <c r="S193" s="53">
        <f>R193*'Расчет субсидий'!Y193</f>
        <v>0.21428571428571352</v>
      </c>
      <c r="T193" s="54">
        <f t="shared" ref="T193:T204" si="95">$B193*S193/$AV193</f>
        <v>2.393131598291443</v>
      </c>
      <c r="U193" s="59">
        <f>'Расчет субсидий'!AB193-1</f>
        <v>0.20868296994696522</v>
      </c>
      <c r="V193" s="59">
        <f>U193*'Расчет субсидий'!AC193</f>
        <v>1.0434148497348261</v>
      </c>
      <c r="W193" s="54">
        <f t="shared" si="84"/>
        <v>11.652802219459048</v>
      </c>
      <c r="X193" s="67">
        <f>'Расчет субсидий'!AF193-1</f>
        <v>-6.2068965517241392E-2</v>
      </c>
      <c r="Y193" s="67">
        <f>X193*'Расчет субсидий'!AG193</f>
        <v>-1.2413793103448278</v>
      </c>
      <c r="Z193" s="54">
        <f t="shared" ref="Z193:Z204" si="96">$B193*Y193/$AV193</f>
        <v>-13.863658914240135</v>
      </c>
      <c r="AA193" s="27" t="s">
        <v>367</v>
      </c>
      <c r="AB193" s="27" t="s">
        <v>367</v>
      </c>
      <c r="AC193" s="27" t="s">
        <v>367</v>
      </c>
      <c r="AD193" s="27" t="s">
        <v>367</v>
      </c>
      <c r="AE193" s="27" t="s">
        <v>367</v>
      </c>
      <c r="AF193" s="27" t="s">
        <v>367</v>
      </c>
      <c r="AG193" s="27" t="s">
        <v>367</v>
      </c>
      <c r="AH193" s="27" t="s">
        <v>367</v>
      </c>
      <c r="AI193" s="27" t="s">
        <v>367</v>
      </c>
      <c r="AJ193" s="27" t="s">
        <v>367</v>
      </c>
      <c r="AK193" s="27" t="s">
        <v>367</v>
      </c>
      <c r="AL193" s="27" t="s">
        <v>367</v>
      </c>
      <c r="AM193" s="59">
        <f>'Расчет субсидий'!AZ193-1</f>
        <v>-0.5</v>
      </c>
      <c r="AN193" s="59">
        <f>AM193*'Расчет субсидий'!BA193</f>
        <v>-5</v>
      </c>
      <c r="AO193" s="54">
        <f t="shared" si="85"/>
        <v>-55.839737293467202</v>
      </c>
      <c r="AP193" s="27" t="s">
        <v>367</v>
      </c>
      <c r="AQ193" s="27" t="s">
        <v>367</v>
      </c>
      <c r="AR193" s="27" t="s">
        <v>367</v>
      </c>
      <c r="AS193" s="27" t="s">
        <v>367</v>
      </c>
      <c r="AT193" s="27" t="s">
        <v>367</v>
      </c>
      <c r="AU193" s="27" t="s">
        <v>367</v>
      </c>
      <c r="AV193" s="53">
        <f t="shared" si="86"/>
        <v>-3.8503046472096005</v>
      </c>
    </row>
    <row r="194" spans="1:48" ht="15" customHeight="1">
      <c r="A194" s="33" t="s">
        <v>191</v>
      </c>
      <c r="B194" s="51">
        <f>'Расчет субсидий'!BM194</f>
        <v>17.799999999999955</v>
      </c>
      <c r="C194" s="53">
        <f>'Расчет субсидий'!D194-1</f>
        <v>-1</v>
      </c>
      <c r="D194" s="53">
        <f>C194*'Расчет субсидий'!E194</f>
        <v>0</v>
      </c>
      <c r="E194" s="54">
        <f t="shared" si="92"/>
        <v>0</v>
      </c>
      <c r="F194" s="27" t="s">
        <v>367</v>
      </c>
      <c r="G194" s="27" t="s">
        <v>367</v>
      </c>
      <c r="H194" s="27" t="s">
        <v>367</v>
      </c>
      <c r="I194" s="27" t="s">
        <v>367</v>
      </c>
      <c r="J194" s="27" t="s">
        <v>367</v>
      </c>
      <c r="K194" s="27" t="s">
        <v>367</v>
      </c>
      <c r="L194" s="53">
        <f>'Расчет субсидий'!P194-1</f>
        <v>-0.21566401816118053</v>
      </c>
      <c r="M194" s="53">
        <f>L194*'Расчет субсидий'!Q194</f>
        <v>-4.3132803632236101</v>
      </c>
      <c r="N194" s="54">
        <f t="shared" si="93"/>
        <v>-33.231639689905329</v>
      </c>
      <c r="O194" s="53">
        <f>'Расчет субсидий'!T194-1</f>
        <v>0.19999999999999996</v>
      </c>
      <c r="P194" s="53">
        <f>O194*'Расчет субсидий'!U194</f>
        <v>5.9999999999999982</v>
      </c>
      <c r="Q194" s="54">
        <f t="shared" si="94"/>
        <v>46.226959842326188</v>
      </c>
      <c r="R194" s="53">
        <f>'Расчет субсидий'!X194-1</f>
        <v>0.20500000000000007</v>
      </c>
      <c r="S194" s="53">
        <f>R194*'Расчет субсидий'!Y194</f>
        <v>4.1000000000000014</v>
      </c>
      <c r="T194" s="54">
        <f t="shared" si="95"/>
        <v>31.588422558922915</v>
      </c>
      <c r="U194" s="59">
        <f>'Расчет субсидий'!AB194-1</f>
        <v>0.10472409686383477</v>
      </c>
      <c r="V194" s="59">
        <f>U194*'Расчет субсидий'!AC194</f>
        <v>0.52362048431917385</v>
      </c>
      <c r="W194" s="54">
        <f t="shared" si="84"/>
        <v>4.0342305168736408</v>
      </c>
      <c r="X194" s="67">
        <f>'Расчет субсидий'!AF194-1</f>
        <v>-0.19999999999999996</v>
      </c>
      <c r="Y194" s="67">
        <f>X194*'Расчет субсидий'!AG194</f>
        <v>-3.9999999999999991</v>
      </c>
      <c r="Z194" s="54">
        <f t="shared" si="96"/>
        <v>-30.817973228217461</v>
      </c>
      <c r="AA194" s="27" t="s">
        <v>367</v>
      </c>
      <c r="AB194" s="27" t="s">
        <v>367</v>
      </c>
      <c r="AC194" s="27" t="s">
        <v>367</v>
      </c>
      <c r="AD194" s="27" t="s">
        <v>367</v>
      </c>
      <c r="AE194" s="27" t="s">
        <v>367</v>
      </c>
      <c r="AF194" s="27" t="s">
        <v>367</v>
      </c>
      <c r="AG194" s="27" t="s">
        <v>367</v>
      </c>
      <c r="AH194" s="27" t="s">
        <v>367</v>
      </c>
      <c r="AI194" s="27" t="s">
        <v>367</v>
      </c>
      <c r="AJ194" s="27" t="s">
        <v>367</v>
      </c>
      <c r="AK194" s="27" t="s">
        <v>367</v>
      </c>
      <c r="AL194" s="27" t="s">
        <v>367</v>
      </c>
      <c r="AM194" s="59">
        <f>'Расчет субсидий'!AZ194-1</f>
        <v>-1</v>
      </c>
      <c r="AN194" s="59">
        <f>AM194*'Расчет субсидий'!BA194</f>
        <v>0</v>
      </c>
      <c r="AO194" s="54">
        <f t="shared" si="85"/>
        <v>0</v>
      </c>
      <c r="AP194" s="27" t="s">
        <v>367</v>
      </c>
      <c r="AQ194" s="27" t="s">
        <v>367</v>
      </c>
      <c r="AR194" s="27" t="s">
        <v>367</v>
      </c>
      <c r="AS194" s="27" t="s">
        <v>367</v>
      </c>
      <c r="AT194" s="27" t="s">
        <v>367</v>
      </c>
      <c r="AU194" s="27" t="s">
        <v>367</v>
      </c>
      <c r="AV194" s="53">
        <f t="shared" si="86"/>
        <v>2.3103401210955647</v>
      </c>
    </row>
    <row r="195" spans="1:48" ht="15" customHeight="1">
      <c r="A195" s="33" t="s">
        <v>192</v>
      </c>
      <c r="B195" s="51">
        <f>'Расчет субсидий'!BM195</f>
        <v>184.40000000000009</v>
      </c>
      <c r="C195" s="53">
        <f>'Расчет субсидий'!D195-1</f>
        <v>-1</v>
      </c>
      <c r="D195" s="53">
        <f>C195*'Расчет субсидий'!E195</f>
        <v>0</v>
      </c>
      <c r="E195" s="54">
        <f t="shared" si="92"/>
        <v>0</v>
      </c>
      <c r="F195" s="27" t="s">
        <v>367</v>
      </c>
      <c r="G195" s="27" t="s">
        <v>367</v>
      </c>
      <c r="H195" s="27" t="s">
        <v>367</v>
      </c>
      <c r="I195" s="27" t="s">
        <v>367</v>
      </c>
      <c r="J195" s="27" t="s">
        <v>367</v>
      </c>
      <c r="K195" s="27" t="s">
        <v>367</v>
      </c>
      <c r="L195" s="53">
        <f>'Расчет субсидий'!P195-1</f>
        <v>3.6464865275719127E-2</v>
      </c>
      <c r="M195" s="53">
        <f>L195*'Расчет субсидий'!Q195</f>
        <v>0.72929730551438254</v>
      </c>
      <c r="N195" s="54">
        <f t="shared" si="93"/>
        <v>14.888038751105576</v>
      </c>
      <c r="O195" s="53">
        <f>'Расчет субсидий'!T195-1</f>
        <v>0.21083732057416271</v>
      </c>
      <c r="P195" s="53">
        <f>O195*'Расчет субсидий'!U195</f>
        <v>6.3251196172248818</v>
      </c>
      <c r="Q195" s="54">
        <f t="shared" si="94"/>
        <v>129.12241037309713</v>
      </c>
      <c r="R195" s="53">
        <f>'Расчет субсидий'!X195-1</f>
        <v>8.5227272727272707E-2</v>
      </c>
      <c r="S195" s="53">
        <f>R195*'Расчет субсидий'!Y195</f>
        <v>1.7045454545454541</v>
      </c>
      <c r="T195" s="54">
        <f t="shared" si="95"/>
        <v>34.796973180086866</v>
      </c>
      <c r="U195" s="59">
        <f>'Расчет субсидий'!AB195-1</f>
        <v>-0.13125552253193029</v>
      </c>
      <c r="V195" s="59">
        <f>U195*'Расчет субсидий'!AC195</f>
        <v>-0.65627761265965145</v>
      </c>
      <c r="W195" s="54">
        <f t="shared" si="84"/>
        <v>-13.397398365360143</v>
      </c>
      <c r="X195" s="67">
        <f>'Расчет субсидий'!AF195-1</f>
        <v>4.6511627906976827E-2</v>
      </c>
      <c r="Y195" s="67">
        <f>X195*'Расчет субсидий'!AG195</f>
        <v>0.93023255813953654</v>
      </c>
      <c r="Z195" s="54">
        <f t="shared" si="96"/>
        <v>18.989976061070699</v>
      </c>
      <c r="AA195" s="27" t="s">
        <v>367</v>
      </c>
      <c r="AB195" s="27" t="s">
        <v>367</v>
      </c>
      <c r="AC195" s="27" t="s">
        <v>367</v>
      </c>
      <c r="AD195" s="27" t="s">
        <v>367</v>
      </c>
      <c r="AE195" s="27" t="s">
        <v>367</v>
      </c>
      <c r="AF195" s="27" t="s">
        <v>367</v>
      </c>
      <c r="AG195" s="27" t="s">
        <v>367</v>
      </c>
      <c r="AH195" s="27" t="s">
        <v>367</v>
      </c>
      <c r="AI195" s="27" t="s">
        <v>367</v>
      </c>
      <c r="AJ195" s="27" t="s">
        <v>367</v>
      </c>
      <c r="AK195" s="27" t="s">
        <v>367</v>
      </c>
      <c r="AL195" s="27" t="s">
        <v>367</v>
      </c>
      <c r="AM195" s="59">
        <f>'Расчет субсидий'!AZ195-1</f>
        <v>-1</v>
      </c>
      <c r="AN195" s="59">
        <f>AM195*'Расчет субсидий'!BA195</f>
        <v>0</v>
      </c>
      <c r="AO195" s="54">
        <f t="shared" si="85"/>
        <v>0</v>
      </c>
      <c r="AP195" s="27" t="s">
        <v>367</v>
      </c>
      <c r="AQ195" s="27" t="s">
        <v>367</v>
      </c>
      <c r="AR195" s="27" t="s">
        <v>367</v>
      </c>
      <c r="AS195" s="27" t="s">
        <v>367</v>
      </c>
      <c r="AT195" s="27" t="s">
        <v>367</v>
      </c>
      <c r="AU195" s="27" t="s">
        <v>367</v>
      </c>
      <c r="AV195" s="53">
        <f t="shared" si="86"/>
        <v>9.032917322764602</v>
      </c>
    </row>
    <row r="196" spans="1:48" ht="15" customHeight="1">
      <c r="A196" s="33" t="s">
        <v>193</v>
      </c>
      <c r="B196" s="51">
        <f>'Расчет субсидий'!BM196</f>
        <v>70.200000000000045</v>
      </c>
      <c r="C196" s="53">
        <f>'Расчет субсидий'!D196-1</f>
        <v>-1</v>
      </c>
      <c r="D196" s="53">
        <f>C196*'Расчет субсидий'!E196</f>
        <v>0</v>
      </c>
      <c r="E196" s="54">
        <f t="shared" si="92"/>
        <v>0</v>
      </c>
      <c r="F196" s="27" t="s">
        <v>367</v>
      </c>
      <c r="G196" s="27" t="s">
        <v>367</v>
      </c>
      <c r="H196" s="27" t="s">
        <v>367</v>
      </c>
      <c r="I196" s="27" t="s">
        <v>367</v>
      </c>
      <c r="J196" s="27" t="s">
        <v>367</v>
      </c>
      <c r="K196" s="27" t="s">
        <v>367</v>
      </c>
      <c r="L196" s="53">
        <f>'Расчет субсидий'!P196-1</f>
        <v>0.13735428281804363</v>
      </c>
      <c r="M196" s="53">
        <f>L196*'Расчет субсидий'!Q196</f>
        <v>2.7470856563608725</v>
      </c>
      <c r="N196" s="54">
        <f t="shared" si="93"/>
        <v>13.640170438342494</v>
      </c>
      <c r="O196" s="53">
        <f>'Расчет субсидий'!T196-1</f>
        <v>0.28000000000000003</v>
      </c>
      <c r="P196" s="53">
        <f>O196*'Расчет субсидий'!U196</f>
        <v>8.4</v>
      </c>
      <c r="Q196" s="54">
        <f t="shared" si="94"/>
        <v>41.708721901981136</v>
      </c>
      <c r="R196" s="53">
        <f>'Расчет субсидий'!X196-1</f>
        <v>0.30000000000000004</v>
      </c>
      <c r="S196" s="53">
        <f>R196*'Расчет субсидий'!Y196</f>
        <v>6.0000000000000009</v>
      </c>
      <c r="T196" s="54">
        <f t="shared" si="95"/>
        <v>29.791944215700813</v>
      </c>
      <c r="U196" s="59">
        <f>'Расчет субсидий'!AB196-1</f>
        <v>0.19819288941268898</v>
      </c>
      <c r="V196" s="59">
        <f>U196*'Расчет субсидий'!AC196</f>
        <v>0.99096444706344489</v>
      </c>
      <c r="W196" s="54">
        <f t="shared" si="84"/>
        <v>4.9204595877761585</v>
      </c>
      <c r="X196" s="67">
        <f>'Расчет субсидий'!AF196-1</f>
        <v>-0.19999999999999996</v>
      </c>
      <c r="Y196" s="67">
        <f>X196*'Расчет субсидий'!AG196</f>
        <v>-3.9999999999999991</v>
      </c>
      <c r="Z196" s="54">
        <f t="shared" si="96"/>
        <v>-19.861296143800534</v>
      </c>
      <c r="AA196" s="27" t="s">
        <v>367</v>
      </c>
      <c r="AB196" s="27" t="s">
        <v>367</v>
      </c>
      <c r="AC196" s="27" t="s">
        <v>367</v>
      </c>
      <c r="AD196" s="27" t="s">
        <v>367</v>
      </c>
      <c r="AE196" s="27" t="s">
        <v>367</v>
      </c>
      <c r="AF196" s="27" t="s">
        <v>367</v>
      </c>
      <c r="AG196" s="27" t="s">
        <v>367</v>
      </c>
      <c r="AH196" s="27" t="s">
        <v>367</v>
      </c>
      <c r="AI196" s="27" t="s">
        <v>367</v>
      </c>
      <c r="AJ196" s="27" t="s">
        <v>367</v>
      </c>
      <c r="AK196" s="27" t="s">
        <v>367</v>
      </c>
      <c r="AL196" s="27" t="s">
        <v>367</v>
      </c>
      <c r="AM196" s="59">
        <f>'Расчет субсидий'!AZ196-1</f>
        <v>-1</v>
      </c>
      <c r="AN196" s="59">
        <f>AM196*'Расчет субсидий'!BA196</f>
        <v>0</v>
      </c>
      <c r="AO196" s="54">
        <f t="shared" si="85"/>
        <v>0</v>
      </c>
      <c r="AP196" s="27" t="s">
        <v>367</v>
      </c>
      <c r="AQ196" s="27" t="s">
        <v>367</v>
      </c>
      <c r="AR196" s="27" t="s">
        <v>367</v>
      </c>
      <c r="AS196" s="27" t="s">
        <v>367</v>
      </c>
      <c r="AT196" s="27" t="s">
        <v>367</v>
      </c>
      <c r="AU196" s="27" t="s">
        <v>367</v>
      </c>
      <c r="AV196" s="53">
        <f t="shared" si="86"/>
        <v>14.138050103424316</v>
      </c>
    </row>
    <row r="197" spans="1:48" ht="15" customHeight="1">
      <c r="A197" s="33" t="s">
        <v>194</v>
      </c>
      <c r="B197" s="51">
        <f>'Расчет субсидий'!BM197</f>
        <v>-0.60000000000002274</v>
      </c>
      <c r="C197" s="53">
        <f>'Расчет субсидий'!D197-1</f>
        <v>-1</v>
      </c>
      <c r="D197" s="53">
        <f>C197*'Расчет субсидий'!E197</f>
        <v>0</v>
      </c>
      <c r="E197" s="54">
        <f t="shared" si="92"/>
        <v>0</v>
      </c>
      <c r="F197" s="27" t="s">
        <v>367</v>
      </c>
      <c r="G197" s="27" t="s">
        <v>367</v>
      </c>
      <c r="H197" s="27" t="s">
        <v>367</v>
      </c>
      <c r="I197" s="27" t="s">
        <v>367</v>
      </c>
      <c r="J197" s="27" t="s">
        <v>367</v>
      </c>
      <c r="K197" s="27" t="s">
        <v>367</v>
      </c>
      <c r="L197" s="53">
        <f>'Расчет субсидий'!P197-1</f>
        <v>-5.4679624178394226E-2</v>
      </c>
      <c r="M197" s="53">
        <f>L197*'Расчет субсидий'!Q197</f>
        <v>-1.0935924835678845</v>
      </c>
      <c r="N197" s="54">
        <f t="shared" si="93"/>
        <v>-9.8129803810744516</v>
      </c>
      <c r="O197" s="53">
        <f>'Расчет субсидий'!T197-1</f>
        <v>0.30000000000000004</v>
      </c>
      <c r="P197" s="53">
        <f>O197*'Расчет субсидий'!U197</f>
        <v>1.5000000000000002</v>
      </c>
      <c r="Q197" s="54">
        <f t="shared" si="94"/>
        <v>13.459740070258055</v>
      </c>
      <c r="R197" s="53">
        <f>'Расчет субсидий'!X197-1</f>
        <v>6.8965517241379448E-3</v>
      </c>
      <c r="S197" s="53">
        <f>R197*'Расчет субсидий'!Y197</f>
        <v>0.31034482758620752</v>
      </c>
      <c r="T197" s="54">
        <f t="shared" si="95"/>
        <v>2.7847738076396031</v>
      </c>
      <c r="U197" s="59">
        <f>'Расчет субсидий'!AB197-1</f>
        <v>-0.36824084897237896</v>
      </c>
      <c r="V197" s="59">
        <f>U197*'Расчет субсидий'!AC197</f>
        <v>-1.8412042448618948</v>
      </c>
      <c r="W197" s="54">
        <f t="shared" si="84"/>
        <v>-16.521420368064579</v>
      </c>
      <c r="X197" s="67">
        <f>'Расчет субсидий'!AF197-1</f>
        <v>8.5271317829457294E-2</v>
      </c>
      <c r="Y197" s="67">
        <f>X197*'Расчет субсидий'!AG197</f>
        <v>1.7054263565891459</v>
      </c>
      <c r="Z197" s="54">
        <f t="shared" si="96"/>
        <v>15.30306364577142</v>
      </c>
      <c r="AA197" s="27" t="s">
        <v>367</v>
      </c>
      <c r="AB197" s="27" t="s">
        <v>367</v>
      </c>
      <c r="AC197" s="27" t="s">
        <v>367</v>
      </c>
      <c r="AD197" s="27" t="s">
        <v>367</v>
      </c>
      <c r="AE197" s="27" t="s">
        <v>367</v>
      </c>
      <c r="AF197" s="27" t="s">
        <v>367</v>
      </c>
      <c r="AG197" s="27" t="s">
        <v>367</v>
      </c>
      <c r="AH197" s="27" t="s">
        <v>367</v>
      </c>
      <c r="AI197" s="27" t="s">
        <v>367</v>
      </c>
      <c r="AJ197" s="27" t="s">
        <v>367</v>
      </c>
      <c r="AK197" s="27" t="s">
        <v>367</v>
      </c>
      <c r="AL197" s="27" t="s">
        <v>367</v>
      </c>
      <c r="AM197" s="59">
        <f>'Расчет субсидий'!AZ197-1</f>
        <v>-6.4784053156146326E-2</v>
      </c>
      <c r="AN197" s="59">
        <f>AM197*'Расчет субсидий'!BA197</f>
        <v>-0.64784053156146326</v>
      </c>
      <c r="AO197" s="54">
        <f t="shared" si="85"/>
        <v>-5.8131767745300698</v>
      </c>
      <c r="AP197" s="27" t="s">
        <v>367</v>
      </c>
      <c r="AQ197" s="27" t="s">
        <v>367</v>
      </c>
      <c r="AR197" s="27" t="s">
        <v>367</v>
      </c>
      <c r="AS197" s="27" t="s">
        <v>367</v>
      </c>
      <c r="AT197" s="27" t="s">
        <v>367</v>
      </c>
      <c r="AU197" s="27" t="s">
        <v>367</v>
      </c>
      <c r="AV197" s="53">
        <f t="shared" si="86"/>
        <v>-6.6866075815888992E-2</v>
      </c>
    </row>
    <row r="198" spans="1:48" ht="15" customHeight="1">
      <c r="A198" s="33" t="s">
        <v>195</v>
      </c>
      <c r="B198" s="51">
        <f>'Расчет субсидий'!BM198</f>
        <v>121</v>
      </c>
      <c r="C198" s="53">
        <f>'Расчет субсидий'!D198-1</f>
        <v>6.38749101365923E-2</v>
      </c>
      <c r="D198" s="53">
        <f>C198*'Расчет субсидий'!E198</f>
        <v>0.638749101365923</v>
      </c>
      <c r="E198" s="54">
        <f t="shared" si="92"/>
        <v>7.3267624352573861</v>
      </c>
      <c r="F198" s="27" t="s">
        <v>367</v>
      </c>
      <c r="G198" s="27" t="s">
        <v>367</v>
      </c>
      <c r="H198" s="27" t="s">
        <v>367</v>
      </c>
      <c r="I198" s="27" t="s">
        <v>367</v>
      </c>
      <c r="J198" s="27" t="s">
        <v>367</v>
      </c>
      <c r="K198" s="27" t="s">
        <v>367</v>
      </c>
      <c r="L198" s="53">
        <f>'Расчет субсидий'!P198-1</f>
        <v>0.21670668953687811</v>
      </c>
      <c r="M198" s="53">
        <f>L198*'Расчет субсидий'!Q198</f>
        <v>4.3341337907375621</v>
      </c>
      <c r="N198" s="54">
        <f t="shared" si="93"/>
        <v>49.714619683142139</v>
      </c>
      <c r="O198" s="53">
        <f>'Расчет субсидий'!T198-1</f>
        <v>1.2790697674418539E-2</v>
      </c>
      <c r="P198" s="53">
        <f>O198*'Расчет субсидий'!U198</f>
        <v>0.44767441860464885</v>
      </c>
      <c r="Q198" s="54">
        <f t="shared" si="94"/>
        <v>5.135043018368493</v>
      </c>
      <c r="R198" s="53">
        <f>'Расчет субсидий'!X198-1</f>
        <v>0.20792452830188668</v>
      </c>
      <c r="S198" s="53">
        <f>R198*'Расчет субсидий'!Y198</f>
        <v>3.1188679245283</v>
      </c>
      <c r="T198" s="54">
        <f t="shared" si="95"/>
        <v>35.774929938996891</v>
      </c>
      <c r="U198" s="59">
        <f>'Расчет субсидий'!AB198-1</f>
        <v>-5.5503056191313682E-2</v>
      </c>
      <c r="V198" s="59">
        <f>U198*'Расчет субсидий'!AC198</f>
        <v>-0.27751528095656841</v>
      </c>
      <c r="W198" s="54">
        <f t="shared" si="84"/>
        <v>-3.1832350626786496</v>
      </c>
      <c r="X198" s="67">
        <f>'Расчет субсидий'!AF198-1</f>
        <v>0.11434511434511441</v>
      </c>
      <c r="Y198" s="67">
        <f>X198*'Расчет субсидий'!AG198</f>
        <v>2.2869022869022881</v>
      </c>
      <c r="Z198" s="54">
        <f t="shared" si="96"/>
        <v>26.231879986913746</v>
      </c>
      <c r="AA198" s="27" t="s">
        <v>367</v>
      </c>
      <c r="AB198" s="27" t="s">
        <v>367</v>
      </c>
      <c r="AC198" s="27" t="s">
        <v>367</v>
      </c>
      <c r="AD198" s="27" t="s">
        <v>367</v>
      </c>
      <c r="AE198" s="27" t="s">
        <v>367</v>
      </c>
      <c r="AF198" s="27" t="s">
        <v>367</v>
      </c>
      <c r="AG198" s="27" t="s">
        <v>367</v>
      </c>
      <c r="AH198" s="27" t="s">
        <v>367</v>
      </c>
      <c r="AI198" s="27" t="s">
        <v>367</v>
      </c>
      <c r="AJ198" s="27" t="s">
        <v>367</v>
      </c>
      <c r="AK198" s="27" t="s">
        <v>367</v>
      </c>
      <c r="AL198" s="27" t="s">
        <v>367</v>
      </c>
      <c r="AM198" s="59">
        <f>'Расчет субсидий'!AZ198-1</f>
        <v>0</v>
      </c>
      <c r="AN198" s="59">
        <f>AM198*'Расчет субсидий'!BA198</f>
        <v>0</v>
      </c>
      <c r="AO198" s="54">
        <f t="shared" si="85"/>
        <v>0</v>
      </c>
      <c r="AP198" s="27" t="s">
        <v>367</v>
      </c>
      <c r="AQ198" s="27" t="s">
        <v>367</v>
      </c>
      <c r="AR198" s="27" t="s">
        <v>367</v>
      </c>
      <c r="AS198" s="27" t="s">
        <v>367</v>
      </c>
      <c r="AT198" s="27" t="s">
        <v>367</v>
      </c>
      <c r="AU198" s="27" t="s">
        <v>367</v>
      </c>
      <c r="AV198" s="53">
        <f t="shared" si="86"/>
        <v>10.548812241182153</v>
      </c>
    </row>
    <row r="199" spans="1:48" ht="15" customHeight="1">
      <c r="A199" s="33" t="s">
        <v>196</v>
      </c>
      <c r="B199" s="51">
        <f>'Расчет субсидий'!BM199</f>
        <v>55.700000000000045</v>
      </c>
      <c r="C199" s="53">
        <f>'Расчет субсидий'!D199-1</f>
        <v>2.8191278671996001E-2</v>
      </c>
      <c r="D199" s="53">
        <f>C199*'Расчет субсидий'!E199</f>
        <v>0.28191278671996001</v>
      </c>
      <c r="E199" s="54">
        <f t="shared" si="92"/>
        <v>2.5343948412487056</v>
      </c>
      <c r="F199" s="27" t="s">
        <v>367</v>
      </c>
      <c r="G199" s="27" t="s">
        <v>367</v>
      </c>
      <c r="H199" s="27" t="s">
        <v>367</v>
      </c>
      <c r="I199" s="27" t="s">
        <v>367</v>
      </c>
      <c r="J199" s="27" t="s">
        <v>367</v>
      </c>
      <c r="K199" s="27" t="s">
        <v>367</v>
      </c>
      <c r="L199" s="53">
        <f>'Расчет субсидий'!P199-1</f>
        <v>7.2931372886608559E-2</v>
      </c>
      <c r="M199" s="53">
        <f>L199*'Расчет субсидий'!Q199</f>
        <v>1.4586274577321712</v>
      </c>
      <c r="N199" s="54">
        <f t="shared" si="93"/>
        <v>13.113055094774078</v>
      </c>
      <c r="O199" s="53">
        <f>'Расчет субсидий'!T199-1</f>
        <v>9.1638795986622057E-2</v>
      </c>
      <c r="P199" s="53">
        <f>O199*'Расчет субсидий'!U199</f>
        <v>2.7491638795986617</v>
      </c>
      <c r="Q199" s="54">
        <f t="shared" si="94"/>
        <v>24.714972439768427</v>
      </c>
      <c r="R199" s="53">
        <f>'Расчет субсидий'!X199-1</f>
        <v>1.3207547169811429E-2</v>
      </c>
      <c r="S199" s="53">
        <f>R199*'Расчет субсидий'!Y199</f>
        <v>0.26415094339622858</v>
      </c>
      <c r="T199" s="54">
        <f t="shared" si="95"/>
        <v>2.374715939789549</v>
      </c>
      <c r="U199" s="59">
        <f>'Расчет субсидий'!AB199-1</f>
        <v>-2.7182016685921351E-2</v>
      </c>
      <c r="V199" s="59">
        <f>U199*'Расчет субсидий'!AC199</f>
        <v>-0.13591008342960675</v>
      </c>
      <c r="W199" s="54">
        <f t="shared" si="84"/>
        <v>-1.2218311142439884</v>
      </c>
      <c r="X199" s="67">
        <f>'Расчет субсидий'!AF199-1</f>
        <v>0.11111111111111116</v>
      </c>
      <c r="Y199" s="67">
        <f>X199*'Расчет субсидий'!AG199</f>
        <v>2.2222222222222232</v>
      </c>
      <c r="Z199" s="54">
        <f t="shared" si="96"/>
        <v>19.977769017277005</v>
      </c>
      <c r="AA199" s="27" t="s">
        <v>367</v>
      </c>
      <c r="AB199" s="27" t="s">
        <v>367</v>
      </c>
      <c r="AC199" s="27" t="s">
        <v>367</v>
      </c>
      <c r="AD199" s="27" t="s">
        <v>367</v>
      </c>
      <c r="AE199" s="27" t="s">
        <v>367</v>
      </c>
      <c r="AF199" s="27" t="s">
        <v>367</v>
      </c>
      <c r="AG199" s="27" t="s">
        <v>367</v>
      </c>
      <c r="AH199" s="27" t="s">
        <v>367</v>
      </c>
      <c r="AI199" s="27" t="s">
        <v>367</v>
      </c>
      <c r="AJ199" s="27" t="s">
        <v>367</v>
      </c>
      <c r="AK199" s="27" t="s">
        <v>367</v>
      </c>
      <c r="AL199" s="27" t="s">
        <v>367</v>
      </c>
      <c r="AM199" s="59">
        <f>'Расчет субсидий'!AZ199-1</f>
        <v>-6.4439140811455742E-2</v>
      </c>
      <c r="AN199" s="59">
        <f>AM199*'Расчет субсидий'!BA199</f>
        <v>-0.64439140811455742</v>
      </c>
      <c r="AO199" s="54">
        <f t="shared" si="85"/>
        <v>-5.7930762186137263</v>
      </c>
      <c r="AP199" s="27" t="s">
        <v>367</v>
      </c>
      <c r="AQ199" s="27" t="s">
        <v>367</v>
      </c>
      <c r="AR199" s="27" t="s">
        <v>367</v>
      </c>
      <c r="AS199" s="27" t="s">
        <v>367</v>
      </c>
      <c r="AT199" s="27" t="s">
        <v>367</v>
      </c>
      <c r="AU199" s="27" t="s">
        <v>367</v>
      </c>
      <c r="AV199" s="53">
        <f t="shared" si="86"/>
        <v>6.1957757981250801</v>
      </c>
    </row>
    <row r="200" spans="1:48" ht="15" customHeight="1">
      <c r="A200" s="33" t="s">
        <v>197</v>
      </c>
      <c r="B200" s="51">
        <f>'Расчет субсидий'!BM200</f>
        <v>-72.100000000000023</v>
      </c>
      <c r="C200" s="53">
        <f>'Расчет субсидий'!D200-1</f>
        <v>-1</v>
      </c>
      <c r="D200" s="53">
        <f>C200*'Расчет субсидий'!E200</f>
        <v>0</v>
      </c>
      <c r="E200" s="54">
        <f t="shared" si="92"/>
        <v>0</v>
      </c>
      <c r="F200" s="27" t="s">
        <v>367</v>
      </c>
      <c r="G200" s="27" t="s">
        <v>367</v>
      </c>
      <c r="H200" s="27" t="s">
        <v>367</v>
      </c>
      <c r="I200" s="27" t="s">
        <v>367</v>
      </c>
      <c r="J200" s="27" t="s">
        <v>367</v>
      </c>
      <c r="K200" s="27" t="s">
        <v>367</v>
      </c>
      <c r="L200" s="53">
        <f>'Расчет субсидий'!P200-1</f>
        <v>-0.76202201192559849</v>
      </c>
      <c r="M200" s="53">
        <f>L200*'Расчет субсидий'!Q200</f>
        <v>-15.240440238511969</v>
      </c>
      <c r="N200" s="54">
        <f t="shared" si="93"/>
        <v>-126.10616705729595</v>
      </c>
      <c r="O200" s="53">
        <f>'Расчет субсидий'!T200-1</f>
        <v>0.24140127388535038</v>
      </c>
      <c r="P200" s="53">
        <f>O200*'Расчет субсидий'!U200</f>
        <v>7.2420382165605108</v>
      </c>
      <c r="Q200" s="54">
        <f t="shared" si="94"/>
        <v>59.923838608357016</v>
      </c>
      <c r="R200" s="53">
        <f>'Расчет субсидий'!X200-1</f>
        <v>2.4000000000000021E-2</v>
      </c>
      <c r="S200" s="53">
        <f>R200*'Расчет субсидий'!Y200</f>
        <v>0.48000000000000043</v>
      </c>
      <c r="T200" s="54">
        <f t="shared" si="95"/>
        <v>3.9717330497148531</v>
      </c>
      <c r="U200" s="59">
        <f>'Расчет субсидий'!AB200-1</f>
        <v>-6.9804138148681361E-2</v>
      </c>
      <c r="V200" s="59">
        <f>U200*'Расчет субсидий'!AC200</f>
        <v>-0.3490206907434068</v>
      </c>
      <c r="W200" s="54">
        <f t="shared" si="84"/>
        <v>-2.8879521092914469</v>
      </c>
      <c r="X200" s="67">
        <f>'Расчет субсидий'!AF200-1</f>
        <v>-4.2307692307692268E-2</v>
      </c>
      <c r="Y200" s="67">
        <f>X200*'Расчет субсидий'!AG200</f>
        <v>-0.84615384615384537</v>
      </c>
      <c r="Z200" s="54">
        <f t="shared" si="96"/>
        <v>-7.0014524914845042</v>
      </c>
      <c r="AA200" s="27" t="s">
        <v>367</v>
      </c>
      <c r="AB200" s="27" t="s">
        <v>367</v>
      </c>
      <c r="AC200" s="27" t="s">
        <v>367</v>
      </c>
      <c r="AD200" s="27" t="s">
        <v>367</v>
      </c>
      <c r="AE200" s="27" t="s">
        <v>367</v>
      </c>
      <c r="AF200" s="27" t="s">
        <v>367</v>
      </c>
      <c r="AG200" s="27" t="s">
        <v>367</v>
      </c>
      <c r="AH200" s="27" t="s">
        <v>367</v>
      </c>
      <c r="AI200" s="27" t="s">
        <v>367</v>
      </c>
      <c r="AJ200" s="27" t="s">
        <v>367</v>
      </c>
      <c r="AK200" s="27" t="s">
        <v>367</v>
      </c>
      <c r="AL200" s="27" t="s">
        <v>367</v>
      </c>
      <c r="AM200" s="59">
        <f>'Расчет субсидий'!AZ200-1</f>
        <v>-1</v>
      </c>
      <c r="AN200" s="59">
        <f>AM200*'Расчет субсидий'!BA200</f>
        <v>0</v>
      </c>
      <c r="AO200" s="54">
        <f t="shared" si="85"/>
        <v>0</v>
      </c>
      <c r="AP200" s="27" t="s">
        <v>367</v>
      </c>
      <c r="AQ200" s="27" t="s">
        <v>367</v>
      </c>
      <c r="AR200" s="27" t="s">
        <v>367</v>
      </c>
      <c r="AS200" s="27" t="s">
        <v>367</v>
      </c>
      <c r="AT200" s="27" t="s">
        <v>367</v>
      </c>
      <c r="AU200" s="27" t="s">
        <v>367</v>
      </c>
      <c r="AV200" s="53">
        <f t="shared" si="86"/>
        <v>-8.7135765588487093</v>
      </c>
    </row>
    <row r="201" spans="1:48" ht="15" customHeight="1">
      <c r="A201" s="33" t="s">
        <v>198</v>
      </c>
      <c r="B201" s="51">
        <f>'Расчет субсидий'!BM201</f>
        <v>12</v>
      </c>
      <c r="C201" s="53">
        <f>'Расчет субсидий'!D201-1</f>
        <v>-1</v>
      </c>
      <c r="D201" s="53">
        <f>C201*'Расчет субсидий'!E201</f>
        <v>0</v>
      </c>
      <c r="E201" s="54">
        <f t="shared" si="92"/>
        <v>0</v>
      </c>
      <c r="F201" s="27" t="s">
        <v>367</v>
      </c>
      <c r="G201" s="27" t="s">
        <v>367</v>
      </c>
      <c r="H201" s="27" t="s">
        <v>367</v>
      </c>
      <c r="I201" s="27" t="s">
        <v>367</v>
      </c>
      <c r="J201" s="27" t="s">
        <v>367</v>
      </c>
      <c r="K201" s="27" t="s">
        <v>367</v>
      </c>
      <c r="L201" s="53">
        <f>'Расчет субсидий'!P201-1</f>
        <v>3.8314176245210829E-2</v>
      </c>
      <c r="M201" s="53">
        <f>L201*'Расчет субсидий'!Q201</f>
        <v>0.76628352490421658</v>
      </c>
      <c r="N201" s="54">
        <f t="shared" si="93"/>
        <v>3.7656506264933931</v>
      </c>
      <c r="O201" s="53">
        <f>'Расчет субсидий'!T201-1</f>
        <v>0.13846153846153841</v>
      </c>
      <c r="P201" s="53">
        <f>O201*'Расчет субсидий'!U201</f>
        <v>4.1538461538461524</v>
      </c>
      <c r="Q201" s="54">
        <f t="shared" si="94"/>
        <v>20.412723049922199</v>
      </c>
      <c r="R201" s="53">
        <f>'Расчет субсидий'!X201-1</f>
        <v>0.22242424242424241</v>
      </c>
      <c r="S201" s="53">
        <f>R201*'Расчет субсидий'!Y201</f>
        <v>4.4484848484848483</v>
      </c>
      <c r="T201" s="54">
        <f t="shared" si="95"/>
        <v>21.860628882419494</v>
      </c>
      <c r="U201" s="59">
        <f>'Расчет субсидий'!AB201-1</f>
        <v>-0.18533971694007112</v>
      </c>
      <c r="V201" s="59">
        <f>U201*'Расчет субсидий'!AC201</f>
        <v>-0.9266985847003556</v>
      </c>
      <c r="W201" s="54">
        <f t="shared" si="84"/>
        <v>-4.55395815339189</v>
      </c>
      <c r="X201" s="67">
        <f>'Расчет субсидий'!AF201-1</f>
        <v>-0.30000000000000004</v>
      </c>
      <c r="Y201" s="67">
        <f>X201*'Расчет субсидий'!AG201</f>
        <v>-6.0000000000000009</v>
      </c>
      <c r="Z201" s="54">
        <f t="shared" si="96"/>
        <v>-29.485044405443194</v>
      </c>
      <c r="AA201" s="27" t="s">
        <v>367</v>
      </c>
      <c r="AB201" s="27" t="s">
        <v>367</v>
      </c>
      <c r="AC201" s="27" t="s">
        <v>367</v>
      </c>
      <c r="AD201" s="27" t="s">
        <v>367</v>
      </c>
      <c r="AE201" s="27" t="s">
        <v>367</v>
      </c>
      <c r="AF201" s="27" t="s">
        <v>367</v>
      </c>
      <c r="AG201" s="27" t="s">
        <v>367</v>
      </c>
      <c r="AH201" s="27" t="s">
        <v>367</v>
      </c>
      <c r="AI201" s="27" t="s">
        <v>367</v>
      </c>
      <c r="AJ201" s="27" t="s">
        <v>367</v>
      </c>
      <c r="AK201" s="27" t="s">
        <v>367</v>
      </c>
      <c r="AL201" s="27" t="s">
        <v>367</v>
      </c>
      <c r="AM201" s="59">
        <f>'Расчет субсидий'!AZ201-1</f>
        <v>0</v>
      </c>
      <c r="AN201" s="59">
        <f>AM201*'Расчет субсидий'!BA201</f>
        <v>0</v>
      </c>
      <c r="AO201" s="54">
        <f t="shared" si="85"/>
        <v>0</v>
      </c>
      <c r="AP201" s="27" t="s">
        <v>367</v>
      </c>
      <c r="AQ201" s="27" t="s">
        <v>367</v>
      </c>
      <c r="AR201" s="27" t="s">
        <v>367</v>
      </c>
      <c r="AS201" s="27" t="s">
        <v>367</v>
      </c>
      <c r="AT201" s="27" t="s">
        <v>367</v>
      </c>
      <c r="AU201" s="27" t="s">
        <v>367</v>
      </c>
      <c r="AV201" s="53">
        <f t="shared" si="86"/>
        <v>2.4419159425348598</v>
      </c>
    </row>
    <row r="202" spans="1:48" ht="15" customHeight="1">
      <c r="A202" s="33" t="s">
        <v>199</v>
      </c>
      <c r="B202" s="51">
        <f>'Расчет субсидий'!BM202</f>
        <v>-192</v>
      </c>
      <c r="C202" s="53">
        <f>'Расчет субсидий'!D202-1</f>
        <v>-1</v>
      </c>
      <c r="D202" s="53">
        <f>C202*'Расчет субсидий'!E202</f>
        <v>0</v>
      </c>
      <c r="E202" s="54">
        <f t="shared" si="92"/>
        <v>0</v>
      </c>
      <c r="F202" s="27" t="s">
        <v>367</v>
      </c>
      <c r="G202" s="27" t="s">
        <v>367</v>
      </c>
      <c r="H202" s="27" t="s">
        <v>367</v>
      </c>
      <c r="I202" s="27" t="s">
        <v>367</v>
      </c>
      <c r="J202" s="27" t="s">
        <v>367</v>
      </c>
      <c r="K202" s="27" t="s">
        <v>367</v>
      </c>
      <c r="L202" s="53">
        <f>'Расчет субсидий'!P202-1</f>
        <v>-6.9482061055940014E-2</v>
      </c>
      <c r="M202" s="53">
        <f>L202*'Расчет субсидий'!Q202</f>
        <v>-1.3896412211188003</v>
      </c>
      <c r="N202" s="54">
        <f t="shared" si="93"/>
        <v>-18.961628619773663</v>
      </c>
      <c r="O202" s="53">
        <f>'Расчет субсидий'!T202-1</f>
        <v>-0.22324632952691681</v>
      </c>
      <c r="P202" s="53">
        <f>O202*'Расчет субсидий'!U202</f>
        <v>-7.8136215334420882</v>
      </c>
      <c r="Q202" s="54">
        <f t="shared" si="94"/>
        <v>-106.61672051820143</v>
      </c>
      <c r="R202" s="53">
        <f>'Расчет субсидий'!X202-1</f>
        <v>1.1876484560570111E-2</v>
      </c>
      <c r="S202" s="53">
        <f>R202*'Расчет субсидий'!Y202</f>
        <v>0.17814726840855166</v>
      </c>
      <c r="T202" s="54">
        <f t="shared" si="95"/>
        <v>2.4308161645280615</v>
      </c>
      <c r="U202" s="59">
        <f>'Расчет субсидий'!AB202-1</f>
        <v>-0.11517541184730273</v>
      </c>
      <c r="V202" s="59">
        <f>U202*'Расчет субсидий'!AC202</f>
        <v>-0.57587705923651367</v>
      </c>
      <c r="W202" s="54">
        <f t="shared" si="84"/>
        <v>-7.8578317640137554</v>
      </c>
      <c r="X202" s="67">
        <f>'Расчет субсидий'!AF202-1</f>
        <v>-0.19109195402298851</v>
      </c>
      <c r="Y202" s="67">
        <f>X202*'Расчет субсидий'!AG202</f>
        <v>-3.8218390804597702</v>
      </c>
      <c r="Z202" s="54">
        <f t="shared" si="96"/>
        <v>-52.148923180237276</v>
      </c>
      <c r="AA202" s="27" t="s">
        <v>367</v>
      </c>
      <c r="AB202" s="27" t="s">
        <v>367</v>
      </c>
      <c r="AC202" s="27" t="s">
        <v>367</v>
      </c>
      <c r="AD202" s="27" t="s">
        <v>367</v>
      </c>
      <c r="AE202" s="27" t="s">
        <v>367</v>
      </c>
      <c r="AF202" s="27" t="s">
        <v>367</v>
      </c>
      <c r="AG202" s="27" t="s">
        <v>367</v>
      </c>
      <c r="AH202" s="27" t="s">
        <v>367</v>
      </c>
      <c r="AI202" s="27" t="s">
        <v>367</v>
      </c>
      <c r="AJ202" s="27" t="s">
        <v>367</v>
      </c>
      <c r="AK202" s="27" t="s">
        <v>367</v>
      </c>
      <c r="AL202" s="27" t="s">
        <v>367</v>
      </c>
      <c r="AM202" s="59">
        <f>'Расчет субсидий'!AZ202-1</f>
        <v>-6.4827586206896548E-2</v>
      </c>
      <c r="AN202" s="59">
        <f>AM202*'Расчет субсидий'!BA202</f>
        <v>-0.64827586206896548</v>
      </c>
      <c r="AO202" s="54">
        <f t="shared" si="85"/>
        <v>-8.8457120823019011</v>
      </c>
      <c r="AP202" s="27" t="s">
        <v>367</v>
      </c>
      <c r="AQ202" s="27" t="s">
        <v>367</v>
      </c>
      <c r="AR202" s="27" t="s">
        <v>367</v>
      </c>
      <c r="AS202" s="27" t="s">
        <v>367</v>
      </c>
      <c r="AT202" s="27" t="s">
        <v>367</v>
      </c>
      <c r="AU202" s="27" t="s">
        <v>367</v>
      </c>
      <c r="AV202" s="53">
        <f t="shared" si="86"/>
        <v>-14.071107487917589</v>
      </c>
    </row>
    <row r="203" spans="1:48" ht="15" customHeight="1">
      <c r="A203" s="33" t="s">
        <v>200</v>
      </c>
      <c r="B203" s="51">
        <f>'Расчет субсидий'!BM203</f>
        <v>-33.5</v>
      </c>
      <c r="C203" s="53">
        <f>'Расчет субсидий'!D203-1</f>
        <v>-1</v>
      </c>
      <c r="D203" s="53">
        <f>C203*'Расчет субсидий'!E203</f>
        <v>0</v>
      </c>
      <c r="E203" s="54">
        <f t="shared" si="92"/>
        <v>0</v>
      </c>
      <c r="F203" s="27" t="s">
        <v>367</v>
      </c>
      <c r="G203" s="27" t="s">
        <v>367</v>
      </c>
      <c r="H203" s="27" t="s">
        <v>367</v>
      </c>
      <c r="I203" s="27" t="s">
        <v>367</v>
      </c>
      <c r="J203" s="27" t="s">
        <v>367</v>
      </c>
      <c r="K203" s="27" t="s">
        <v>367</v>
      </c>
      <c r="L203" s="53">
        <f>'Расчет субсидий'!P203-1</f>
        <v>-0.47747302528622027</v>
      </c>
      <c r="M203" s="53">
        <f>L203*'Расчет субсидий'!Q203</f>
        <v>-9.5494605057244044</v>
      </c>
      <c r="N203" s="54">
        <f t="shared" si="93"/>
        <v>-45.094235067068936</v>
      </c>
      <c r="O203" s="53">
        <f>'Расчет субсидий'!T203-1</f>
        <v>8.98876404494382E-2</v>
      </c>
      <c r="P203" s="53">
        <f>O203*'Расчет субсидий'!U203</f>
        <v>3.1460674157303368</v>
      </c>
      <c r="Q203" s="54">
        <f t="shared" si="94"/>
        <v>14.856284655740135</v>
      </c>
      <c r="R203" s="53">
        <f>'Расчет субсидий'!X203-1</f>
        <v>0.24666666666666659</v>
      </c>
      <c r="S203" s="53">
        <f>R203*'Расчет субсидий'!Y203</f>
        <v>3.6999999999999988</v>
      </c>
      <c r="T203" s="54">
        <f t="shared" si="95"/>
        <v>17.472051918340089</v>
      </c>
      <c r="U203" s="59">
        <f>'Расчет субсидий'!AB203-1</f>
        <v>4.1381488891228724E-2</v>
      </c>
      <c r="V203" s="59">
        <f>U203*'Расчет субсидий'!AC203</f>
        <v>0.20690744445614362</v>
      </c>
      <c r="W203" s="54">
        <f t="shared" si="84"/>
        <v>0.97705340860238132</v>
      </c>
      <c r="X203" s="67">
        <f>'Расчет субсидий'!AF203-1</f>
        <v>-0.22988505747126442</v>
      </c>
      <c r="Y203" s="67">
        <f>X203*'Расчет субсидий'!AG203</f>
        <v>-4.5977011494252888</v>
      </c>
      <c r="Z203" s="54">
        <f t="shared" si="96"/>
        <v>-21.711154915613673</v>
      </c>
      <c r="AA203" s="27" t="s">
        <v>367</v>
      </c>
      <c r="AB203" s="27" t="s">
        <v>367</v>
      </c>
      <c r="AC203" s="27" t="s">
        <v>367</v>
      </c>
      <c r="AD203" s="27" t="s">
        <v>367</v>
      </c>
      <c r="AE203" s="27" t="s">
        <v>367</v>
      </c>
      <c r="AF203" s="27" t="s">
        <v>367</v>
      </c>
      <c r="AG203" s="27" t="s">
        <v>367</v>
      </c>
      <c r="AH203" s="27" t="s">
        <v>367</v>
      </c>
      <c r="AI203" s="27" t="s">
        <v>367</v>
      </c>
      <c r="AJ203" s="27" t="s">
        <v>367</v>
      </c>
      <c r="AK203" s="27" t="s">
        <v>367</v>
      </c>
      <c r="AL203" s="27" t="s">
        <v>367</v>
      </c>
      <c r="AM203" s="59">
        <f>'Расчет субсидий'!AZ203-1</f>
        <v>-1</v>
      </c>
      <c r="AN203" s="59">
        <f>AM203*'Расчет субсидий'!BA203</f>
        <v>0</v>
      </c>
      <c r="AO203" s="54">
        <f t="shared" si="85"/>
        <v>0</v>
      </c>
      <c r="AP203" s="27" t="s">
        <v>367</v>
      </c>
      <c r="AQ203" s="27" t="s">
        <v>367</v>
      </c>
      <c r="AR203" s="27" t="s">
        <v>367</v>
      </c>
      <c r="AS203" s="27" t="s">
        <v>367</v>
      </c>
      <c r="AT203" s="27" t="s">
        <v>367</v>
      </c>
      <c r="AU203" s="27" t="s">
        <v>367</v>
      </c>
      <c r="AV203" s="53">
        <f t="shared" si="86"/>
        <v>-7.094186794963214</v>
      </c>
    </row>
    <row r="204" spans="1:48" ht="15" customHeight="1">
      <c r="A204" s="33" t="s">
        <v>201</v>
      </c>
      <c r="B204" s="51">
        <f>'Расчет субсидий'!BM204</f>
        <v>-8.2999999999999545</v>
      </c>
      <c r="C204" s="53">
        <f>'Расчет субсидий'!D204-1</f>
        <v>-1</v>
      </c>
      <c r="D204" s="53">
        <f>C204*'Расчет субсидий'!E204</f>
        <v>0</v>
      </c>
      <c r="E204" s="54">
        <f t="shared" si="92"/>
        <v>0</v>
      </c>
      <c r="F204" s="27" t="s">
        <v>367</v>
      </c>
      <c r="G204" s="27" t="s">
        <v>367</v>
      </c>
      <c r="H204" s="27" t="s">
        <v>367</v>
      </c>
      <c r="I204" s="27" t="s">
        <v>367</v>
      </c>
      <c r="J204" s="27" t="s">
        <v>367</v>
      </c>
      <c r="K204" s="27" t="s">
        <v>367</v>
      </c>
      <c r="L204" s="53">
        <f>'Расчет субсидий'!P204-1</f>
        <v>-6.0011666909727368E-2</v>
      </c>
      <c r="M204" s="53">
        <f>L204*'Расчет субсидий'!Q204</f>
        <v>-1.2002333381945474</v>
      </c>
      <c r="N204" s="54">
        <f t="shared" si="93"/>
        <v>-7.7694121322760408</v>
      </c>
      <c r="O204" s="53">
        <f>'Расчет субсидий'!T204-1</f>
        <v>0</v>
      </c>
      <c r="P204" s="53">
        <f>O204*'Расчет субсидий'!U204</f>
        <v>0</v>
      </c>
      <c r="Q204" s="54">
        <f t="shared" si="94"/>
        <v>0</v>
      </c>
      <c r="R204" s="53">
        <f>'Расчет субсидий'!X204-1</f>
        <v>0.22999999999999998</v>
      </c>
      <c r="S204" s="53">
        <f>R204*'Расчет субсидий'!Y204</f>
        <v>3.4499999999999997</v>
      </c>
      <c r="T204" s="54">
        <f t="shared" si="95"/>
        <v>22.332717317011877</v>
      </c>
      <c r="U204" s="59">
        <f>'Расчет субсидий'!AB204-1</f>
        <v>7.2346313500691872E-2</v>
      </c>
      <c r="V204" s="59">
        <f>U204*'Расчет субсидий'!AC204</f>
        <v>0.36173156750345936</v>
      </c>
      <c r="W204" s="54">
        <f t="shared" si="84"/>
        <v>2.3415793744041618</v>
      </c>
      <c r="X204" s="67">
        <f>'Расчет субсидий'!AF204-1</f>
        <v>-0.30232558139534882</v>
      </c>
      <c r="Y204" s="67">
        <f>X204*'Расчет субсидий'!AG204</f>
        <v>-6.0465116279069768</v>
      </c>
      <c r="Z204" s="54">
        <f t="shared" si="96"/>
        <v>-39.140589837701974</v>
      </c>
      <c r="AA204" s="27" t="s">
        <v>367</v>
      </c>
      <c r="AB204" s="27" t="s">
        <v>367</v>
      </c>
      <c r="AC204" s="27" t="s">
        <v>367</v>
      </c>
      <c r="AD204" s="27" t="s">
        <v>367</v>
      </c>
      <c r="AE204" s="27" t="s">
        <v>367</v>
      </c>
      <c r="AF204" s="27" t="s">
        <v>367</v>
      </c>
      <c r="AG204" s="27" t="s">
        <v>367</v>
      </c>
      <c r="AH204" s="27" t="s">
        <v>367</v>
      </c>
      <c r="AI204" s="27" t="s">
        <v>367</v>
      </c>
      <c r="AJ204" s="27" t="s">
        <v>367</v>
      </c>
      <c r="AK204" s="27" t="s">
        <v>367</v>
      </c>
      <c r="AL204" s="27" t="s">
        <v>367</v>
      </c>
      <c r="AM204" s="59">
        <f>'Расчет субсидий'!AZ204-1</f>
        <v>0.2152813852813853</v>
      </c>
      <c r="AN204" s="59">
        <f>AM204*'Расчет субсидий'!BA204</f>
        <v>2.152813852813853</v>
      </c>
      <c r="AO204" s="54">
        <f t="shared" si="85"/>
        <v>13.935705278562029</v>
      </c>
      <c r="AP204" s="27" t="s">
        <v>367</v>
      </c>
      <c r="AQ204" s="27" t="s">
        <v>367</v>
      </c>
      <c r="AR204" s="27" t="s">
        <v>367</v>
      </c>
      <c r="AS204" s="27" t="s">
        <v>367</v>
      </c>
      <c r="AT204" s="27" t="s">
        <v>367</v>
      </c>
      <c r="AU204" s="27" t="s">
        <v>367</v>
      </c>
      <c r="AV204" s="53">
        <f t="shared" si="86"/>
        <v>-1.2821995457842124</v>
      </c>
    </row>
    <row r="205" spans="1:48" ht="15" customHeight="1">
      <c r="A205" s="32" t="s">
        <v>202</v>
      </c>
      <c r="B205" s="55"/>
      <c r="C205" s="56"/>
      <c r="D205" s="56"/>
      <c r="E205" s="57"/>
      <c r="F205" s="56"/>
      <c r="G205" s="56"/>
      <c r="H205" s="57"/>
      <c r="I205" s="57"/>
      <c r="J205" s="57"/>
      <c r="K205" s="57"/>
      <c r="L205" s="56"/>
      <c r="M205" s="56"/>
      <c r="N205" s="57"/>
      <c r="O205" s="56"/>
      <c r="P205" s="56"/>
      <c r="Q205" s="57"/>
      <c r="R205" s="56"/>
      <c r="S205" s="56"/>
      <c r="T205" s="57"/>
      <c r="U205" s="57"/>
      <c r="V205" s="57"/>
      <c r="W205" s="57"/>
      <c r="X205" s="69"/>
      <c r="Y205" s="69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</row>
    <row r="206" spans="1:48" ht="15" customHeight="1">
      <c r="A206" s="33" t="s">
        <v>203</v>
      </c>
      <c r="B206" s="51">
        <f>'Расчет субсидий'!BM206</f>
        <v>-136.60000000000002</v>
      </c>
      <c r="C206" s="53">
        <f>'Расчет субсидий'!D206-1</f>
        <v>-1</v>
      </c>
      <c r="D206" s="53">
        <f>C206*'Расчет субсидий'!E206</f>
        <v>-10</v>
      </c>
      <c r="E206" s="54">
        <f t="shared" ref="E206:E218" si="97">$B206*D206/$AV206</f>
        <v>-86.069840498088766</v>
      </c>
      <c r="F206" s="27" t="s">
        <v>367</v>
      </c>
      <c r="G206" s="27" t="s">
        <v>367</v>
      </c>
      <c r="H206" s="27" t="s">
        <v>367</v>
      </c>
      <c r="I206" s="27" t="s">
        <v>367</v>
      </c>
      <c r="J206" s="27" t="s">
        <v>367</v>
      </c>
      <c r="K206" s="27" t="s">
        <v>367</v>
      </c>
      <c r="L206" s="53">
        <f>'Расчет субсидий'!P206-1</f>
        <v>-0.47076606619709527</v>
      </c>
      <c r="M206" s="53">
        <f>L206*'Расчет субсидий'!Q206</f>
        <v>-9.4153213239419049</v>
      </c>
      <c r="N206" s="54">
        <f t="shared" ref="N206:N218" si="98">$B206*M206/$AV206</f>
        <v>-81.03752045899337</v>
      </c>
      <c r="O206" s="53">
        <f>'Расчет субсидий'!T206-1</f>
        <v>-5.9553831231813792E-2</v>
      </c>
      <c r="P206" s="53">
        <f>O206*'Расчет субсидий'!U206</f>
        <v>-0.89330746847720688</v>
      </c>
      <c r="Q206" s="54">
        <f t="shared" ref="Q206:Q218" si="99">$B206*P206/$AV206</f>
        <v>-7.6886831327584657</v>
      </c>
      <c r="R206" s="53">
        <f>'Расчет субсидий'!X206-1</f>
        <v>0.20333333333333337</v>
      </c>
      <c r="S206" s="53">
        <f>R206*'Расчет субсидий'!Y206</f>
        <v>7.116666666666668</v>
      </c>
      <c r="T206" s="54">
        <f t="shared" ref="T206:T218" si="100">$B206*S206/$AV206</f>
        <v>61.253036487806519</v>
      </c>
      <c r="U206" s="59">
        <f>'Расчет субсидий'!AB206-1</f>
        <v>-0.11472139250508562</v>
      </c>
      <c r="V206" s="59">
        <f>U206*'Расчет субсидий'!AC206</f>
        <v>-0.57360696252542809</v>
      </c>
      <c r="W206" s="54">
        <f t="shared" si="84"/>
        <v>-4.9370259773156775</v>
      </c>
      <c r="X206" s="67">
        <f>'Расчет субсидий'!AF206-1</f>
        <v>-0.10526315789473684</v>
      </c>
      <c r="Y206" s="67">
        <f>X206*'Расчет субсидий'!AG206</f>
        <v>-2.1052631578947367</v>
      </c>
      <c r="Z206" s="54">
        <f t="shared" ref="Z206:Z218" si="101">$B206*Y206/$AV206</f>
        <v>-18.119966420650268</v>
      </c>
      <c r="AA206" s="27" t="s">
        <v>367</v>
      </c>
      <c r="AB206" s="27" t="s">
        <v>367</v>
      </c>
      <c r="AC206" s="27" t="s">
        <v>367</v>
      </c>
      <c r="AD206" s="27" t="s">
        <v>367</v>
      </c>
      <c r="AE206" s="27" t="s">
        <v>367</v>
      </c>
      <c r="AF206" s="27" t="s">
        <v>367</v>
      </c>
      <c r="AG206" s="27" t="s">
        <v>367</v>
      </c>
      <c r="AH206" s="27" t="s">
        <v>367</v>
      </c>
      <c r="AI206" s="27" t="s">
        <v>367</v>
      </c>
      <c r="AJ206" s="27" t="s">
        <v>367</v>
      </c>
      <c r="AK206" s="27" t="s">
        <v>367</v>
      </c>
      <c r="AL206" s="27" t="s">
        <v>367</v>
      </c>
      <c r="AM206" s="59">
        <f>'Расчет субсидий'!AZ206-1</f>
        <v>-1</v>
      </c>
      <c r="AN206" s="59">
        <f>AM206*'Расчет субсидий'!BA206</f>
        <v>0</v>
      </c>
      <c r="AO206" s="54">
        <f t="shared" si="85"/>
        <v>0</v>
      </c>
      <c r="AP206" s="27" t="s">
        <v>367</v>
      </c>
      <c r="AQ206" s="27" t="s">
        <v>367</v>
      </c>
      <c r="AR206" s="27" t="s">
        <v>367</v>
      </c>
      <c r="AS206" s="27" t="s">
        <v>367</v>
      </c>
      <c r="AT206" s="27" t="s">
        <v>367</v>
      </c>
      <c r="AU206" s="27" t="s">
        <v>367</v>
      </c>
      <c r="AV206" s="53">
        <f t="shared" si="86"/>
        <v>-15.870832246172608</v>
      </c>
    </row>
    <row r="207" spans="1:48" ht="15" customHeight="1">
      <c r="A207" s="33" t="s">
        <v>204</v>
      </c>
      <c r="B207" s="51">
        <f>'Расчет субсидий'!BM207</f>
        <v>148</v>
      </c>
      <c r="C207" s="53">
        <f>'Расчет субсидий'!D207-1</f>
        <v>-1</v>
      </c>
      <c r="D207" s="53">
        <f>C207*'Расчет субсидий'!E207</f>
        <v>0</v>
      </c>
      <c r="E207" s="54">
        <f t="shared" si="97"/>
        <v>0</v>
      </c>
      <c r="F207" s="27" t="s">
        <v>367</v>
      </c>
      <c r="G207" s="27" t="s">
        <v>367</v>
      </c>
      <c r="H207" s="27" t="s">
        <v>367</v>
      </c>
      <c r="I207" s="27" t="s">
        <v>367</v>
      </c>
      <c r="J207" s="27" t="s">
        <v>367</v>
      </c>
      <c r="K207" s="27" t="s">
        <v>367</v>
      </c>
      <c r="L207" s="53">
        <f>'Расчет субсидий'!P207-1</f>
        <v>-0.25009482867619159</v>
      </c>
      <c r="M207" s="53">
        <f>L207*'Расчет субсидий'!Q207</f>
        <v>-5.0018965735238314</v>
      </c>
      <c r="N207" s="54">
        <f t="shared" si="98"/>
        <v>-98.275999390725175</v>
      </c>
      <c r="O207" s="53">
        <f>'Расчет субсидий'!T207-1</f>
        <v>0.2281428571428572</v>
      </c>
      <c r="P207" s="53">
        <f>O207*'Расчет субсидий'!U207</f>
        <v>4.5628571428571441</v>
      </c>
      <c r="Q207" s="54">
        <f t="shared" si="99"/>
        <v>89.649863646717435</v>
      </c>
      <c r="R207" s="53">
        <f>'Расчет субсидий'!X207-1</f>
        <v>0.20999999999999996</v>
      </c>
      <c r="S207" s="53">
        <f>R207*'Расчет субсидий'!Y207</f>
        <v>6.2999999999999989</v>
      </c>
      <c r="T207" s="54">
        <f t="shared" si="100"/>
        <v>123.78080735191726</v>
      </c>
      <c r="U207" s="59">
        <f>'Расчет субсидий'!AB207-1</f>
        <v>-0.33232473871031354</v>
      </c>
      <c r="V207" s="59">
        <f>U207*'Расчет субсидий'!AC207</f>
        <v>-1.6616236935515678</v>
      </c>
      <c r="W207" s="54">
        <f t="shared" si="84"/>
        <v>-32.64716227029966</v>
      </c>
      <c r="X207" s="67">
        <f>'Расчет субсидий'!AF207-1</f>
        <v>0.16666666666666674</v>
      </c>
      <c r="Y207" s="67">
        <f>X207*'Расчет субсидий'!AG207</f>
        <v>3.3333333333333348</v>
      </c>
      <c r="Z207" s="54">
        <f t="shared" si="101"/>
        <v>65.492490662390125</v>
      </c>
      <c r="AA207" s="27" t="s">
        <v>367</v>
      </c>
      <c r="AB207" s="27" t="s">
        <v>367</v>
      </c>
      <c r="AC207" s="27" t="s">
        <v>367</v>
      </c>
      <c r="AD207" s="27" t="s">
        <v>367</v>
      </c>
      <c r="AE207" s="27" t="s">
        <v>367</v>
      </c>
      <c r="AF207" s="27" t="s">
        <v>367</v>
      </c>
      <c r="AG207" s="27" t="s">
        <v>367</v>
      </c>
      <c r="AH207" s="27" t="s">
        <v>367</v>
      </c>
      <c r="AI207" s="27" t="s">
        <v>367</v>
      </c>
      <c r="AJ207" s="27" t="s">
        <v>367</v>
      </c>
      <c r="AK207" s="27" t="s">
        <v>367</v>
      </c>
      <c r="AL207" s="27" t="s">
        <v>367</v>
      </c>
      <c r="AM207" s="59">
        <f>'Расчет субсидий'!AZ207-1</f>
        <v>-1</v>
      </c>
      <c r="AN207" s="59">
        <f>AM207*'Расчет субсидий'!BA207</f>
        <v>0</v>
      </c>
      <c r="AO207" s="54">
        <f t="shared" si="85"/>
        <v>0</v>
      </c>
      <c r="AP207" s="27" t="s">
        <v>367</v>
      </c>
      <c r="AQ207" s="27" t="s">
        <v>367</v>
      </c>
      <c r="AR207" s="27" t="s">
        <v>367</v>
      </c>
      <c r="AS207" s="27" t="s">
        <v>367</v>
      </c>
      <c r="AT207" s="27" t="s">
        <v>367</v>
      </c>
      <c r="AU207" s="27" t="s">
        <v>367</v>
      </c>
      <c r="AV207" s="53">
        <f t="shared" si="86"/>
        <v>7.5326702091150786</v>
      </c>
    </row>
    <row r="208" spans="1:48" ht="15" customHeight="1">
      <c r="A208" s="33" t="s">
        <v>205</v>
      </c>
      <c r="B208" s="51">
        <f>'Расчет субсидий'!BM208</f>
        <v>1.5999999999999996</v>
      </c>
      <c r="C208" s="53">
        <f>'Расчет субсидий'!D208-1</f>
        <v>0.30000000000000004</v>
      </c>
      <c r="D208" s="53">
        <f>C208*'Расчет субсидий'!E208</f>
        <v>3.0000000000000004</v>
      </c>
      <c r="E208" s="54">
        <f t="shared" si="97"/>
        <v>0.32234324517190949</v>
      </c>
      <c r="F208" s="27" t="s">
        <v>367</v>
      </c>
      <c r="G208" s="27" t="s">
        <v>367</v>
      </c>
      <c r="H208" s="27" t="s">
        <v>367</v>
      </c>
      <c r="I208" s="27" t="s">
        <v>367</v>
      </c>
      <c r="J208" s="27" t="s">
        <v>367</v>
      </c>
      <c r="K208" s="27" t="s">
        <v>367</v>
      </c>
      <c r="L208" s="53">
        <f>'Расчет субсидий'!P208-1</f>
        <v>2.4617295070858969E-3</v>
      </c>
      <c r="M208" s="53">
        <f>L208*'Расчет субсидий'!Q208</f>
        <v>4.9234590141717938E-2</v>
      </c>
      <c r="N208" s="54">
        <f t="shared" si="98"/>
        <v>5.2901458536634199E-3</v>
      </c>
      <c r="O208" s="53">
        <f>'Расчет субсидий'!T208-1</f>
        <v>0.20999999999999996</v>
      </c>
      <c r="P208" s="53">
        <f>O208*'Расчет субсидий'!U208</f>
        <v>1.0499999999999998</v>
      </c>
      <c r="Q208" s="54">
        <f t="shared" si="99"/>
        <v>0.11282013581016827</v>
      </c>
      <c r="R208" s="53">
        <f>'Расчет субсидий'!X208-1</f>
        <v>9.9999999999999867E-2</v>
      </c>
      <c r="S208" s="53">
        <f>R208*'Расчет субсидий'!Y208</f>
        <v>4.4999999999999938</v>
      </c>
      <c r="T208" s="54">
        <f t="shared" si="100"/>
        <v>0.48351486775786345</v>
      </c>
      <c r="U208" s="59">
        <f>'Расчет субсидий'!AB208-1</f>
        <v>0.23533600276756905</v>
      </c>
      <c r="V208" s="59">
        <f>U208*'Расчет субсидий'!AC208</f>
        <v>1.1766800138378453</v>
      </c>
      <c r="W208" s="54">
        <f t="shared" si="84"/>
        <v>0.12643161806313943</v>
      </c>
      <c r="X208" s="67">
        <f>'Расчет субсидий'!AF208-1</f>
        <v>0.30000000000000004</v>
      </c>
      <c r="Y208" s="67">
        <f>X208*'Расчет субсидий'!AG208</f>
        <v>6.0000000000000009</v>
      </c>
      <c r="Z208" s="54">
        <f t="shared" si="101"/>
        <v>0.64468649034381897</v>
      </c>
      <c r="AA208" s="27" t="s">
        <v>367</v>
      </c>
      <c r="AB208" s="27" t="s">
        <v>367</v>
      </c>
      <c r="AC208" s="27" t="s">
        <v>367</v>
      </c>
      <c r="AD208" s="27" t="s">
        <v>367</v>
      </c>
      <c r="AE208" s="27" t="s">
        <v>367</v>
      </c>
      <c r="AF208" s="27" t="s">
        <v>367</v>
      </c>
      <c r="AG208" s="27" t="s">
        <v>367</v>
      </c>
      <c r="AH208" s="27" t="s">
        <v>367</v>
      </c>
      <c r="AI208" s="27" t="s">
        <v>367</v>
      </c>
      <c r="AJ208" s="27" t="s">
        <v>367</v>
      </c>
      <c r="AK208" s="27" t="s">
        <v>367</v>
      </c>
      <c r="AL208" s="27" t="s">
        <v>367</v>
      </c>
      <c r="AM208" s="59">
        <f>'Расчет субсидий'!AZ208-1</f>
        <v>-8.8495575221238965E-2</v>
      </c>
      <c r="AN208" s="59">
        <f>AM208*'Расчет субсидий'!BA208</f>
        <v>-0.88495575221238965</v>
      </c>
      <c r="AO208" s="54">
        <f t="shared" si="85"/>
        <v>-9.5086503000563288E-2</v>
      </c>
      <c r="AP208" s="27" t="s">
        <v>367</v>
      </c>
      <c r="AQ208" s="27" t="s">
        <v>367</v>
      </c>
      <c r="AR208" s="27" t="s">
        <v>367</v>
      </c>
      <c r="AS208" s="27" t="s">
        <v>367</v>
      </c>
      <c r="AT208" s="27" t="s">
        <v>367</v>
      </c>
      <c r="AU208" s="27" t="s">
        <v>367</v>
      </c>
      <c r="AV208" s="53">
        <f t="shared" si="86"/>
        <v>14.890958851767168</v>
      </c>
    </row>
    <row r="209" spans="1:48" ht="15" customHeight="1">
      <c r="A209" s="33" t="s">
        <v>206</v>
      </c>
      <c r="B209" s="51">
        <f>'Расчет субсидий'!BM209</f>
        <v>14</v>
      </c>
      <c r="C209" s="53">
        <f>'Расчет субсидий'!D209-1</f>
        <v>0.21222853248523399</v>
      </c>
      <c r="D209" s="53">
        <f>C209*'Расчет субсидий'!E209</f>
        <v>2.1222853248523399</v>
      </c>
      <c r="E209" s="54">
        <f t="shared" si="97"/>
        <v>22.581118421143504</v>
      </c>
      <c r="F209" s="27" t="s">
        <v>367</v>
      </c>
      <c r="G209" s="27" t="s">
        <v>367</v>
      </c>
      <c r="H209" s="27" t="s">
        <v>367</v>
      </c>
      <c r="I209" s="27" t="s">
        <v>367</v>
      </c>
      <c r="J209" s="27" t="s">
        <v>367</v>
      </c>
      <c r="K209" s="27" t="s">
        <v>367</v>
      </c>
      <c r="L209" s="53">
        <f>'Расчет субсидий'!P209-1</f>
        <v>-0.22370242214532876</v>
      </c>
      <c r="M209" s="53">
        <f>L209*'Расчет субсидий'!Q209</f>
        <v>-4.4740484429065752</v>
      </c>
      <c r="N209" s="54">
        <f t="shared" si="98"/>
        <v>-47.603880839271824</v>
      </c>
      <c r="O209" s="53">
        <f>'Расчет субсидий'!T209-1</f>
        <v>0.21936842105263166</v>
      </c>
      <c r="P209" s="53">
        <f>O209*'Расчет субсидий'!U209</f>
        <v>6.5810526315789497</v>
      </c>
      <c r="Q209" s="54">
        <f t="shared" si="99"/>
        <v>70.022407952993731</v>
      </c>
      <c r="R209" s="53">
        <f>'Расчет субсидий'!X209-1</f>
        <v>5.0000000000000044E-2</v>
      </c>
      <c r="S209" s="53">
        <f>R209*'Расчет субсидий'!Y209</f>
        <v>1.0000000000000009</v>
      </c>
      <c r="T209" s="54">
        <f t="shared" si="100"/>
        <v>10.640001208468341</v>
      </c>
      <c r="U209" s="59">
        <f>'Расчет субсидий'!AB209-1</f>
        <v>-0.59914591445325815</v>
      </c>
      <c r="V209" s="59">
        <f>U209*'Расчет субсидий'!AC209</f>
        <v>-2.9957295722662907</v>
      </c>
      <c r="W209" s="54">
        <f t="shared" si="84"/>
        <v>-31.874566269157651</v>
      </c>
      <c r="X209" s="67">
        <f>'Расчет субсидий'!AF209-1</f>
        <v>2.7210884353741527E-2</v>
      </c>
      <c r="Y209" s="67">
        <f>X209*'Расчет субсидий'!AG209</f>
        <v>0.54421768707483054</v>
      </c>
      <c r="Z209" s="54">
        <f t="shared" si="101"/>
        <v>5.7904768481460378</v>
      </c>
      <c r="AA209" s="27" t="s">
        <v>367</v>
      </c>
      <c r="AB209" s="27" t="s">
        <v>367</v>
      </c>
      <c r="AC209" s="27" t="s">
        <v>367</v>
      </c>
      <c r="AD209" s="27" t="s">
        <v>367</v>
      </c>
      <c r="AE209" s="27" t="s">
        <v>367</v>
      </c>
      <c r="AF209" s="27" t="s">
        <v>367</v>
      </c>
      <c r="AG209" s="27" t="s">
        <v>367</v>
      </c>
      <c r="AH209" s="27" t="s">
        <v>367</v>
      </c>
      <c r="AI209" s="27" t="s">
        <v>367</v>
      </c>
      <c r="AJ209" s="27" t="s">
        <v>367</v>
      </c>
      <c r="AK209" s="27" t="s">
        <v>367</v>
      </c>
      <c r="AL209" s="27" t="s">
        <v>367</v>
      </c>
      <c r="AM209" s="59">
        <f>'Расчет субсидий'!AZ209-1</f>
        <v>-0.14619883040935677</v>
      </c>
      <c r="AN209" s="59">
        <f>AM209*'Расчет субсидий'!BA209</f>
        <v>-1.4619883040935677</v>
      </c>
      <c r="AO209" s="54">
        <f t="shared" si="85"/>
        <v>-15.555557322322128</v>
      </c>
      <c r="AP209" s="27" t="s">
        <v>367</v>
      </c>
      <c r="AQ209" s="27" t="s">
        <v>367</v>
      </c>
      <c r="AR209" s="27" t="s">
        <v>367</v>
      </c>
      <c r="AS209" s="27" t="s">
        <v>367</v>
      </c>
      <c r="AT209" s="27" t="s">
        <v>367</v>
      </c>
      <c r="AU209" s="27" t="s">
        <v>367</v>
      </c>
      <c r="AV209" s="53">
        <f t="shared" si="86"/>
        <v>1.315789324239687</v>
      </c>
    </row>
    <row r="210" spans="1:48" ht="15" customHeight="1">
      <c r="A210" s="33" t="s">
        <v>207</v>
      </c>
      <c r="B210" s="51">
        <f>'Расчет субсидий'!BM210</f>
        <v>-110.59999999999991</v>
      </c>
      <c r="C210" s="53">
        <f>'Расчет субсидий'!D210-1</f>
        <v>0.12761903664173158</v>
      </c>
      <c r="D210" s="53">
        <f>C210*'Расчет субсидий'!E210</f>
        <v>1.2761903664173158</v>
      </c>
      <c r="E210" s="54">
        <f t="shared" si="97"/>
        <v>23.66654004360495</v>
      </c>
      <c r="F210" s="27" t="s">
        <v>367</v>
      </c>
      <c r="G210" s="27" t="s">
        <v>367</v>
      </c>
      <c r="H210" s="27" t="s">
        <v>367</v>
      </c>
      <c r="I210" s="27" t="s">
        <v>367</v>
      </c>
      <c r="J210" s="27" t="s">
        <v>367</v>
      </c>
      <c r="K210" s="27" t="s">
        <v>367</v>
      </c>
      <c r="L210" s="53">
        <f>'Расчет субсидий'!P210-1</f>
        <v>-0.40110700868406934</v>
      </c>
      <c r="M210" s="53">
        <f>L210*'Расчет субсидий'!Q210</f>
        <v>-8.022140173681386</v>
      </c>
      <c r="N210" s="54">
        <f t="shared" si="98"/>
        <v>-148.76801036261642</v>
      </c>
      <c r="O210" s="53">
        <f>'Расчет субсидий'!T210-1</f>
        <v>3.4864300626304745E-2</v>
      </c>
      <c r="P210" s="53">
        <f>O210*'Расчет субсидий'!U210</f>
        <v>1.3945720250521898</v>
      </c>
      <c r="Q210" s="54">
        <f t="shared" si="99"/>
        <v>25.861889842691635</v>
      </c>
      <c r="R210" s="53">
        <f>'Расчет субсидий'!X210-1</f>
        <v>0.16349206349206336</v>
      </c>
      <c r="S210" s="53">
        <f>R210*'Расчет субсидий'!Y210</f>
        <v>1.6349206349206336</v>
      </c>
      <c r="T210" s="54">
        <f t="shared" si="100"/>
        <v>30.319077539418263</v>
      </c>
      <c r="U210" s="59">
        <f>'Расчет субсидий'!AB210-1</f>
        <v>-0.10181741613362061</v>
      </c>
      <c r="V210" s="59">
        <f>U210*'Расчет субсидий'!AC210</f>
        <v>-0.50908708066810304</v>
      </c>
      <c r="W210" s="54">
        <f t="shared" si="84"/>
        <v>-9.4408562369399558</v>
      </c>
      <c r="X210" s="67">
        <f>'Расчет субсидий'!AF210-1</f>
        <v>-4.8818897637795233E-2</v>
      </c>
      <c r="Y210" s="67">
        <f>X210*'Расчет субсидий'!AG210</f>
        <v>-0.97637795275590467</v>
      </c>
      <c r="Z210" s="54">
        <f t="shared" si="101"/>
        <v>-18.106615223448934</v>
      </c>
      <c r="AA210" s="27" t="s">
        <v>367</v>
      </c>
      <c r="AB210" s="27" t="s">
        <v>367</v>
      </c>
      <c r="AC210" s="27" t="s">
        <v>367</v>
      </c>
      <c r="AD210" s="27" t="s">
        <v>367</v>
      </c>
      <c r="AE210" s="27" t="s">
        <v>367</v>
      </c>
      <c r="AF210" s="27" t="s">
        <v>367</v>
      </c>
      <c r="AG210" s="27" t="s">
        <v>367</v>
      </c>
      <c r="AH210" s="27" t="s">
        <v>367</v>
      </c>
      <c r="AI210" s="27" t="s">
        <v>367</v>
      </c>
      <c r="AJ210" s="27" t="s">
        <v>367</v>
      </c>
      <c r="AK210" s="27" t="s">
        <v>367</v>
      </c>
      <c r="AL210" s="27" t="s">
        <v>367</v>
      </c>
      <c r="AM210" s="59">
        <f>'Расчет субсидий'!AZ210-1</f>
        <v>-7.6205287713841385E-2</v>
      </c>
      <c r="AN210" s="59">
        <f>AM210*'Расчет субсидий'!BA210</f>
        <v>-0.76205287713841385</v>
      </c>
      <c r="AO210" s="54">
        <f t="shared" si="85"/>
        <v>-14.13202560270943</v>
      </c>
      <c r="AP210" s="27" t="s">
        <v>367</v>
      </c>
      <c r="AQ210" s="27" t="s">
        <v>367</v>
      </c>
      <c r="AR210" s="27" t="s">
        <v>367</v>
      </c>
      <c r="AS210" s="27" t="s">
        <v>367</v>
      </c>
      <c r="AT210" s="27" t="s">
        <v>367</v>
      </c>
      <c r="AU210" s="27" t="s">
        <v>367</v>
      </c>
      <c r="AV210" s="53">
        <f t="shared" si="86"/>
        <v>-5.963975057853669</v>
      </c>
    </row>
    <row r="211" spans="1:48" ht="15" customHeight="1">
      <c r="A211" s="33" t="s">
        <v>208</v>
      </c>
      <c r="B211" s="51">
        <f>'Расчет субсидий'!BM211</f>
        <v>16.399999999999977</v>
      </c>
      <c r="C211" s="53">
        <f>'Расчет субсидий'!D211-1</f>
        <v>-1.7386832535416508E-3</v>
      </c>
      <c r="D211" s="53">
        <f>C211*'Расчет субсидий'!E211</f>
        <v>-1.7386832535416508E-2</v>
      </c>
      <c r="E211" s="54">
        <f t="shared" si="97"/>
        <v>-8.0201600149237204E-2</v>
      </c>
      <c r="F211" s="27" t="s">
        <v>367</v>
      </c>
      <c r="G211" s="27" t="s">
        <v>367</v>
      </c>
      <c r="H211" s="27" t="s">
        <v>367</v>
      </c>
      <c r="I211" s="27" t="s">
        <v>367</v>
      </c>
      <c r="J211" s="27" t="s">
        <v>367</v>
      </c>
      <c r="K211" s="27" t="s">
        <v>367</v>
      </c>
      <c r="L211" s="53">
        <f>'Расчет субсидий'!P211-1</f>
        <v>-0.2374559662699911</v>
      </c>
      <c r="M211" s="53">
        <f>L211*'Расчет субсидий'!Q211</f>
        <v>-4.7491193253998221</v>
      </c>
      <c r="N211" s="54">
        <f t="shared" si="98"/>
        <v>-21.906633564271999</v>
      </c>
      <c r="O211" s="53">
        <f>'Расчет субсидий'!T211-1</f>
        <v>0.19999999999999996</v>
      </c>
      <c r="P211" s="53">
        <f>O211*'Расчет субсидий'!U211</f>
        <v>2.9999999999999991</v>
      </c>
      <c r="Q211" s="54">
        <f t="shared" si="99"/>
        <v>13.838334265750019</v>
      </c>
      <c r="R211" s="53">
        <f>'Расчет субсидий'!X211-1</f>
        <v>0.19999999999999996</v>
      </c>
      <c r="S211" s="53">
        <f>R211*'Расчет субсидий'!Y211</f>
        <v>6.9999999999999982</v>
      </c>
      <c r="T211" s="54">
        <f t="shared" si="100"/>
        <v>32.289446620083375</v>
      </c>
      <c r="U211" s="59">
        <f>'Расчет субсидий'!AB211-1</f>
        <v>-0.11585030797358997</v>
      </c>
      <c r="V211" s="59">
        <f>U211*'Расчет субсидий'!AC211</f>
        <v>-0.57925153986794986</v>
      </c>
      <c r="W211" s="54">
        <f t="shared" si="84"/>
        <v>-2.6719588108810388</v>
      </c>
      <c r="X211" s="67">
        <f>'Расчет субсидий'!AF211-1</f>
        <v>0</v>
      </c>
      <c r="Y211" s="67">
        <f>X211*'Расчет субсидий'!AG211</f>
        <v>0</v>
      </c>
      <c r="Z211" s="54">
        <f t="shared" si="101"/>
        <v>0</v>
      </c>
      <c r="AA211" s="27" t="s">
        <v>367</v>
      </c>
      <c r="AB211" s="27" t="s">
        <v>367</v>
      </c>
      <c r="AC211" s="27" t="s">
        <v>367</v>
      </c>
      <c r="AD211" s="27" t="s">
        <v>367</v>
      </c>
      <c r="AE211" s="27" t="s">
        <v>367</v>
      </c>
      <c r="AF211" s="27" t="s">
        <v>367</v>
      </c>
      <c r="AG211" s="27" t="s">
        <v>367</v>
      </c>
      <c r="AH211" s="27" t="s">
        <v>367</v>
      </c>
      <c r="AI211" s="27" t="s">
        <v>367</v>
      </c>
      <c r="AJ211" s="27" t="s">
        <v>367</v>
      </c>
      <c r="AK211" s="27" t="s">
        <v>367</v>
      </c>
      <c r="AL211" s="27" t="s">
        <v>367</v>
      </c>
      <c r="AM211" s="59">
        <f>'Расчет субсидий'!AZ211-1</f>
        <v>-0.10989010989010994</v>
      </c>
      <c r="AN211" s="59">
        <f>AM211*'Расчет субсидий'!BA211</f>
        <v>-1.0989010989010994</v>
      </c>
      <c r="AO211" s="54">
        <f t="shared" si="85"/>
        <v>-5.0689869105311454</v>
      </c>
      <c r="AP211" s="27" t="s">
        <v>367</v>
      </c>
      <c r="AQ211" s="27" t="s">
        <v>367</v>
      </c>
      <c r="AR211" s="27" t="s">
        <v>367</v>
      </c>
      <c r="AS211" s="27" t="s">
        <v>367</v>
      </c>
      <c r="AT211" s="27" t="s">
        <v>367</v>
      </c>
      <c r="AU211" s="27" t="s">
        <v>367</v>
      </c>
      <c r="AV211" s="53">
        <f t="shared" si="86"/>
        <v>3.5553412032957095</v>
      </c>
    </row>
    <row r="212" spans="1:48" ht="15" customHeight="1">
      <c r="A212" s="33" t="s">
        <v>209</v>
      </c>
      <c r="B212" s="51">
        <f>'Расчет субсидий'!BM212</f>
        <v>2.7000000000000028</v>
      </c>
      <c r="C212" s="53">
        <f>'Расчет субсидий'!D212-1</f>
        <v>2.0943366108949091E-2</v>
      </c>
      <c r="D212" s="53">
        <f>C212*'Расчет субсидий'!E212</f>
        <v>0.20943366108949091</v>
      </c>
      <c r="E212" s="54">
        <f t="shared" si="97"/>
        <v>8.6526401795174041E-2</v>
      </c>
      <c r="F212" s="27" t="s">
        <v>367</v>
      </c>
      <c r="G212" s="27" t="s">
        <v>367</v>
      </c>
      <c r="H212" s="27" t="s">
        <v>367</v>
      </c>
      <c r="I212" s="27" t="s">
        <v>367</v>
      </c>
      <c r="J212" s="27" t="s">
        <v>367</v>
      </c>
      <c r="K212" s="27" t="s">
        <v>367</v>
      </c>
      <c r="L212" s="53">
        <f>'Расчет субсидий'!P212-1</f>
        <v>-4.3167688905578538E-2</v>
      </c>
      <c r="M212" s="53">
        <f>L212*'Расчет субсидий'!Q212</f>
        <v>-0.86335377811157077</v>
      </c>
      <c r="N212" s="54">
        <f t="shared" si="98"/>
        <v>-0.35669001586303167</v>
      </c>
      <c r="O212" s="53">
        <f>'Расчет субсидий'!T212-1</f>
        <v>0.2104166666666667</v>
      </c>
      <c r="P212" s="53">
        <f>O212*'Расчет субсидий'!U212</f>
        <v>6.3125000000000009</v>
      </c>
      <c r="Q212" s="54">
        <f t="shared" si="99"/>
        <v>2.6079757594393871</v>
      </c>
      <c r="R212" s="53">
        <f>'Расчет субсидий'!X212-1</f>
        <v>4.0000000000000036E-2</v>
      </c>
      <c r="S212" s="53">
        <f>R212*'Расчет субсидий'!Y212</f>
        <v>0.80000000000000071</v>
      </c>
      <c r="T212" s="54">
        <f t="shared" si="100"/>
        <v>0.33051573981014037</v>
      </c>
      <c r="U212" s="59">
        <f>'Расчет субсидий'!AB212-1</f>
        <v>0.20457952678947144</v>
      </c>
      <c r="V212" s="59">
        <f>U212*'Расчет субсидий'!AC212</f>
        <v>1.0228976339473572</v>
      </c>
      <c r="W212" s="54">
        <f t="shared" si="84"/>
        <v>0.42260471029269081</v>
      </c>
      <c r="X212" s="67">
        <f>'Расчет субсидий'!AF212-1</f>
        <v>3.3333333333333437E-2</v>
      </c>
      <c r="Y212" s="67">
        <f>X212*'Расчет субсидий'!AG212</f>
        <v>0.66666666666666874</v>
      </c>
      <c r="Z212" s="54">
        <f t="shared" si="101"/>
        <v>0.27542978317511763</v>
      </c>
      <c r="AA212" s="27" t="s">
        <v>367</v>
      </c>
      <c r="AB212" s="27" t="s">
        <v>367</v>
      </c>
      <c r="AC212" s="27" t="s">
        <v>367</v>
      </c>
      <c r="AD212" s="27" t="s">
        <v>367</v>
      </c>
      <c r="AE212" s="27" t="s">
        <v>367</v>
      </c>
      <c r="AF212" s="27" t="s">
        <v>367</v>
      </c>
      <c r="AG212" s="27" t="s">
        <v>367</v>
      </c>
      <c r="AH212" s="27" t="s">
        <v>367</v>
      </c>
      <c r="AI212" s="27" t="s">
        <v>367</v>
      </c>
      <c r="AJ212" s="27" t="s">
        <v>367</v>
      </c>
      <c r="AK212" s="27" t="s">
        <v>367</v>
      </c>
      <c r="AL212" s="27" t="s">
        <v>367</v>
      </c>
      <c r="AM212" s="59">
        <f>'Расчет субсидий'!AZ212-1</f>
        <v>-0.16129032258064513</v>
      </c>
      <c r="AN212" s="59">
        <f>AM212*'Расчет субсидий'!BA212</f>
        <v>-1.6129032258064513</v>
      </c>
      <c r="AO212" s="54">
        <f t="shared" si="85"/>
        <v>-0.66636237864947589</v>
      </c>
      <c r="AP212" s="27" t="s">
        <v>367</v>
      </c>
      <c r="AQ212" s="27" t="s">
        <v>367</v>
      </c>
      <c r="AR212" s="27" t="s">
        <v>367</v>
      </c>
      <c r="AS212" s="27" t="s">
        <v>367</v>
      </c>
      <c r="AT212" s="27" t="s">
        <v>367</v>
      </c>
      <c r="AU212" s="27" t="s">
        <v>367</v>
      </c>
      <c r="AV212" s="53">
        <f t="shared" si="86"/>
        <v>6.535240957785498</v>
      </c>
    </row>
    <row r="213" spans="1:48" ht="15" customHeight="1">
      <c r="A213" s="33" t="s">
        <v>210</v>
      </c>
      <c r="B213" s="51">
        <f>'Расчет субсидий'!BM213</f>
        <v>282.80000000000018</v>
      </c>
      <c r="C213" s="53">
        <f>'Расчет субсидий'!D213-1</f>
        <v>-0.2762400108357036</v>
      </c>
      <c r="D213" s="53">
        <f>C213*'Расчет субсидий'!E213</f>
        <v>-2.7624001083570358</v>
      </c>
      <c r="E213" s="54">
        <f t="shared" si="97"/>
        <v>-67.186603885192497</v>
      </c>
      <c r="F213" s="27" t="s">
        <v>367</v>
      </c>
      <c r="G213" s="27" t="s">
        <v>367</v>
      </c>
      <c r="H213" s="27" t="s">
        <v>367</v>
      </c>
      <c r="I213" s="27" t="s">
        <v>367</v>
      </c>
      <c r="J213" s="27" t="s">
        <v>367</v>
      </c>
      <c r="K213" s="27" t="s">
        <v>367</v>
      </c>
      <c r="L213" s="53">
        <f>'Расчет субсидий'!P213-1</f>
        <v>-1.0981939856719913E-2</v>
      </c>
      <c r="M213" s="53">
        <f>L213*'Расчет субсидий'!Q213</f>
        <v>-0.21963879713439827</v>
      </c>
      <c r="N213" s="54">
        <f t="shared" si="98"/>
        <v>-5.3420157406762145</v>
      </c>
      <c r="O213" s="53">
        <f>'Расчет субсидий'!T213-1</f>
        <v>0.30000000000000004</v>
      </c>
      <c r="P213" s="53">
        <f>O213*'Расчет субсидий'!U213</f>
        <v>9.0000000000000018</v>
      </c>
      <c r="Q213" s="54">
        <f t="shared" si="99"/>
        <v>218.89639851135522</v>
      </c>
      <c r="R213" s="53">
        <f>'Расчет субсидий'!X213-1</f>
        <v>0.19999999999999996</v>
      </c>
      <c r="S213" s="53">
        <f>R213*'Расчет субсидий'!Y213</f>
        <v>3.9999999999999991</v>
      </c>
      <c r="T213" s="54">
        <f t="shared" si="100"/>
        <v>97.287288227268945</v>
      </c>
      <c r="U213" s="59">
        <f>'Расчет субсидий'!AB213-1</f>
        <v>8.9160895617788949E-2</v>
      </c>
      <c r="V213" s="59">
        <f>U213*'Расчет субсидий'!AC213</f>
        <v>0.44580447808894474</v>
      </c>
      <c r="W213" s="54">
        <f t="shared" si="84"/>
        <v>10.842777188211594</v>
      </c>
      <c r="X213" s="67">
        <f>'Расчет субсидий'!AF213-1</f>
        <v>0.12345679012345689</v>
      </c>
      <c r="Y213" s="67">
        <f>X213*'Расчет субсидий'!AG213</f>
        <v>2.4691358024691379</v>
      </c>
      <c r="Z213" s="54">
        <f t="shared" si="101"/>
        <v>60.053881621771012</v>
      </c>
      <c r="AA213" s="27" t="s">
        <v>367</v>
      </c>
      <c r="AB213" s="27" t="s">
        <v>367</v>
      </c>
      <c r="AC213" s="27" t="s">
        <v>367</v>
      </c>
      <c r="AD213" s="27" t="s">
        <v>367</v>
      </c>
      <c r="AE213" s="27" t="s">
        <v>367</v>
      </c>
      <c r="AF213" s="27" t="s">
        <v>367</v>
      </c>
      <c r="AG213" s="27" t="s">
        <v>367</v>
      </c>
      <c r="AH213" s="27" t="s">
        <v>367</v>
      </c>
      <c r="AI213" s="27" t="s">
        <v>367</v>
      </c>
      <c r="AJ213" s="27" t="s">
        <v>367</v>
      </c>
      <c r="AK213" s="27" t="s">
        <v>367</v>
      </c>
      <c r="AL213" s="27" t="s">
        <v>367</v>
      </c>
      <c r="AM213" s="59">
        <f>'Расчет субсидий'!AZ213-1</f>
        <v>-0.13054830287206265</v>
      </c>
      <c r="AN213" s="59">
        <f>AM213*'Расчет субсидий'!BA213</f>
        <v>-1.3054830287206265</v>
      </c>
      <c r="AO213" s="54">
        <f t="shared" si="85"/>
        <v>-31.751725922737908</v>
      </c>
      <c r="AP213" s="27" t="s">
        <v>367</v>
      </c>
      <c r="AQ213" s="27" t="s">
        <v>367</v>
      </c>
      <c r="AR213" s="27" t="s">
        <v>367</v>
      </c>
      <c r="AS213" s="27" t="s">
        <v>367</v>
      </c>
      <c r="AT213" s="27" t="s">
        <v>367</v>
      </c>
      <c r="AU213" s="27" t="s">
        <v>367</v>
      </c>
      <c r="AV213" s="53">
        <f t="shared" si="86"/>
        <v>11.627418346346024</v>
      </c>
    </row>
    <row r="214" spans="1:48" ht="15" customHeight="1">
      <c r="A214" s="33" t="s">
        <v>211</v>
      </c>
      <c r="B214" s="51">
        <f>'Расчет субсидий'!BM214</f>
        <v>-40.5</v>
      </c>
      <c r="C214" s="53">
        <f>'Расчет субсидий'!D214-1</f>
        <v>0.2115156518128285</v>
      </c>
      <c r="D214" s="53">
        <f>C214*'Расчет субсидий'!E214</f>
        <v>2.115156518128285</v>
      </c>
      <c r="E214" s="54">
        <f t="shared" si="97"/>
        <v>2.7028526667189783</v>
      </c>
      <c r="F214" s="27" t="s">
        <v>367</v>
      </c>
      <c r="G214" s="27" t="s">
        <v>367</v>
      </c>
      <c r="H214" s="27" t="s">
        <v>367</v>
      </c>
      <c r="I214" s="27" t="s">
        <v>367</v>
      </c>
      <c r="J214" s="27" t="s">
        <v>367</v>
      </c>
      <c r="K214" s="27" t="s">
        <v>367</v>
      </c>
      <c r="L214" s="53">
        <f>'Расчет субсидий'!P214-1</f>
        <v>9.7062095837766593E-2</v>
      </c>
      <c r="M214" s="53">
        <f>L214*'Расчет субсидий'!Q214</f>
        <v>1.9412419167553319</v>
      </c>
      <c r="N214" s="54">
        <f t="shared" si="98"/>
        <v>2.4806159007522606</v>
      </c>
      <c r="O214" s="53">
        <f>'Расчет субсидий'!T214-1</f>
        <v>-0.5194944093339815</v>
      </c>
      <c r="P214" s="53">
        <f>O214*'Расчет субсидий'!U214</f>
        <v>-5.1949440933398154</v>
      </c>
      <c r="Q214" s="54">
        <f t="shared" si="99"/>
        <v>-6.6383590886998016</v>
      </c>
      <c r="R214" s="53">
        <f>'Расчет субсидий'!X214-1</f>
        <v>-0.60280800280800284</v>
      </c>
      <c r="S214" s="53">
        <f>R214*'Расчет субсидий'!Y214</f>
        <v>-24.112320112320113</v>
      </c>
      <c r="T214" s="54">
        <f t="shared" si="100"/>
        <v>-30.811927229875746</v>
      </c>
      <c r="U214" s="59">
        <f>'Расчет субсидий'!AB214-1</f>
        <v>-0.29130644748927625</v>
      </c>
      <c r="V214" s="59">
        <f>U214*'Расчет субсидий'!AC214</f>
        <v>-1.4565322374463814</v>
      </c>
      <c r="W214" s="54">
        <f t="shared" si="84"/>
        <v>-1.861229657665147</v>
      </c>
      <c r="X214" s="67">
        <f>'Расчет субсидий'!AF214-1</f>
        <v>-0.17622377622377627</v>
      </c>
      <c r="Y214" s="67">
        <f>X214*'Расчет субсидий'!AG214</f>
        <v>-3.5244755244755255</v>
      </c>
      <c r="Z214" s="54">
        <f t="shared" si="101"/>
        <v>-4.5037508990323714</v>
      </c>
      <c r="AA214" s="27" t="s">
        <v>367</v>
      </c>
      <c r="AB214" s="27" t="s">
        <v>367</v>
      </c>
      <c r="AC214" s="27" t="s">
        <v>367</v>
      </c>
      <c r="AD214" s="27" t="s">
        <v>367</v>
      </c>
      <c r="AE214" s="27" t="s">
        <v>367</v>
      </c>
      <c r="AF214" s="27" t="s">
        <v>367</v>
      </c>
      <c r="AG214" s="27" t="s">
        <v>367</v>
      </c>
      <c r="AH214" s="27" t="s">
        <v>367</v>
      </c>
      <c r="AI214" s="27" t="s">
        <v>367</v>
      </c>
      <c r="AJ214" s="27" t="s">
        <v>367</v>
      </c>
      <c r="AK214" s="27" t="s">
        <v>367</v>
      </c>
      <c r="AL214" s="27" t="s">
        <v>367</v>
      </c>
      <c r="AM214" s="59">
        <f>'Расчет субсидий'!AZ214-1</f>
        <v>-0.14619883040935677</v>
      </c>
      <c r="AN214" s="59">
        <f>AM214*'Расчет субсидий'!BA214</f>
        <v>-1.4619883040935677</v>
      </c>
      <c r="AO214" s="54">
        <f t="shared" si="85"/>
        <v>-1.8682016921981726</v>
      </c>
      <c r="AP214" s="27" t="s">
        <v>367</v>
      </c>
      <c r="AQ214" s="27" t="s">
        <v>367</v>
      </c>
      <c r="AR214" s="27" t="s">
        <v>367</v>
      </c>
      <c r="AS214" s="27" t="s">
        <v>367</v>
      </c>
      <c r="AT214" s="27" t="s">
        <v>367</v>
      </c>
      <c r="AU214" s="27" t="s">
        <v>367</v>
      </c>
      <c r="AV214" s="53">
        <f t="shared" si="86"/>
        <v>-31.693861836791786</v>
      </c>
    </row>
    <row r="215" spans="1:48" ht="15" customHeight="1">
      <c r="A215" s="33" t="s">
        <v>212</v>
      </c>
      <c r="B215" s="51">
        <f>'Расчет субсидий'!BM215</f>
        <v>140.09999999999991</v>
      </c>
      <c r="C215" s="53">
        <f>'Расчет субсидий'!D215-1</f>
        <v>-1</v>
      </c>
      <c r="D215" s="53">
        <f>C215*'Расчет субсидий'!E215</f>
        <v>0</v>
      </c>
      <c r="E215" s="54">
        <f t="shared" si="97"/>
        <v>0</v>
      </c>
      <c r="F215" s="27" t="s">
        <v>367</v>
      </c>
      <c r="G215" s="27" t="s">
        <v>367</v>
      </c>
      <c r="H215" s="27" t="s">
        <v>367</v>
      </c>
      <c r="I215" s="27" t="s">
        <v>367</v>
      </c>
      <c r="J215" s="27" t="s">
        <v>367</v>
      </c>
      <c r="K215" s="27" t="s">
        <v>367</v>
      </c>
      <c r="L215" s="53">
        <f>'Расчет субсидий'!P215-1</f>
        <v>0.20633683497119604</v>
      </c>
      <c r="M215" s="53">
        <f>L215*'Расчет субсидий'!Q215</f>
        <v>4.1267366994239207</v>
      </c>
      <c r="N215" s="54">
        <f t="shared" si="98"/>
        <v>43.059202548432779</v>
      </c>
      <c r="O215" s="53">
        <f>'Расчет субсидий'!T215-1</f>
        <v>0.25113207547169814</v>
      </c>
      <c r="P215" s="53">
        <f>O215*'Расчет субсидий'!U215</f>
        <v>6.2783018867924536</v>
      </c>
      <c r="Q215" s="54">
        <f t="shared" si="99"/>
        <v>65.509067404601396</v>
      </c>
      <c r="R215" s="53">
        <f>'Расчет субсидий'!X215-1</f>
        <v>6.0000000000000053E-2</v>
      </c>
      <c r="S215" s="53">
        <f>R215*'Расчет субсидий'!Y215</f>
        <v>1.5000000000000013</v>
      </c>
      <c r="T215" s="54">
        <f t="shared" si="100"/>
        <v>15.651302355118906</v>
      </c>
      <c r="U215" s="59">
        <f>'Расчет субсидий'!AB215-1</f>
        <v>0.1443918135027209</v>
      </c>
      <c r="V215" s="59">
        <f>U215*'Расчет субсидий'!AC215</f>
        <v>0.7219590675136045</v>
      </c>
      <c r="W215" s="54">
        <f t="shared" si="84"/>
        <v>7.533066435783411</v>
      </c>
      <c r="X215" s="67">
        <f>'Расчет субсидий'!AF215-1</f>
        <v>4.0000000000000036E-2</v>
      </c>
      <c r="Y215" s="67">
        <f>X215*'Расчет субсидий'!AG215</f>
        <v>0.80000000000000071</v>
      </c>
      <c r="Z215" s="54">
        <f t="shared" si="101"/>
        <v>8.3473612560634152</v>
      </c>
      <c r="AA215" s="27" t="s">
        <v>367</v>
      </c>
      <c r="AB215" s="27" t="s">
        <v>367</v>
      </c>
      <c r="AC215" s="27" t="s">
        <v>367</v>
      </c>
      <c r="AD215" s="27" t="s">
        <v>367</v>
      </c>
      <c r="AE215" s="27" t="s">
        <v>367</v>
      </c>
      <c r="AF215" s="27" t="s">
        <v>367</v>
      </c>
      <c r="AG215" s="27" t="s">
        <v>367</v>
      </c>
      <c r="AH215" s="27" t="s">
        <v>367</v>
      </c>
      <c r="AI215" s="27" t="s">
        <v>367</v>
      </c>
      <c r="AJ215" s="27" t="s">
        <v>367</v>
      </c>
      <c r="AK215" s="27" t="s">
        <v>367</v>
      </c>
      <c r="AL215" s="27" t="s">
        <v>367</v>
      </c>
      <c r="AM215" s="59">
        <f>'Расчет субсидий'!AZ215-1</f>
        <v>-1</v>
      </c>
      <c r="AN215" s="59">
        <f>AM215*'Расчет субсидий'!BA215</f>
        <v>0</v>
      </c>
      <c r="AO215" s="54">
        <f t="shared" si="85"/>
        <v>0</v>
      </c>
      <c r="AP215" s="27" t="s">
        <v>367</v>
      </c>
      <c r="AQ215" s="27" t="s">
        <v>367</v>
      </c>
      <c r="AR215" s="27" t="s">
        <v>367</v>
      </c>
      <c r="AS215" s="27" t="s">
        <v>367</v>
      </c>
      <c r="AT215" s="27" t="s">
        <v>367</v>
      </c>
      <c r="AU215" s="27" t="s">
        <v>367</v>
      </c>
      <c r="AV215" s="53">
        <f t="shared" si="86"/>
        <v>13.42699765372998</v>
      </c>
    </row>
    <row r="216" spans="1:48" ht="15" customHeight="1">
      <c r="A216" s="33" t="s">
        <v>213</v>
      </c>
      <c r="B216" s="51">
        <f>'Расчет субсидий'!BM216</f>
        <v>74.5</v>
      </c>
      <c r="C216" s="53">
        <f>'Расчет субсидий'!D216-1</f>
        <v>-3.1205928050675347E-2</v>
      </c>
      <c r="D216" s="53">
        <f>C216*'Расчет субсидий'!E216</f>
        <v>-0.31205928050675347</v>
      </c>
      <c r="E216" s="54">
        <f t="shared" si="97"/>
        <v>-5.9898301236415898</v>
      </c>
      <c r="F216" s="27" t="s">
        <v>367</v>
      </c>
      <c r="G216" s="27" t="s">
        <v>367</v>
      </c>
      <c r="H216" s="27" t="s">
        <v>367</v>
      </c>
      <c r="I216" s="27" t="s">
        <v>367</v>
      </c>
      <c r="J216" s="27" t="s">
        <v>367</v>
      </c>
      <c r="K216" s="27" t="s">
        <v>367</v>
      </c>
      <c r="L216" s="53">
        <f>'Расчет субсидий'!P216-1</f>
        <v>-0.13712769094662347</v>
      </c>
      <c r="M216" s="53">
        <f>L216*'Расчет субсидий'!Q216</f>
        <v>-2.7425538189324694</v>
      </c>
      <c r="N216" s="54">
        <f t="shared" si="98"/>
        <v>-52.642021905816932</v>
      </c>
      <c r="O216" s="53">
        <f>'Расчет субсидий'!T216-1</f>
        <v>6.9623655913978455E-2</v>
      </c>
      <c r="P216" s="53">
        <f>O216*'Расчет субсидий'!U216</f>
        <v>1.0443548387096768</v>
      </c>
      <c r="Q216" s="54">
        <f t="shared" si="99"/>
        <v>20.045896608220552</v>
      </c>
      <c r="R216" s="53">
        <f>'Расчет субсидий'!X216-1</f>
        <v>0.20491918482080118</v>
      </c>
      <c r="S216" s="53">
        <f>R216*'Расчет субсидий'!Y216</f>
        <v>7.1721714687280418</v>
      </c>
      <c r="T216" s="54">
        <f t="shared" si="100"/>
        <v>137.66643518996463</v>
      </c>
      <c r="U216" s="59">
        <f>'Расчет субсидий'!AB216-1</f>
        <v>-1.2543941731367414E-2</v>
      </c>
      <c r="V216" s="59">
        <f>U216*'Расчет субсидий'!AC216</f>
        <v>-6.271970865683707E-2</v>
      </c>
      <c r="W216" s="54">
        <f t="shared" si="84"/>
        <v>-1.2038751087571533</v>
      </c>
      <c r="X216" s="67">
        <f>'Расчет субсидий'!AF216-1</f>
        <v>4.6864686468646832E-2</v>
      </c>
      <c r="Y216" s="67">
        <f>X216*'Расчет субсидий'!AG216</f>
        <v>0.93729372937293665</v>
      </c>
      <c r="Z216" s="54">
        <f t="shared" si="101"/>
        <v>17.990909309863909</v>
      </c>
      <c r="AA216" s="27" t="s">
        <v>367</v>
      </c>
      <c r="AB216" s="27" t="s">
        <v>367</v>
      </c>
      <c r="AC216" s="27" t="s">
        <v>367</v>
      </c>
      <c r="AD216" s="27" t="s">
        <v>367</v>
      </c>
      <c r="AE216" s="27" t="s">
        <v>367</v>
      </c>
      <c r="AF216" s="27" t="s">
        <v>367</v>
      </c>
      <c r="AG216" s="27" t="s">
        <v>367</v>
      </c>
      <c r="AH216" s="27" t="s">
        <v>367</v>
      </c>
      <c r="AI216" s="27" t="s">
        <v>367</v>
      </c>
      <c r="AJ216" s="27" t="s">
        <v>367</v>
      </c>
      <c r="AK216" s="27" t="s">
        <v>367</v>
      </c>
      <c r="AL216" s="27" t="s">
        <v>367</v>
      </c>
      <c r="AM216" s="59">
        <f>'Расчет субсидий'!AZ216-1</f>
        <v>-0.21551724137931039</v>
      </c>
      <c r="AN216" s="59">
        <f>AM216*'Расчет субсидий'!BA216</f>
        <v>-2.1551724137931041</v>
      </c>
      <c r="AO216" s="54">
        <f t="shared" si="85"/>
        <v>-41.367513969833425</v>
      </c>
      <c r="AP216" s="27" t="s">
        <v>367</v>
      </c>
      <c r="AQ216" s="27" t="s">
        <v>367</v>
      </c>
      <c r="AR216" s="27" t="s">
        <v>367</v>
      </c>
      <c r="AS216" s="27" t="s">
        <v>367</v>
      </c>
      <c r="AT216" s="27" t="s">
        <v>367</v>
      </c>
      <c r="AU216" s="27" t="s">
        <v>367</v>
      </c>
      <c r="AV216" s="53">
        <f t="shared" si="86"/>
        <v>3.8813148149214918</v>
      </c>
    </row>
    <row r="217" spans="1:48" ht="15" customHeight="1">
      <c r="A217" s="33" t="s">
        <v>214</v>
      </c>
      <c r="B217" s="51">
        <f>'Расчет субсидий'!BM217</f>
        <v>5.2000000000000455</v>
      </c>
      <c r="C217" s="53">
        <f>'Расчет субсидий'!D217-1</f>
        <v>0.23018885653167698</v>
      </c>
      <c r="D217" s="53">
        <f>C217*'Расчет субсидий'!E217</f>
        <v>2.3018885653167698</v>
      </c>
      <c r="E217" s="54">
        <f t="shared" si="97"/>
        <v>14.045486171824081</v>
      </c>
      <c r="F217" s="27" t="s">
        <v>367</v>
      </c>
      <c r="G217" s="27" t="s">
        <v>367</v>
      </c>
      <c r="H217" s="27" t="s">
        <v>367</v>
      </c>
      <c r="I217" s="27" t="s">
        <v>367</v>
      </c>
      <c r="J217" s="27" t="s">
        <v>367</v>
      </c>
      <c r="K217" s="27" t="s">
        <v>367</v>
      </c>
      <c r="L217" s="53">
        <f>'Расчет субсидий'!P217-1</f>
        <v>-0.28248435381479586</v>
      </c>
      <c r="M217" s="53">
        <f>L217*'Расчет субсидий'!Q217</f>
        <v>-5.6496870762959173</v>
      </c>
      <c r="N217" s="54">
        <f t="shared" si="98"/>
        <v>-34.472825010244392</v>
      </c>
      <c r="O217" s="53">
        <f>'Расчет субсидий'!T217-1</f>
        <v>0.13500000000000001</v>
      </c>
      <c r="P217" s="53">
        <f>O217*'Расчет субсидий'!U217</f>
        <v>4.0500000000000007</v>
      </c>
      <c r="Q217" s="54">
        <f t="shared" si="99"/>
        <v>24.711977744265621</v>
      </c>
      <c r="R217" s="53">
        <f>'Расчет субсидий'!X217-1</f>
        <v>8.3333333333333259E-2</v>
      </c>
      <c r="S217" s="53">
        <f>R217*'Расчет субсидий'!Y217</f>
        <v>1.6666666666666652</v>
      </c>
      <c r="T217" s="54">
        <f t="shared" si="100"/>
        <v>10.169538166364443</v>
      </c>
      <c r="U217" s="59">
        <f>'Расчет субсидий'!AB217-1</f>
        <v>-0.30332996840891346</v>
      </c>
      <c r="V217" s="59">
        <f>U217*'Расчет субсидий'!AC217</f>
        <v>-1.5166498420445673</v>
      </c>
      <c r="W217" s="54">
        <f t="shared" si="84"/>
        <v>-9.254177072209707</v>
      </c>
      <c r="X217" s="67">
        <f>'Расчет субсидий'!AF217-1</f>
        <v>0</v>
      </c>
      <c r="Y217" s="67">
        <f>X217*'Расчет субсидий'!AG217</f>
        <v>0</v>
      </c>
      <c r="Z217" s="54">
        <f t="shared" si="101"/>
        <v>0</v>
      </c>
      <c r="AA217" s="27" t="s">
        <v>367</v>
      </c>
      <c r="AB217" s="27" t="s">
        <v>367</v>
      </c>
      <c r="AC217" s="27" t="s">
        <v>367</v>
      </c>
      <c r="AD217" s="27" t="s">
        <v>367</v>
      </c>
      <c r="AE217" s="27" t="s">
        <v>367</v>
      </c>
      <c r="AF217" s="27" t="s">
        <v>367</v>
      </c>
      <c r="AG217" s="27" t="s">
        <v>367</v>
      </c>
      <c r="AH217" s="27" t="s">
        <v>367</v>
      </c>
      <c r="AI217" s="27" t="s">
        <v>367</v>
      </c>
      <c r="AJ217" s="27" t="s">
        <v>367</v>
      </c>
      <c r="AK217" s="27" t="s">
        <v>367</v>
      </c>
      <c r="AL217" s="27" t="s">
        <v>367</v>
      </c>
      <c r="AM217" s="59">
        <f>'Расчет субсидий'!AZ217-1</f>
        <v>-1</v>
      </c>
      <c r="AN217" s="59">
        <f>AM217*'Расчет субсидий'!BA217</f>
        <v>0</v>
      </c>
      <c r="AO217" s="54">
        <f t="shared" si="85"/>
        <v>0</v>
      </c>
      <c r="AP217" s="27" t="s">
        <v>367</v>
      </c>
      <c r="AQ217" s="27" t="s">
        <v>367</v>
      </c>
      <c r="AR217" s="27" t="s">
        <v>367</v>
      </c>
      <c r="AS217" s="27" t="s">
        <v>367</v>
      </c>
      <c r="AT217" s="27" t="s">
        <v>367</v>
      </c>
      <c r="AU217" s="27" t="s">
        <v>367</v>
      </c>
      <c r="AV217" s="53">
        <f t="shared" si="86"/>
        <v>0.85221831364295109</v>
      </c>
    </row>
    <row r="218" spans="1:48" ht="15" customHeight="1">
      <c r="A218" s="33" t="s">
        <v>215</v>
      </c>
      <c r="B218" s="51">
        <f>'Расчет субсидий'!BM218</f>
        <v>-125.70000000000005</v>
      </c>
      <c r="C218" s="53">
        <f>'Расчет субсидий'!D218-1</f>
        <v>-1</v>
      </c>
      <c r="D218" s="53">
        <f>C218*'Расчет субсидий'!E218</f>
        <v>0</v>
      </c>
      <c r="E218" s="54">
        <f t="shared" si="97"/>
        <v>0</v>
      </c>
      <c r="F218" s="27" t="s">
        <v>367</v>
      </c>
      <c r="G218" s="27" t="s">
        <v>367</v>
      </c>
      <c r="H218" s="27" t="s">
        <v>367</v>
      </c>
      <c r="I218" s="27" t="s">
        <v>367</v>
      </c>
      <c r="J218" s="27" t="s">
        <v>367</v>
      </c>
      <c r="K218" s="27" t="s">
        <v>367</v>
      </c>
      <c r="L218" s="53">
        <f>'Расчет субсидий'!P218-1</f>
        <v>0.1354118194509073</v>
      </c>
      <c r="M218" s="53">
        <f>L218*'Расчет субсидий'!Q218</f>
        <v>2.708236389018146</v>
      </c>
      <c r="N218" s="54">
        <f t="shared" si="98"/>
        <v>20.80403176069203</v>
      </c>
      <c r="O218" s="53">
        <f>'Расчет субсидий'!T218-1</f>
        <v>-0.1654901960784313</v>
      </c>
      <c r="P218" s="53">
        <f>O218*'Расчет субсидий'!U218</f>
        <v>-6.6196078431372518</v>
      </c>
      <c r="Q218" s="54">
        <f t="shared" si="99"/>
        <v>-50.850262691389723</v>
      </c>
      <c r="R218" s="53">
        <f>'Расчет субсидий'!X218-1</f>
        <v>0.27</v>
      </c>
      <c r="S218" s="53">
        <f>R218*'Расчет субсидий'!Y218</f>
        <v>2.7</v>
      </c>
      <c r="T218" s="54">
        <f t="shared" si="100"/>
        <v>20.740761767193035</v>
      </c>
      <c r="U218" s="59">
        <f>'Расчет субсидий'!AB218-1</f>
        <v>-0.17083720903690436</v>
      </c>
      <c r="V218" s="59">
        <f>U218*'Расчет субсидий'!AC218</f>
        <v>-0.85418604518452179</v>
      </c>
      <c r="W218" s="54">
        <f t="shared" si="84"/>
        <v>-6.5616552844566476</v>
      </c>
      <c r="X218" s="67">
        <f>'Расчет субсидий'!AF218-1</f>
        <v>-0.71489361702127652</v>
      </c>
      <c r="Y218" s="67">
        <f>X218*'Расчет субсидий'!AG218</f>
        <v>-14.297872340425531</v>
      </c>
      <c r="Z218" s="54">
        <f t="shared" si="101"/>
        <v>-109.83287555203874</v>
      </c>
      <c r="AA218" s="27" t="s">
        <v>367</v>
      </c>
      <c r="AB218" s="27" t="s">
        <v>367</v>
      </c>
      <c r="AC218" s="27" t="s">
        <v>367</v>
      </c>
      <c r="AD218" s="27" t="s">
        <v>367</v>
      </c>
      <c r="AE218" s="27" t="s">
        <v>367</v>
      </c>
      <c r="AF218" s="27" t="s">
        <v>367</v>
      </c>
      <c r="AG218" s="27" t="s">
        <v>367</v>
      </c>
      <c r="AH218" s="27" t="s">
        <v>367</v>
      </c>
      <c r="AI218" s="27" t="s">
        <v>367</v>
      </c>
      <c r="AJ218" s="27" t="s">
        <v>367</v>
      </c>
      <c r="AK218" s="27" t="s">
        <v>367</v>
      </c>
      <c r="AL218" s="27" t="s">
        <v>367</v>
      </c>
      <c r="AM218" s="59">
        <f>'Расчет субсидий'!AZ218-1</f>
        <v>-1</v>
      </c>
      <c r="AN218" s="59">
        <f>AM218*'Расчет субсидий'!BA218</f>
        <v>0</v>
      </c>
      <c r="AO218" s="54">
        <f t="shared" si="85"/>
        <v>0</v>
      </c>
      <c r="AP218" s="27" t="s">
        <v>367</v>
      </c>
      <c r="AQ218" s="27" t="s">
        <v>367</v>
      </c>
      <c r="AR218" s="27" t="s">
        <v>367</v>
      </c>
      <c r="AS218" s="27" t="s">
        <v>367</v>
      </c>
      <c r="AT218" s="27" t="s">
        <v>367</v>
      </c>
      <c r="AU218" s="27" t="s">
        <v>367</v>
      </c>
      <c r="AV218" s="53">
        <f t="shared" si="86"/>
        <v>-16.363429839729157</v>
      </c>
    </row>
    <row r="219" spans="1:48" ht="15" customHeight="1">
      <c r="A219" s="32" t="s">
        <v>216</v>
      </c>
      <c r="B219" s="55"/>
      <c r="C219" s="56"/>
      <c r="D219" s="56"/>
      <c r="E219" s="57"/>
      <c r="F219" s="56"/>
      <c r="G219" s="56"/>
      <c r="H219" s="57"/>
      <c r="I219" s="57"/>
      <c r="J219" s="57"/>
      <c r="K219" s="57"/>
      <c r="L219" s="56"/>
      <c r="M219" s="56"/>
      <c r="N219" s="57"/>
      <c r="O219" s="56"/>
      <c r="P219" s="56"/>
      <c r="Q219" s="57"/>
      <c r="R219" s="56"/>
      <c r="S219" s="56"/>
      <c r="T219" s="57"/>
      <c r="U219" s="57"/>
      <c r="V219" s="57"/>
      <c r="W219" s="57"/>
      <c r="X219" s="69"/>
      <c r="Y219" s="69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</row>
    <row r="220" spans="1:48" ht="15" customHeight="1">
      <c r="A220" s="33" t="s">
        <v>217</v>
      </c>
      <c r="B220" s="51">
        <f>'Расчет субсидий'!BM220</f>
        <v>53.399999999999977</v>
      </c>
      <c r="C220" s="53">
        <f>'Расчет субсидий'!D220-1</f>
        <v>-1</v>
      </c>
      <c r="D220" s="53">
        <f>C220*'Расчет субсидий'!E220</f>
        <v>0</v>
      </c>
      <c r="E220" s="54">
        <f t="shared" ref="E220:E228" si="102">$B220*D220/$AV220</f>
        <v>0</v>
      </c>
      <c r="F220" s="27" t="s">
        <v>367</v>
      </c>
      <c r="G220" s="27" t="s">
        <v>367</v>
      </c>
      <c r="H220" s="27" t="s">
        <v>367</v>
      </c>
      <c r="I220" s="27" t="s">
        <v>367</v>
      </c>
      <c r="J220" s="27" t="s">
        <v>367</v>
      </c>
      <c r="K220" s="27" t="s">
        <v>367</v>
      </c>
      <c r="L220" s="53">
        <f>'Расчет субсидий'!P220-1</f>
        <v>-0.16593590145109083</v>
      </c>
      <c r="M220" s="53">
        <f>L220*'Расчет субсидий'!Q220</f>
        <v>-3.3187180290218166</v>
      </c>
      <c r="N220" s="54">
        <f t="shared" ref="N220:N228" si="103">$B220*M220/$AV220</f>
        <v>-30.515202797612279</v>
      </c>
      <c r="O220" s="53">
        <f>'Расчет субсидий'!T220-1</f>
        <v>0.20999999999999996</v>
      </c>
      <c r="P220" s="53">
        <f>O220*'Расчет субсидий'!U220</f>
        <v>4.1999999999999993</v>
      </c>
      <c r="Q220" s="54">
        <f t="shared" ref="Q220:Q228" si="104">$B220*P220/$AV220</f>
        <v>38.618481783987988</v>
      </c>
      <c r="R220" s="53">
        <f>'Расчет субсидий'!X220-1</f>
        <v>0.30000000000000004</v>
      </c>
      <c r="S220" s="53">
        <f>R220*'Расчет субсидий'!Y220</f>
        <v>9.0000000000000018</v>
      </c>
      <c r="T220" s="54">
        <f t="shared" ref="T220:T228" si="105">$B220*S220/$AV220</f>
        <v>82.753889537117161</v>
      </c>
      <c r="U220" s="59">
        <f>'Расчет субсидий'!AB220-1</f>
        <v>5.7987280209502501E-2</v>
      </c>
      <c r="V220" s="59">
        <f>U220*'Расчет субсидий'!AC220</f>
        <v>0.2899364010475125</v>
      </c>
      <c r="W220" s="54">
        <f t="shared" si="84"/>
        <v>2.6659294338972379</v>
      </c>
      <c r="X220" s="67">
        <f>'Расчет субсидий'!AF220-1</f>
        <v>-0.21818181818181814</v>
      </c>
      <c r="Y220" s="67">
        <f>X220*'Расчет субсидий'!AG220</f>
        <v>-4.3636363636363633</v>
      </c>
      <c r="Z220" s="54">
        <f t="shared" ref="Z220:Z228" si="106">$B220*Y220/$AV220</f>
        <v>-40.123097957390122</v>
      </c>
      <c r="AA220" s="27" t="s">
        <v>367</v>
      </c>
      <c r="AB220" s="27" t="s">
        <v>367</v>
      </c>
      <c r="AC220" s="27" t="s">
        <v>367</v>
      </c>
      <c r="AD220" s="27" t="s">
        <v>367</v>
      </c>
      <c r="AE220" s="27" t="s">
        <v>367</v>
      </c>
      <c r="AF220" s="27" t="s">
        <v>367</v>
      </c>
      <c r="AG220" s="27" t="s">
        <v>367</v>
      </c>
      <c r="AH220" s="27" t="s">
        <v>367</v>
      </c>
      <c r="AI220" s="27" t="s">
        <v>367</v>
      </c>
      <c r="AJ220" s="27" t="s">
        <v>367</v>
      </c>
      <c r="AK220" s="27" t="s">
        <v>367</v>
      </c>
      <c r="AL220" s="27" t="s">
        <v>367</v>
      </c>
      <c r="AM220" s="59">
        <f>'Расчет субсидий'!AZ220-1</f>
        <v>-1</v>
      </c>
      <c r="AN220" s="59">
        <f>AM220*'Расчет субсидий'!BA220</f>
        <v>0</v>
      </c>
      <c r="AO220" s="54">
        <f t="shared" si="85"/>
        <v>0</v>
      </c>
      <c r="AP220" s="27" t="s">
        <v>367</v>
      </c>
      <c r="AQ220" s="27" t="s">
        <v>367</v>
      </c>
      <c r="AR220" s="27" t="s">
        <v>367</v>
      </c>
      <c r="AS220" s="27" t="s">
        <v>367</v>
      </c>
      <c r="AT220" s="27" t="s">
        <v>367</v>
      </c>
      <c r="AU220" s="27" t="s">
        <v>367</v>
      </c>
      <c r="AV220" s="53">
        <f t="shared" si="86"/>
        <v>5.8075820083893337</v>
      </c>
    </row>
    <row r="221" spans="1:48" ht="15" customHeight="1">
      <c r="A221" s="33" t="s">
        <v>146</v>
      </c>
      <c r="B221" s="51">
        <f>'Расчет субсидий'!BM221</f>
        <v>30.600000000000023</v>
      </c>
      <c r="C221" s="53">
        <f>'Расчет субсидий'!D221-1</f>
        <v>-1</v>
      </c>
      <c r="D221" s="53">
        <f>C221*'Расчет субсидий'!E221</f>
        <v>0</v>
      </c>
      <c r="E221" s="54">
        <f t="shared" si="102"/>
        <v>0</v>
      </c>
      <c r="F221" s="27" t="s">
        <v>367</v>
      </c>
      <c r="G221" s="27" t="s">
        <v>367</v>
      </c>
      <c r="H221" s="27" t="s">
        <v>367</v>
      </c>
      <c r="I221" s="27" t="s">
        <v>367</v>
      </c>
      <c r="J221" s="27" t="s">
        <v>367</v>
      </c>
      <c r="K221" s="27" t="s">
        <v>367</v>
      </c>
      <c r="L221" s="53">
        <f>'Расчет субсидий'!P221-1</f>
        <v>-0.28200301204819267</v>
      </c>
      <c r="M221" s="53">
        <f>L221*'Расчет субсидий'!Q221</f>
        <v>-5.6400602409638534</v>
      </c>
      <c r="N221" s="54">
        <f t="shared" si="103"/>
        <v>-36.430857634047058</v>
      </c>
      <c r="O221" s="53">
        <f>'Расчет субсидий'!T221-1</f>
        <v>0.18617771509167835</v>
      </c>
      <c r="P221" s="53">
        <f>O221*'Расчет субсидий'!U221</f>
        <v>5.585331452750351</v>
      </c>
      <c r="Q221" s="54">
        <f t="shared" si="104"/>
        <v>36.077347812040387</v>
      </c>
      <c r="R221" s="53">
        <f>'Расчет субсидий'!X221-1</f>
        <v>0.20121212121212118</v>
      </c>
      <c r="S221" s="53">
        <f>R221*'Расчет субсидий'!Y221</f>
        <v>4.0242424242424235</v>
      </c>
      <c r="T221" s="54">
        <f t="shared" si="105"/>
        <v>25.993800877810113</v>
      </c>
      <c r="U221" s="59">
        <f>'Расчет субсидий'!AB221-1</f>
        <v>-6.950899171549807E-2</v>
      </c>
      <c r="V221" s="59">
        <f>U221*'Расчет субсидий'!AC221</f>
        <v>-0.34754495857749035</v>
      </c>
      <c r="W221" s="54">
        <f t="shared" si="84"/>
        <v>-2.2448981688896956</v>
      </c>
      <c r="X221" s="67">
        <f>'Расчет субсидий'!AF221-1</f>
        <v>5.5769230769230793E-2</v>
      </c>
      <c r="Y221" s="67">
        <f>X221*'Расчет субсидий'!AG221</f>
        <v>1.1153846153846159</v>
      </c>
      <c r="Z221" s="54">
        <f t="shared" si="106"/>
        <v>7.2046071130862748</v>
      </c>
      <c r="AA221" s="27" t="s">
        <v>367</v>
      </c>
      <c r="AB221" s="27" t="s">
        <v>367</v>
      </c>
      <c r="AC221" s="27" t="s">
        <v>367</v>
      </c>
      <c r="AD221" s="27" t="s">
        <v>367</v>
      </c>
      <c r="AE221" s="27" t="s">
        <v>367</v>
      </c>
      <c r="AF221" s="27" t="s">
        <v>367</v>
      </c>
      <c r="AG221" s="27" t="s">
        <v>367</v>
      </c>
      <c r="AH221" s="27" t="s">
        <v>367</v>
      </c>
      <c r="AI221" s="27" t="s">
        <v>367</v>
      </c>
      <c r="AJ221" s="27" t="s">
        <v>367</v>
      </c>
      <c r="AK221" s="27" t="s">
        <v>367</v>
      </c>
      <c r="AL221" s="27" t="s">
        <v>367</v>
      </c>
      <c r="AM221" s="59">
        <f>'Расчет субсидий'!AZ221-1</f>
        <v>-1</v>
      </c>
      <c r="AN221" s="59">
        <f>AM221*'Расчет субсидий'!BA221</f>
        <v>0</v>
      </c>
      <c r="AO221" s="54">
        <f t="shared" si="85"/>
        <v>0</v>
      </c>
      <c r="AP221" s="27" t="s">
        <v>367</v>
      </c>
      <c r="AQ221" s="27" t="s">
        <v>367</v>
      </c>
      <c r="AR221" s="27" t="s">
        <v>367</v>
      </c>
      <c r="AS221" s="27" t="s">
        <v>367</v>
      </c>
      <c r="AT221" s="27" t="s">
        <v>367</v>
      </c>
      <c r="AU221" s="27" t="s">
        <v>367</v>
      </c>
      <c r="AV221" s="53">
        <f t="shared" si="86"/>
        <v>4.7373532928360467</v>
      </c>
    </row>
    <row r="222" spans="1:48" ht="15" customHeight="1">
      <c r="A222" s="33" t="s">
        <v>218</v>
      </c>
      <c r="B222" s="51">
        <f>'Расчет субсидий'!BM222</f>
        <v>-38.200000000000045</v>
      </c>
      <c r="C222" s="53">
        <f>'Расчет субсидий'!D222-1</f>
        <v>-1</v>
      </c>
      <c r="D222" s="53">
        <f>C222*'Расчет субсидий'!E222</f>
        <v>0</v>
      </c>
      <c r="E222" s="54">
        <f t="shared" si="102"/>
        <v>0</v>
      </c>
      <c r="F222" s="27" t="s">
        <v>367</v>
      </c>
      <c r="G222" s="27" t="s">
        <v>367</v>
      </c>
      <c r="H222" s="27" t="s">
        <v>367</v>
      </c>
      <c r="I222" s="27" t="s">
        <v>367</v>
      </c>
      <c r="J222" s="27" t="s">
        <v>367</v>
      </c>
      <c r="K222" s="27" t="s">
        <v>367</v>
      </c>
      <c r="L222" s="53">
        <f>'Расчет субсидий'!P222-1</f>
        <v>-0.49168498320408083</v>
      </c>
      <c r="M222" s="53">
        <f>L222*'Расчет субсидий'!Q222</f>
        <v>-9.8336996640816174</v>
      </c>
      <c r="N222" s="54">
        <f t="shared" si="103"/>
        <v>-92.017109373563642</v>
      </c>
      <c r="O222" s="53">
        <f>'Расчет субсидий'!T222-1</f>
        <v>4.6910755148741323E-2</v>
      </c>
      <c r="P222" s="53">
        <f>O222*'Расчет субсидий'!U222</f>
        <v>0.70366132723111985</v>
      </c>
      <c r="Q222" s="54">
        <f t="shared" si="104"/>
        <v>6.5843867030303391</v>
      </c>
      <c r="R222" s="53">
        <f>'Расчет субсидий'!X222-1</f>
        <v>9.9999999999999867E-2</v>
      </c>
      <c r="S222" s="53">
        <f>R222*'Расчет субсидий'!Y222</f>
        <v>3.4999999999999956</v>
      </c>
      <c r="T222" s="54">
        <f t="shared" si="105"/>
        <v>32.750632397674508</v>
      </c>
      <c r="U222" s="59">
        <f>'Расчет субсидий'!AB222-1</f>
        <v>0.13953488372093026</v>
      </c>
      <c r="V222" s="59">
        <f>U222*'Расчет субсидий'!AC222</f>
        <v>0.69767441860465129</v>
      </c>
      <c r="W222" s="54">
        <f t="shared" si="84"/>
        <v>6.5283652619949288</v>
      </c>
      <c r="X222" s="67">
        <f>'Расчет субсидий'!AF222-1</f>
        <v>4.2499999999999982E-2</v>
      </c>
      <c r="Y222" s="67">
        <f>X222*'Расчет субсидий'!AG222</f>
        <v>0.84999999999999964</v>
      </c>
      <c r="Z222" s="54">
        <f t="shared" si="106"/>
        <v>7.9537250108638169</v>
      </c>
      <c r="AA222" s="27" t="s">
        <v>367</v>
      </c>
      <c r="AB222" s="27" t="s">
        <v>367</v>
      </c>
      <c r="AC222" s="27" t="s">
        <v>367</v>
      </c>
      <c r="AD222" s="27" t="s">
        <v>367</v>
      </c>
      <c r="AE222" s="27" t="s">
        <v>367</v>
      </c>
      <c r="AF222" s="27" t="s">
        <v>367</v>
      </c>
      <c r="AG222" s="27" t="s">
        <v>367</v>
      </c>
      <c r="AH222" s="27" t="s">
        <v>367</v>
      </c>
      <c r="AI222" s="27" t="s">
        <v>367</v>
      </c>
      <c r="AJ222" s="27" t="s">
        <v>367</v>
      </c>
      <c r="AK222" s="27" t="s">
        <v>367</v>
      </c>
      <c r="AL222" s="27" t="s">
        <v>367</v>
      </c>
      <c r="AM222" s="59">
        <f>'Расчет субсидий'!AZ222-1</f>
        <v>0</v>
      </c>
      <c r="AN222" s="59">
        <f>AM222*'Расчет субсидий'!BA222</f>
        <v>0</v>
      </c>
      <c r="AO222" s="54">
        <f t="shared" si="85"/>
        <v>0</v>
      </c>
      <c r="AP222" s="27" t="s">
        <v>367</v>
      </c>
      <c r="AQ222" s="27" t="s">
        <v>367</v>
      </c>
      <c r="AR222" s="27" t="s">
        <v>367</v>
      </c>
      <c r="AS222" s="27" t="s">
        <v>367</v>
      </c>
      <c r="AT222" s="27" t="s">
        <v>367</v>
      </c>
      <c r="AU222" s="27" t="s">
        <v>367</v>
      </c>
      <c r="AV222" s="53">
        <f t="shared" si="86"/>
        <v>-4.08236391824585</v>
      </c>
    </row>
    <row r="223" spans="1:48" ht="15" customHeight="1">
      <c r="A223" s="33" t="s">
        <v>219</v>
      </c>
      <c r="B223" s="51">
        <f>'Расчет субсидий'!BM223</f>
        <v>-30.100000000000023</v>
      </c>
      <c r="C223" s="53">
        <f>'Расчет субсидий'!D223-1</f>
        <v>-1</v>
      </c>
      <c r="D223" s="53">
        <f>C223*'Расчет субсидий'!E223</f>
        <v>0</v>
      </c>
      <c r="E223" s="54">
        <f t="shared" si="102"/>
        <v>0</v>
      </c>
      <c r="F223" s="27" t="s">
        <v>367</v>
      </c>
      <c r="G223" s="27" t="s">
        <v>367</v>
      </c>
      <c r="H223" s="27" t="s">
        <v>367</v>
      </c>
      <c r="I223" s="27" t="s">
        <v>367</v>
      </c>
      <c r="J223" s="27" t="s">
        <v>367</v>
      </c>
      <c r="K223" s="27" t="s">
        <v>367</v>
      </c>
      <c r="L223" s="53">
        <f>'Расчет субсидий'!P223-1</f>
        <v>-0.49537187638621916</v>
      </c>
      <c r="M223" s="53">
        <f>L223*'Расчет субсидий'!Q223</f>
        <v>-9.9074375277243831</v>
      </c>
      <c r="N223" s="54">
        <f t="shared" si="103"/>
        <v>-83.608222802939366</v>
      </c>
      <c r="O223" s="53">
        <f>'Расчет субсидий'!T223-1</f>
        <v>0.14500000000000002</v>
      </c>
      <c r="P223" s="53">
        <f>O223*'Расчет субсидий'!U223</f>
        <v>3.6250000000000004</v>
      </c>
      <c r="Q223" s="54">
        <f t="shared" si="104"/>
        <v>30.591139920139266</v>
      </c>
      <c r="R223" s="53">
        <f>'Расчет субсидий'!X223-1</f>
        <v>0.21733333333333338</v>
      </c>
      <c r="S223" s="53">
        <f>R223*'Расчет субсидий'!Y223</f>
        <v>5.4333333333333345</v>
      </c>
      <c r="T223" s="54">
        <f t="shared" si="105"/>
        <v>45.85154765041564</v>
      </c>
      <c r="U223" s="59">
        <f>'Расчет субсидий'!AB223-1</f>
        <v>7.8682916399401392E-2</v>
      </c>
      <c r="V223" s="59">
        <f>U223*'Расчет субсидий'!AC223</f>
        <v>0.39341458199700696</v>
      </c>
      <c r="W223" s="54">
        <f t="shared" si="84"/>
        <v>3.3200001446878731</v>
      </c>
      <c r="X223" s="67">
        <f>'Расчет субсидий'!AF223-1</f>
        <v>-0.15555555555555556</v>
      </c>
      <c r="Y223" s="67">
        <f>X223*'Расчет субсидий'!AG223</f>
        <v>-3.1111111111111112</v>
      </c>
      <c r="Z223" s="54">
        <f t="shared" si="106"/>
        <v>-26.25446491230343</v>
      </c>
      <c r="AA223" s="27" t="s">
        <v>367</v>
      </c>
      <c r="AB223" s="27" t="s">
        <v>367</v>
      </c>
      <c r="AC223" s="27" t="s">
        <v>367</v>
      </c>
      <c r="AD223" s="27" t="s">
        <v>367</v>
      </c>
      <c r="AE223" s="27" t="s">
        <v>367</v>
      </c>
      <c r="AF223" s="27" t="s">
        <v>367</v>
      </c>
      <c r="AG223" s="27" t="s">
        <v>367</v>
      </c>
      <c r="AH223" s="27" t="s">
        <v>367</v>
      </c>
      <c r="AI223" s="27" t="s">
        <v>367</v>
      </c>
      <c r="AJ223" s="27" t="s">
        <v>367</v>
      </c>
      <c r="AK223" s="27" t="s">
        <v>367</v>
      </c>
      <c r="AL223" s="27" t="s">
        <v>367</v>
      </c>
      <c r="AM223" s="59">
        <f>'Расчет субсидий'!AZ223-1</f>
        <v>0</v>
      </c>
      <c r="AN223" s="59">
        <f>AM223*'Расчет субсидий'!BA223</f>
        <v>0</v>
      </c>
      <c r="AO223" s="54">
        <f t="shared" si="85"/>
        <v>0</v>
      </c>
      <c r="AP223" s="27" t="s">
        <v>367</v>
      </c>
      <c r="AQ223" s="27" t="s">
        <v>367</v>
      </c>
      <c r="AR223" s="27" t="s">
        <v>367</v>
      </c>
      <c r="AS223" s="27" t="s">
        <v>367</v>
      </c>
      <c r="AT223" s="27" t="s">
        <v>367</v>
      </c>
      <c r="AU223" s="27" t="s">
        <v>367</v>
      </c>
      <c r="AV223" s="53">
        <f t="shared" si="86"/>
        <v>-3.5668007235051529</v>
      </c>
    </row>
    <row r="224" spans="1:48" ht="15" customHeight="1">
      <c r="A224" s="33" t="s">
        <v>220</v>
      </c>
      <c r="B224" s="51">
        <f>'Расчет субсидий'!BM224</f>
        <v>-70.300000000000011</v>
      </c>
      <c r="C224" s="53">
        <f>'Расчет субсидий'!D224-1</f>
        <v>9.0197587888118935E-3</v>
      </c>
      <c r="D224" s="53">
        <f>C224*'Расчет субсидий'!E224</f>
        <v>9.0197587888118935E-2</v>
      </c>
      <c r="E224" s="54">
        <f t="shared" si="102"/>
        <v>0.22578119887091039</v>
      </c>
      <c r="F224" s="27" t="s">
        <v>367</v>
      </c>
      <c r="G224" s="27" t="s">
        <v>367</v>
      </c>
      <c r="H224" s="27" t="s">
        <v>367</v>
      </c>
      <c r="I224" s="27" t="s">
        <v>367</v>
      </c>
      <c r="J224" s="27" t="s">
        <v>367</v>
      </c>
      <c r="K224" s="27" t="s">
        <v>367</v>
      </c>
      <c r="L224" s="53">
        <f>'Расчет субсидий'!P224-1</f>
        <v>-0.31221433726244885</v>
      </c>
      <c r="M224" s="53">
        <f>L224*'Расчет субсидий'!Q224</f>
        <v>-6.244286745248977</v>
      </c>
      <c r="N224" s="54">
        <f t="shared" si="103"/>
        <v>-15.630601443409079</v>
      </c>
      <c r="O224" s="53">
        <f>'Расчет субсидий'!T224-1</f>
        <v>0.21428571428571419</v>
      </c>
      <c r="P224" s="53">
        <f>O224*'Расчет субсидий'!U224</f>
        <v>3.2142857142857126</v>
      </c>
      <c r="Q224" s="54">
        <f t="shared" si="104"/>
        <v>8.0459499979673303</v>
      </c>
      <c r="R224" s="53">
        <f>'Расчет субсидий'!X224-1</f>
        <v>-0.74</v>
      </c>
      <c r="S224" s="53">
        <f>R224*'Расчет субсидий'!Y224</f>
        <v>-25.9</v>
      </c>
      <c r="T224" s="54">
        <f t="shared" si="105"/>
        <v>-64.83247709473234</v>
      </c>
      <c r="U224" s="59">
        <f>'Расчет субсидий'!AB224-1</f>
        <v>-0.11555136663524979</v>
      </c>
      <c r="V224" s="59">
        <f>U224*'Расчет субсидий'!AC224</f>
        <v>-0.57775683317624893</v>
      </c>
      <c r="W224" s="54">
        <f t="shared" si="84"/>
        <v>-1.4462319171129057</v>
      </c>
      <c r="X224" s="67">
        <f>'Расчет субсидий'!AF224-1</f>
        <v>6.6666666666666652E-2</v>
      </c>
      <c r="Y224" s="67">
        <f>X224*'Расчет субсидий'!AG224</f>
        <v>1.333333333333333</v>
      </c>
      <c r="Z224" s="54">
        <f t="shared" si="106"/>
        <v>3.3375792584160791</v>
      </c>
      <c r="AA224" s="27" t="s">
        <v>367</v>
      </c>
      <c r="AB224" s="27" t="s">
        <v>367</v>
      </c>
      <c r="AC224" s="27" t="s">
        <v>367</v>
      </c>
      <c r="AD224" s="27" t="s">
        <v>367</v>
      </c>
      <c r="AE224" s="27" t="s">
        <v>367</v>
      </c>
      <c r="AF224" s="27" t="s">
        <v>367</v>
      </c>
      <c r="AG224" s="27" t="s">
        <v>367</v>
      </c>
      <c r="AH224" s="27" t="s">
        <v>367</v>
      </c>
      <c r="AI224" s="27" t="s">
        <v>367</v>
      </c>
      <c r="AJ224" s="27" t="s">
        <v>367</v>
      </c>
      <c r="AK224" s="27" t="s">
        <v>367</v>
      </c>
      <c r="AL224" s="27" t="s">
        <v>367</v>
      </c>
      <c r="AM224" s="59">
        <f>'Расчет субсидий'!AZ224-1</f>
        <v>-1</v>
      </c>
      <c r="AN224" s="59">
        <f>AM224*'Расчет субсидий'!BA224</f>
        <v>0</v>
      </c>
      <c r="AO224" s="54">
        <f t="shared" si="85"/>
        <v>0</v>
      </c>
      <c r="AP224" s="27" t="s">
        <v>367</v>
      </c>
      <c r="AQ224" s="27" t="s">
        <v>367</v>
      </c>
      <c r="AR224" s="27" t="s">
        <v>367</v>
      </c>
      <c r="AS224" s="27" t="s">
        <v>367</v>
      </c>
      <c r="AT224" s="27" t="s">
        <v>367</v>
      </c>
      <c r="AU224" s="27" t="s">
        <v>367</v>
      </c>
      <c r="AV224" s="53">
        <f t="shared" si="86"/>
        <v>-28.084226942918061</v>
      </c>
    </row>
    <row r="225" spans="1:48" ht="15" customHeight="1">
      <c r="A225" s="33" t="s">
        <v>221</v>
      </c>
      <c r="B225" s="51">
        <f>'Расчет субсидий'!BM225</f>
        <v>0</v>
      </c>
      <c r="C225" s="53">
        <f>'Расчет субсидий'!D225-1</f>
        <v>0.18335430835283217</v>
      </c>
      <c r="D225" s="53">
        <f>C225*'Расчет субсидий'!E225</f>
        <v>1.8335430835283217</v>
      </c>
      <c r="E225" s="54">
        <f t="shared" si="102"/>
        <v>0</v>
      </c>
      <c r="F225" s="27" t="s">
        <v>367</v>
      </c>
      <c r="G225" s="27" t="s">
        <v>367</v>
      </c>
      <c r="H225" s="27" t="s">
        <v>367</v>
      </c>
      <c r="I225" s="27" t="s">
        <v>367</v>
      </c>
      <c r="J225" s="27" t="s">
        <v>367</v>
      </c>
      <c r="K225" s="27" t="s">
        <v>367</v>
      </c>
      <c r="L225" s="53">
        <f>'Расчет субсидий'!P225-1</f>
        <v>-0.29357212085721751</v>
      </c>
      <c r="M225" s="53">
        <f>L225*'Расчет субсидий'!Q225</f>
        <v>-5.8714424171443502</v>
      </c>
      <c r="N225" s="54">
        <f t="shared" si="103"/>
        <v>0</v>
      </c>
      <c r="O225" s="53">
        <f>'Расчет субсидий'!T225-1</f>
        <v>0</v>
      </c>
      <c r="P225" s="53">
        <f>O225*'Расчет субсидий'!U225</f>
        <v>0</v>
      </c>
      <c r="Q225" s="54">
        <f t="shared" si="104"/>
        <v>0</v>
      </c>
      <c r="R225" s="53">
        <f>'Расчет субсидий'!X225-1</f>
        <v>0</v>
      </c>
      <c r="S225" s="53">
        <f>R225*'Расчет субсидий'!Y225</f>
        <v>0</v>
      </c>
      <c r="T225" s="54">
        <f t="shared" si="105"/>
        <v>0</v>
      </c>
      <c r="U225" s="59">
        <f>'Расчет субсидий'!AB225-1</f>
        <v>-1.063539907438471E-2</v>
      </c>
      <c r="V225" s="59">
        <f>U225*'Расчет субсидий'!AC225</f>
        <v>-5.3176995371923552E-2</v>
      </c>
      <c r="W225" s="54">
        <f t="shared" si="84"/>
        <v>0</v>
      </c>
      <c r="X225" s="67">
        <f>'Расчет субсидий'!AF225-1</f>
        <v>0</v>
      </c>
      <c r="Y225" s="67">
        <f>X225*'Расчет субсидий'!AG225</f>
        <v>0</v>
      </c>
      <c r="Z225" s="54">
        <f t="shared" si="106"/>
        <v>0</v>
      </c>
      <c r="AA225" s="27" t="s">
        <v>367</v>
      </c>
      <c r="AB225" s="27" t="s">
        <v>367</v>
      </c>
      <c r="AC225" s="27" t="s">
        <v>367</v>
      </c>
      <c r="AD225" s="27" t="s">
        <v>367</v>
      </c>
      <c r="AE225" s="27" t="s">
        <v>367</v>
      </c>
      <c r="AF225" s="27" t="s">
        <v>367</v>
      </c>
      <c r="AG225" s="27" t="s">
        <v>367</v>
      </c>
      <c r="AH225" s="27" t="s">
        <v>367</v>
      </c>
      <c r="AI225" s="27" t="s">
        <v>367</v>
      </c>
      <c r="AJ225" s="27" t="s">
        <v>367</v>
      </c>
      <c r="AK225" s="27" t="s">
        <v>367</v>
      </c>
      <c r="AL225" s="27" t="s">
        <v>367</v>
      </c>
      <c r="AM225" s="59">
        <f>'Расчет субсидий'!AZ225-1</f>
        <v>-6.1135371179039222E-2</v>
      </c>
      <c r="AN225" s="59">
        <f>AM225*'Расчет субсидий'!BA225</f>
        <v>-0.61135371179039222</v>
      </c>
      <c r="AO225" s="54">
        <f t="shared" si="85"/>
        <v>0</v>
      </c>
      <c r="AP225" s="27" t="s">
        <v>367</v>
      </c>
      <c r="AQ225" s="27" t="s">
        <v>367</v>
      </c>
      <c r="AR225" s="27" t="s">
        <v>367</v>
      </c>
      <c r="AS225" s="27" t="s">
        <v>367</v>
      </c>
      <c r="AT225" s="27" t="s">
        <v>367</v>
      </c>
      <c r="AU225" s="27" t="s">
        <v>367</v>
      </c>
      <c r="AV225" s="53">
        <f t="shared" si="86"/>
        <v>-4.7024300407783439</v>
      </c>
    </row>
    <row r="226" spans="1:48" ht="15" customHeight="1">
      <c r="A226" s="33" t="s">
        <v>222</v>
      </c>
      <c r="B226" s="51">
        <f>'Расчет субсидий'!BM226</f>
        <v>-168</v>
      </c>
      <c r="C226" s="53">
        <f>'Расчет субсидий'!D226-1</f>
        <v>-1</v>
      </c>
      <c r="D226" s="53">
        <f>C226*'Расчет субсидий'!E226</f>
        <v>0</v>
      </c>
      <c r="E226" s="54">
        <f t="shared" si="102"/>
        <v>0</v>
      </c>
      <c r="F226" s="27" t="s">
        <v>367</v>
      </c>
      <c r="G226" s="27" t="s">
        <v>367</v>
      </c>
      <c r="H226" s="27" t="s">
        <v>367</v>
      </c>
      <c r="I226" s="27" t="s">
        <v>367</v>
      </c>
      <c r="J226" s="27" t="s">
        <v>367</v>
      </c>
      <c r="K226" s="27" t="s">
        <v>367</v>
      </c>
      <c r="L226" s="53">
        <f>'Расчет субсидий'!P226-1</f>
        <v>-0.28829163263790936</v>
      </c>
      <c r="M226" s="53">
        <f>L226*'Расчет субсидий'!Q226</f>
        <v>-5.7658326527581867</v>
      </c>
      <c r="N226" s="54">
        <f t="shared" si="103"/>
        <v>-72.850454576267424</v>
      </c>
      <c r="O226" s="53">
        <f>'Расчет субсидий'!T226-1</f>
        <v>-8.3320220298977232E-2</v>
      </c>
      <c r="P226" s="53">
        <f>O226*'Расчет субсидий'!U226</f>
        <v>-2.4996066089693167</v>
      </c>
      <c r="Q226" s="54">
        <f t="shared" si="104"/>
        <v>-31.582164917351108</v>
      </c>
      <c r="R226" s="53">
        <f>'Расчет субсидий'!X226-1</f>
        <v>-0.16666666666666663</v>
      </c>
      <c r="S226" s="53">
        <f>R226*'Расчет субсидий'!Y226</f>
        <v>-3.3333333333333326</v>
      </c>
      <c r="T226" s="54">
        <f t="shared" si="105"/>
        <v>-42.116180474192873</v>
      </c>
      <c r="U226" s="59">
        <f>'Расчет субсидий'!AB226-1</f>
        <v>-0.139555958314454</v>
      </c>
      <c r="V226" s="59">
        <f>U226*'Расчет субсидий'!AC226</f>
        <v>-0.69777979157226999</v>
      </c>
      <c r="W226" s="54">
        <f t="shared" si="84"/>
        <v>-8.8163458899307248</v>
      </c>
      <c r="X226" s="67">
        <f>'Расчет субсидий'!AF226-1</f>
        <v>-5.0000000000000044E-2</v>
      </c>
      <c r="Y226" s="67">
        <f>X226*'Расчет субсидий'!AG226</f>
        <v>-1.0000000000000009</v>
      </c>
      <c r="Z226" s="54">
        <f t="shared" si="106"/>
        <v>-12.634854142257876</v>
      </c>
      <c r="AA226" s="27" t="s">
        <v>367</v>
      </c>
      <c r="AB226" s="27" t="s">
        <v>367</v>
      </c>
      <c r="AC226" s="27" t="s">
        <v>367</v>
      </c>
      <c r="AD226" s="27" t="s">
        <v>367</v>
      </c>
      <c r="AE226" s="27" t="s">
        <v>367</v>
      </c>
      <c r="AF226" s="27" t="s">
        <v>367</v>
      </c>
      <c r="AG226" s="27" t="s">
        <v>367</v>
      </c>
      <c r="AH226" s="27" t="s">
        <v>367</v>
      </c>
      <c r="AI226" s="27" t="s">
        <v>367</v>
      </c>
      <c r="AJ226" s="27" t="s">
        <v>367</v>
      </c>
      <c r="AK226" s="27" t="s">
        <v>367</v>
      </c>
      <c r="AL226" s="27" t="s">
        <v>367</v>
      </c>
      <c r="AM226" s="59">
        <f>'Расчет субсидий'!AZ226-1</f>
        <v>-1</v>
      </c>
      <c r="AN226" s="59">
        <f>AM226*'Расчет субсидий'!BA226</f>
        <v>0</v>
      </c>
      <c r="AO226" s="54">
        <f t="shared" si="85"/>
        <v>0</v>
      </c>
      <c r="AP226" s="27" t="s">
        <v>367</v>
      </c>
      <c r="AQ226" s="27" t="s">
        <v>367</v>
      </c>
      <c r="AR226" s="27" t="s">
        <v>367</v>
      </c>
      <c r="AS226" s="27" t="s">
        <v>367</v>
      </c>
      <c r="AT226" s="27" t="s">
        <v>367</v>
      </c>
      <c r="AU226" s="27" t="s">
        <v>367</v>
      </c>
      <c r="AV226" s="53">
        <f t="shared" si="86"/>
        <v>-13.296552386633106</v>
      </c>
    </row>
    <row r="227" spans="1:48" ht="15" customHeight="1">
      <c r="A227" s="33" t="s">
        <v>223</v>
      </c>
      <c r="B227" s="51">
        <f>'Расчет субсидий'!BM227</f>
        <v>1.4000000000000909</v>
      </c>
      <c r="C227" s="53">
        <f>'Расчет субсидий'!D227-1</f>
        <v>-1</v>
      </c>
      <c r="D227" s="53">
        <f>C227*'Расчет субсидий'!E227</f>
        <v>0</v>
      </c>
      <c r="E227" s="54">
        <f t="shared" si="102"/>
        <v>0</v>
      </c>
      <c r="F227" s="27" t="s">
        <v>367</v>
      </c>
      <c r="G227" s="27" t="s">
        <v>367</v>
      </c>
      <c r="H227" s="27" t="s">
        <v>367</v>
      </c>
      <c r="I227" s="27" t="s">
        <v>367</v>
      </c>
      <c r="J227" s="27" t="s">
        <v>367</v>
      </c>
      <c r="K227" s="27" t="s">
        <v>367</v>
      </c>
      <c r="L227" s="53">
        <f>'Расчет субсидий'!P227-1</f>
        <v>-0.14077101106839562</v>
      </c>
      <c r="M227" s="53">
        <f>L227*'Расчет субсидий'!Q227</f>
        <v>-2.8154202213679125</v>
      </c>
      <c r="N227" s="54">
        <f t="shared" si="103"/>
        <v>-43.132023743106402</v>
      </c>
      <c r="O227" s="53">
        <f>'Расчет субсидий'!T227-1</f>
        <v>1.4285714285714235E-2</v>
      </c>
      <c r="P227" s="53">
        <f>O227*'Расчет субсидий'!U227</f>
        <v>0.35714285714285587</v>
      </c>
      <c r="Q227" s="54">
        <f t="shared" si="104"/>
        <v>5.4714014188908964</v>
      </c>
      <c r="R227" s="53">
        <f>'Расчет субсидий'!X227-1</f>
        <v>0.21714285714285708</v>
      </c>
      <c r="S227" s="53">
        <f>R227*'Расчет субсидий'!Y227</f>
        <v>5.428571428571427</v>
      </c>
      <c r="T227" s="54">
        <f t="shared" si="105"/>
        <v>83.165301567141896</v>
      </c>
      <c r="U227" s="59">
        <f>'Расчет субсидий'!AB227-1</f>
        <v>0.22421804023361447</v>
      </c>
      <c r="V227" s="59">
        <f>U227*'Расчет субсидий'!AC227</f>
        <v>1.1210902011680723</v>
      </c>
      <c r="W227" s="54">
        <f t="shared" si="84"/>
        <v>17.17501664865194</v>
      </c>
      <c r="X227" s="67">
        <f>'Расчет субсидий'!AF227-1</f>
        <v>-0.19999999999999996</v>
      </c>
      <c r="Y227" s="67">
        <f>X227*'Расчет субсидий'!AG227</f>
        <v>-3.9999999999999991</v>
      </c>
      <c r="Z227" s="54">
        <f t="shared" si="106"/>
        <v>-61.279695891578243</v>
      </c>
      <c r="AA227" s="27" t="s">
        <v>367</v>
      </c>
      <c r="AB227" s="27" t="s">
        <v>367</v>
      </c>
      <c r="AC227" s="27" t="s">
        <v>367</v>
      </c>
      <c r="AD227" s="27" t="s">
        <v>367</v>
      </c>
      <c r="AE227" s="27" t="s">
        <v>367</v>
      </c>
      <c r="AF227" s="27" t="s">
        <v>367</v>
      </c>
      <c r="AG227" s="27" t="s">
        <v>367</v>
      </c>
      <c r="AH227" s="27" t="s">
        <v>367</v>
      </c>
      <c r="AI227" s="27" t="s">
        <v>367</v>
      </c>
      <c r="AJ227" s="27" t="s">
        <v>367</v>
      </c>
      <c r="AK227" s="27" t="s">
        <v>367</v>
      </c>
      <c r="AL227" s="27" t="s">
        <v>367</v>
      </c>
      <c r="AM227" s="59">
        <f>'Расчет субсидий'!AZ227-1</f>
        <v>-1</v>
      </c>
      <c r="AN227" s="59">
        <f>AM227*'Расчет субсидий'!BA227</f>
        <v>0</v>
      </c>
      <c r="AO227" s="54">
        <f t="shared" si="85"/>
        <v>0</v>
      </c>
      <c r="AP227" s="27" t="s">
        <v>367</v>
      </c>
      <c r="AQ227" s="27" t="s">
        <v>367</v>
      </c>
      <c r="AR227" s="27" t="s">
        <v>367</v>
      </c>
      <c r="AS227" s="27" t="s">
        <v>367</v>
      </c>
      <c r="AT227" s="27" t="s">
        <v>367</v>
      </c>
      <c r="AU227" s="27" t="s">
        <v>367</v>
      </c>
      <c r="AV227" s="53">
        <f t="shared" si="86"/>
        <v>9.1384265514443896E-2</v>
      </c>
    </row>
    <row r="228" spans="1:48" ht="15" customHeight="1">
      <c r="A228" s="33" t="s">
        <v>224</v>
      </c>
      <c r="B228" s="51">
        <f>'Расчет субсидий'!BM228</f>
        <v>29.799999999999955</v>
      </c>
      <c r="C228" s="53">
        <f>'Расчет субсидий'!D228-1</f>
        <v>0.22825016781487362</v>
      </c>
      <c r="D228" s="53">
        <f>C228*'Расчет субсидий'!E228</f>
        <v>2.2825016781487362</v>
      </c>
      <c r="E228" s="54">
        <f t="shared" si="102"/>
        <v>34.518500601956944</v>
      </c>
      <c r="F228" s="27" t="s">
        <v>367</v>
      </c>
      <c r="G228" s="27" t="s">
        <v>367</v>
      </c>
      <c r="H228" s="27" t="s">
        <v>367</v>
      </c>
      <c r="I228" s="27" t="s">
        <v>367</v>
      </c>
      <c r="J228" s="27" t="s">
        <v>367</v>
      </c>
      <c r="K228" s="27" t="s">
        <v>367</v>
      </c>
      <c r="L228" s="53">
        <f>'Расчет субсидий'!P228-1</f>
        <v>-0.16066576862485438</v>
      </c>
      <c r="M228" s="53">
        <f>L228*'Расчет субсидий'!Q228</f>
        <v>-3.2133153724970875</v>
      </c>
      <c r="N228" s="54">
        <f t="shared" si="103"/>
        <v>-48.595288968103155</v>
      </c>
      <c r="O228" s="53">
        <f>'Расчет субсидий'!T228-1</f>
        <v>0.20373983739837387</v>
      </c>
      <c r="P228" s="53">
        <f>O228*'Расчет субсидий'!U228</f>
        <v>4.0747967479674774</v>
      </c>
      <c r="Q228" s="54">
        <f t="shared" si="104"/>
        <v>61.623557758629566</v>
      </c>
      <c r="R228" s="53">
        <f>'Расчет субсидий'!X228-1</f>
        <v>1.0344827586207028E-2</v>
      </c>
      <c r="S228" s="53">
        <f>R228*'Расчет субсидий'!Y228</f>
        <v>0.31034482758621085</v>
      </c>
      <c r="T228" s="54">
        <f t="shared" si="105"/>
        <v>4.6933757904342572</v>
      </c>
      <c r="U228" s="59">
        <f>'Расчет субсидий'!AB228-1</f>
        <v>8.2831406811767927E-2</v>
      </c>
      <c r="V228" s="59">
        <f>U228*'Расчет субсидий'!AC228</f>
        <v>0.41415703405883963</v>
      </c>
      <c r="W228" s="54">
        <f t="shared" si="84"/>
        <v>6.2633381461782092</v>
      </c>
      <c r="X228" s="67">
        <f>'Расчет субсидий'!AF228-1</f>
        <v>1.4814814814814836E-2</v>
      </c>
      <c r="Y228" s="67">
        <f>X228*'Расчет субсидий'!AG228</f>
        <v>0.29629629629629672</v>
      </c>
      <c r="Z228" s="54">
        <f t="shared" si="106"/>
        <v>4.4809184501264827</v>
      </c>
      <c r="AA228" s="27" t="s">
        <v>367</v>
      </c>
      <c r="AB228" s="27" t="s">
        <v>367</v>
      </c>
      <c r="AC228" s="27" t="s">
        <v>367</v>
      </c>
      <c r="AD228" s="27" t="s">
        <v>367</v>
      </c>
      <c r="AE228" s="27" t="s">
        <v>367</v>
      </c>
      <c r="AF228" s="27" t="s">
        <v>367</v>
      </c>
      <c r="AG228" s="27" t="s">
        <v>367</v>
      </c>
      <c r="AH228" s="27" t="s">
        <v>367</v>
      </c>
      <c r="AI228" s="27" t="s">
        <v>367</v>
      </c>
      <c r="AJ228" s="27" t="s">
        <v>367</v>
      </c>
      <c r="AK228" s="27" t="s">
        <v>367</v>
      </c>
      <c r="AL228" s="27" t="s">
        <v>367</v>
      </c>
      <c r="AM228" s="59">
        <f>'Расчет субсидий'!AZ228-1</f>
        <v>-0.21942857142857142</v>
      </c>
      <c r="AN228" s="59">
        <f>AM228*'Расчет субсидий'!BA228</f>
        <v>-2.194285714285714</v>
      </c>
      <c r="AO228" s="54">
        <f t="shared" si="85"/>
        <v>-33.184401779222355</v>
      </c>
      <c r="AP228" s="27" t="s">
        <v>367</v>
      </c>
      <c r="AQ228" s="27" t="s">
        <v>367</v>
      </c>
      <c r="AR228" s="27" t="s">
        <v>367</v>
      </c>
      <c r="AS228" s="27" t="s">
        <v>367</v>
      </c>
      <c r="AT228" s="27" t="s">
        <v>367</v>
      </c>
      <c r="AU228" s="27" t="s">
        <v>367</v>
      </c>
      <c r="AV228" s="53">
        <f t="shared" si="86"/>
        <v>1.9704954972747597</v>
      </c>
    </row>
    <row r="229" spans="1:48" ht="15" customHeight="1">
      <c r="A229" s="32" t="s">
        <v>225</v>
      </c>
      <c r="B229" s="55"/>
      <c r="C229" s="56"/>
      <c r="D229" s="56"/>
      <c r="E229" s="57"/>
      <c r="F229" s="56"/>
      <c r="G229" s="56"/>
      <c r="H229" s="57"/>
      <c r="I229" s="57"/>
      <c r="J229" s="57"/>
      <c r="K229" s="57"/>
      <c r="L229" s="56"/>
      <c r="M229" s="56"/>
      <c r="N229" s="57"/>
      <c r="O229" s="56"/>
      <c r="P229" s="56"/>
      <c r="Q229" s="57"/>
      <c r="R229" s="56"/>
      <c r="S229" s="56"/>
      <c r="T229" s="57"/>
      <c r="U229" s="57"/>
      <c r="V229" s="57"/>
      <c r="W229" s="57"/>
      <c r="X229" s="69"/>
      <c r="Y229" s="69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</row>
    <row r="230" spans="1:48" ht="15" customHeight="1">
      <c r="A230" s="33" t="s">
        <v>226</v>
      </c>
      <c r="B230" s="51">
        <f>'Расчет субсидий'!BM230</f>
        <v>-36.299999999999955</v>
      </c>
      <c r="C230" s="53">
        <f>'Расчет субсидий'!D230-1</f>
        <v>-1</v>
      </c>
      <c r="D230" s="53">
        <f>C230*'Расчет субсидий'!E230</f>
        <v>0</v>
      </c>
      <c r="E230" s="54">
        <f t="shared" ref="E230:E237" si="107">$B230*D230/$AV230</f>
        <v>0</v>
      </c>
      <c r="F230" s="27" t="s">
        <v>367</v>
      </c>
      <c r="G230" s="27" t="s">
        <v>367</v>
      </c>
      <c r="H230" s="27" t="s">
        <v>367</v>
      </c>
      <c r="I230" s="27" t="s">
        <v>367</v>
      </c>
      <c r="J230" s="27" t="s">
        <v>367</v>
      </c>
      <c r="K230" s="27" t="s">
        <v>367</v>
      </c>
      <c r="L230" s="53">
        <f>'Расчет субсидий'!P230-1</f>
        <v>-0.33731940912288294</v>
      </c>
      <c r="M230" s="53">
        <f>L230*'Расчет субсидий'!Q230</f>
        <v>-6.7463881824576593</v>
      </c>
      <c r="N230" s="54">
        <f t="shared" ref="N230:N237" si="108">$B230*M230/$AV230</f>
        <v>-135.36643977700123</v>
      </c>
      <c r="O230" s="53">
        <f>'Расчет субсидий'!T230-1</f>
        <v>0.20480392156862748</v>
      </c>
      <c r="P230" s="53">
        <f>O230*'Расчет субсидий'!U230</f>
        <v>4.0960784313725496</v>
      </c>
      <c r="Q230" s="54">
        <f t="shared" ref="Q230:Q237" si="109">$B230*P230/$AV230</f>
        <v>82.187911413700476</v>
      </c>
      <c r="R230" s="53">
        <f>'Расчет субсидий'!X230-1</f>
        <v>0.125</v>
      </c>
      <c r="S230" s="53">
        <f>R230*'Расчет субсидий'!Y230</f>
        <v>3.75</v>
      </c>
      <c r="T230" s="54">
        <f t="shared" ref="T230:T237" si="110">$B230*S230/$AV230</f>
        <v>75.243839434515152</v>
      </c>
      <c r="U230" s="59">
        <f>'Расчет субсидий'!AB230-1</f>
        <v>2.2554855275443542E-2</v>
      </c>
      <c r="V230" s="59">
        <f>U230*'Расчет субсидий'!AC230</f>
        <v>0.11277427637721771</v>
      </c>
      <c r="W230" s="54">
        <f t="shared" si="84"/>
        <v>2.2628185450856009</v>
      </c>
      <c r="X230" s="67">
        <f>'Расчет субсидий'!AF230-1</f>
        <v>-0.15107913669064743</v>
      </c>
      <c r="Y230" s="67">
        <f>X230*'Расчет субсидий'!AG230</f>
        <v>-3.0215827338129486</v>
      </c>
      <c r="Z230" s="54">
        <f t="shared" ref="Z230:Z237" si="111">$B230*Y230/$AV230</f>
        <v>-60.628129616299958</v>
      </c>
      <c r="AA230" s="27" t="s">
        <v>367</v>
      </c>
      <c r="AB230" s="27" t="s">
        <v>367</v>
      </c>
      <c r="AC230" s="27" t="s">
        <v>367</v>
      </c>
      <c r="AD230" s="27" t="s">
        <v>367</v>
      </c>
      <c r="AE230" s="27" t="s">
        <v>367</v>
      </c>
      <c r="AF230" s="27" t="s">
        <v>367</v>
      </c>
      <c r="AG230" s="27" t="s">
        <v>367</v>
      </c>
      <c r="AH230" s="27" t="s">
        <v>367</v>
      </c>
      <c r="AI230" s="27" t="s">
        <v>367</v>
      </c>
      <c r="AJ230" s="27" t="s">
        <v>367</v>
      </c>
      <c r="AK230" s="27" t="s">
        <v>367</v>
      </c>
      <c r="AL230" s="27" t="s">
        <v>367</v>
      </c>
      <c r="AM230" s="59">
        <f>'Расчет субсидий'!AZ230-1</f>
        <v>-1</v>
      </c>
      <c r="AN230" s="59">
        <f>AM230*'Расчет субсидий'!BA230</f>
        <v>0</v>
      </c>
      <c r="AO230" s="54">
        <f t="shared" si="85"/>
        <v>0</v>
      </c>
      <c r="AP230" s="27" t="s">
        <v>367</v>
      </c>
      <c r="AQ230" s="27" t="s">
        <v>367</v>
      </c>
      <c r="AR230" s="27" t="s">
        <v>367</v>
      </c>
      <c r="AS230" s="27" t="s">
        <v>367</v>
      </c>
      <c r="AT230" s="27" t="s">
        <v>367</v>
      </c>
      <c r="AU230" s="27" t="s">
        <v>367</v>
      </c>
      <c r="AV230" s="53">
        <f t="shared" si="86"/>
        <v>-1.8091182085208406</v>
      </c>
    </row>
    <row r="231" spans="1:48" ht="15" customHeight="1">
      <c r="A231" s="33" t="s">
        <v>227</v>
      </c>
      <c r="B231" s="51">
        <f>'Расчет субсидий'!BM231</f>
        <v>11.599999999999909</v>
      </c>
      <c r="C231" s="53">
        <f>'Расчет субсидий'!D231-1</f>
        <v>-1</v>
      </c>
      <c r="D231" s="53">
        <f>C231*'Расчет субсидий'!E231</f>
        <v>0</v>
      </c>
      <c r="E231" s="54">
        <f t="shared" si="107"/>
        <v>0</v>
      </c>
      <c r="F231" s="27" t="s">
        <v>367</v>
      </c>
      <c r="G231" s="27" t="s">
        <v>367</v>
      </c>
      <c r="H231" s="27" t="s">
        <v>367</v>
      </c>
      <c r="I231" s="27" t="s">
        <v>367</v>
      </c>
      <c r="J231" s="27" t="s">
        <v>367</v>
      </c>
      <c r="K231" s="27" t="s">
        <v>367</v>
      </c>
      <c r="L231" s="53">
        <f>'Расчет субсидий'!P231-1</f>
        <v>-0.31282881424524489</v>
      </c>
      <c r="M231" s="53">
        <f>L231*'Расчет субсидий'!Q231</f>
        <v>-6.2565762849048978</v>
      </c>
      <c r="N231" s="54">
        <f t="shared" si="108"/>
        <v>-79.805380212806</v>
      </c>
      <c r="O231" s="53">
        <f>'Расчет субсидий'!T231-1</f>
        <v>0.25330985915492965</v>
      </c>
      <c r="P231" s="53">
        <f>O231*'Расчет субсидий'!U231</f>
        <v>6.3327464788732417</v>
      </c>
      <c r="Q231" s="54">
        <f t="shared" si="109"/>
        <v>80.776964512863714</v>
      </c>
      <c r="R231" s="53">
        <f>'Расчет субсидий'!X231-1</f>
        <v>2.1276595744680771E-2</v>
      </c>
      <c r="S231" s="53">
        <f>R231*'Расчет субсидий'!Y231</f>
        <v>0.53191489361701927</v>
      </c>
      <c r="T231" s="54">
        <f t="shared" si="110"/>
        <v>6.7848082390328806</v>
      </c>
      <c r="U231" s="59">
        <f>'Расчет субсидий'!AB231-1</f>
        <v>-0.51979425237351895</v>
      </c>
      <c r="V231" s="59">
        <f>U231*'Расчет субсидий'!AC231</f>
        <v>-2.5989712618675949</v>
      </c>
      <c r="W231" s="54">
        <f t="shared" si="84"/>
        <v>-33.151020665394533</v>
      </c>
      <c r="X231" s="67">
        <f>'Расчет субсидий'!AF231-1</f>
        <v>0.14501510574018117</v>
      </c>
      <c r="Y231" s="67">
        <f>X231*'Расчет субсидий'!AG231</f>
        <v>2.9003021148036234</v>
      </c>
      <c r="Z231" s="54">
        <f t="shared" si="111"/>
        <v>36.994628126303873</v>
      </c>
      <c r="AA231" s="27" t="s">
        <v>367</v>
      </c>
      <c r="AB231" s="27" t="s">
        <v>367</v>
      </c>
      <c r="AC231" s="27" t="s">
        <v>367</v>
      </c>
      <c r="AD231" s="27" t="s">
        <v>367</v>
      </c>
      <c r="AE231" s="27" t="s">
        <v>367</v>
      </c>
      <c r="AF231" s="27" t="s">
        <v>367</v>
      </c>
      <c r="AG231" s="27" t="s">
        <v>367</v>
      </c>
      <c r="AH231" s="27" t="s">
        <v>367</v>
      </c>
      <c r="AI231" s="27" t="s">
        <v>367</v>
      </c>
      <c r="AJ231" s="27" t="s">
        <v>367</v>
      </c>
      <c r="AK231" s="27" t="s">
        <v>367</v>
      </c>
      <c r="AL231" s="27" t="s">
        <v>367</v>
      </c>
      <c r="AM231" s="59">
        <f>'Расчет субсидий'!AZ231-1</f>
        <v>-1</v>
      </c>
      <c r="AN231" s="59">
        <f>AM231*'Расчет субсидий'!BA231</f>
        <v>0</v>
      </c>
      <c r="AO231" s="54">
        <f t="shared" si="85"/>
        <v>0</v>
      </c>
      <c r="AP231" s="27" t="s">
        <v>367</v>
      </c>
      <c r="AQ231" s="27" t="s">
        <v>367</v>
      </c>
      <c r="AR231" s="27" t="s">
        <v>367</v>
      </c>
      <c r="AS231" s="27" t="s">
        <v>367</v>
      </c>
      <c r="AT231" s="27" t="s">
        <v>367</v>
      </c>
      <c r="AU231" s="27" t="s">
        <v>367</v>
      </c>
      <c r="AV231" s="53">
        <f t="shared" si="86"/>
        <v>0.90941594052139174</v>
      </c>
    </row>
    <row r="232" spans="1:48" ht="15" customHeight="1">
      <c r="A232" s="33" t="s">
        <v>228</v>
      </c>
      <c r="B232" s="51">
        <f>'Расчет субсидий'!BM232</f>
        <v>394.69999999999982</v>
      </c>
      <c r="C232" s="53">
        <f>'Расчет субсидий'!D232-1</f>
        <v>-1</v>
      </c>
      <c r="D232" s="53">
        <f>C232*'Расчет субсидий'!E232</f>
        <v>0</v>
      </c>
      <c r="E232" s="54">
        <f t="shared" si="107"/>
        <v>0</v>
      </c>
      <c r="F232" s="27" t="s">
        <v>367</v>
      </c>
      <c r="G232" s="27" t="s">
        <v>367</v>
      </c>
      <c r="H232" s="27" t="s">
        <v>367</v>
      </c>
      <c r="I232" s="27" t="s">
        <v>367</v>
      </c>
      <c r="J232" s="27" t="s">
        <v>367</v>
      </c>
      <c r="K232" s="27" t="s">
        <v>367</v>
      </c>
      <c r="L232" s="53">
        <f>'Расчет субсидий'!P232-1</f>
        <v>0.20312824114088146</v>
      </c>
      <c r="M232" s="53">
        <f>L232*'Расчет субсидий'!Q232</f>
        <v>4.0625648228176292</v>
      </c>
      <c r="N232" s="54">
        <f t="shared" si="108"/>
        <v>120.59376082027551</v>
      </c>
      <c r="O232" s="53">
        <f>'Расчет субсидий'!T232-1</f>
        <v>0.2271232876712328</v>
      </c>
      <c r="P232" s="53">
        <f>O232*'Расчет субсидий'!U232</f>
        <v>3.406849315068492</v>
      </c>
      <c r="Q232" s="54">
        <f t="shared" si="109"/>
        <v>101.12940700528785</v>
      </c>
      <c r="R232" s="53">
        <f>'Расчет субсидий'!X232-1</f>
        <v>0.2139436619718309</v>
      </c>
      <c r="S232" s="53">
        <f>R232*'Расчет субсидий'!Y232</f>
        <v>7.4880281690140817</v>
      </c>
      <c r="T232" s="54">
        <f t="shared" si="110"/>
        <v>222.27570941336492</v>
      </c>
      <c r="U232" s="59">
        <f>'Расчет субсидий'!AB232-1</f>
        <v>-0.17594862089292918</v>
      </c>
      <c r="V232" s="59">
        <f>U232*'Расчет субсидий'!AC232</f>
        <v>-0.87974310446464588</v>
      </c>
      <c r="W232" s="54">
        <f t="shared" si="84"/>
        <v>-26.114421344670479</v>
      </c>
      <c r="X232" s="67">
        <f>'Расчет субсидий'!AF232-1</f>
        <v>6.0948081264108334E-2</v>
      </c>
      <c r="Y232" s="67">
        <f>X232*'Расчет субсидий'!AG232</f>
        <v>1.2189616252821667</v>
      </c>
      <c r="Z232" s="54">
        <f t="shared" si="111"/>
        <v>36.183832898552808</v>
      </c>
      <c r="AA232" s="27" t="s">
        <v>367</v>
      </c>
      <c r="AB232" s="27" t="s">
        <v>367</v>
      </c>
      <c r="AC232" s="27" t="s">
        <v>367</v>
      </c>
      <c r="AD232" s="27" t="s">
        <v>367</v>
      </c>
      <c r="AE232" s="27" t="s">
        <v>367</v>
      </c>
      <c r="AF232" s="27" t="s">
        <v>367</v>
      </c>
      <c r="AG232" s="27" t="s">
        <v>367</v>
      </c>
      <c r="AH232" s="27" t="s">
        <v>367</v>
      </c>
      <c r="AI232" s="27" t="s">
        <v>367</v>
      </c>
      <c r="AJ232" s="27" t="s">
        <v>367</v>
      </c>
      <c r="AK232" s="27" t="s">
        <v>367</v>
      </c>
      <c r="AL232" s="27" t="s">
        <v>367</v>
      </c>
      <c r="AM232" s="59">
        <f>'Расчет субсидий'!AZ232-1</f>
        <v>-0.19999999999999996</v>
      </c>
      <c r="AN232" s="59">
        <f>AM232*'Расчет субсидий'!BA232</f>
        <v>-1.9999999999999996</v>
      </c>
      <c r="AO232" s="54">
        <f t="shared" si="85"/>
        <v>-59.368288792810723</v>
      </c>
      <c r="AP232" s="27" t="s">
        <v>367</v>
      </c>
      <c r="AQ232" s="27" t="s">
        <v>367</v>
      </c>
      <c r="AR232" s="27" t="s">
        <v>367</v>
      </c>
      <c r="AS232" s="27" t="s">
        <v>367</v>
      </c>
      <c r="AT232" s="27" t="s">
        <v>367</v>
      </c>
      <c r="AU232" s="27" t="s">
        <v>367</v>
      </c>
      <c r="AV232" s="53">
        <f t="shared" si="86"/>
        <v>13.296660827717723</v>
      </c>
    </row>
    <row r="233" spans="1:48" ht="15" customHeight="1">
      <c r="A233" s="33" t="s">
        <v>229</v>
      </c>
      <c r="B233" s="51">
        <f>'Расчет субсидий'!BM233</f>
        <v>50.300000000000182</v>
      </c>
      <c r="C233" s="53">
        <f>'Расчет субсидий'!D233-1</f>
        <v>-0.8956724756107729</v>
      </c>
      <c r="D233" s="53">
        <f>C233*'Расчет субсидий'!E233</f>
        <v>-8.9567247561077288</v>
      </c>
      <c r="E233" s="54">
        <f t="shared" si="107"/>
        <v>-187.67104865355395</v>
      </c>
      <c r="F233" s="27" t="s">
        <v>367</v>
      </c>
      <c r="G233" s="27" t="s">
        <v>367</v>
      </c>
      <c r="H233" s="27" t="s">
        <v>367</v>
      </c>
      <c r="I233" s="27" t="s">
        <v>367</v>
      </c>
      <c r="J233" s="27" t="s">
        <v>367</v>
      </c>
      <c r="K233" s="27" t="s">
        <v>367</v>
      </c>
      <c r="L233" s="53">
        <f>'Расчет субсидий'!P233-1</f>
        <v>0.27053625469071529</v>
      </c>
      <c r="M233" s="53">
        <f>L233*'Расчет субсидий'!Q233</f>
        <v>5.4107250938143059</v>
      </c>
      <c r="N233" s="54">
        <f t="shared" si="108"/>
        <v>113.37140304995842</v>
      </c>
      <c r="O233" s="53">
        <f>'Расчет субсидий'!T233-1</f>
        <v>0.19329896907216493</v>
      </c>
      <c r="P233" s="53">
        <f>O233*'Расчет субсидий'!U233</f>
        <v>2.8994845360824737</v>
      </c>
      <c r="Q233" s="54">
        <f t="shared" si="109"/>
        <v>60.753156790968418</v>
      </c>
      <c r="R233" s="53">
        <f>'Расчет субсидий'!X233-1</f>
        <v>0.12400000000000011</v>
      </c>
      <c r="S233" s="53">
        <f>R233*'Расчет субсидий'!Y233</f>
        <v>4.3400000000000034</v>
      </c>
      <c r="T233" s="54">
        <f t="shared" si="110"/>
        <v>90.936405140842353</v>
      </c>
      <c r="U233" s="59">
        <f>'Расчет субсидий'!AB233-1</f>
        <v>7.4756503333597735E-2</v>
      </c>
      <c r="V233" s="59">
        <f>U233*'Расчет субсидий'!AC233</f>
        <v>0.37378251666798867</v>
      </c>
      <c r="W233" s="54">
        <f t="shared" si="84"/>
        <v>7.8318982420008867</v>
      </c>
      <c r="X233" s="67">
        <f>'Расчет субсидий'!AF233-1</f>
        <v>-8.333333333333337E-2</v>
      </c>
      <c r="Y233" s="67">
        <f>X233*'Расчет субсидий'!AG233</f>
        <v>-1.6666666666666674</v>
      </c>
      <c r="Z233" s="54">
        <f t="shared" si="111"/>
        <v>-34.921814570215943</v>
      </c>
      <c r="AA233" s="27" t="s">
        <v>367</v>
      </c>
      <c r="AB233" s="27" t="s">
        <v>367</v>
      </c>
      <c r="AC233" s="27" t="s">
        <v>367</v>
      </c>
      <c r="AD233" s="27" t="s">
        <v>367</v>
      </c>
      <c r="AE233" s="27" t="s">
        <v>367</v>
      </c>
      <c r="AF233" s="27" t="s">
        <v>367</v>
      </c>
      <c r="AG233" s="27" t="s">
        <v>367</v>
      </c>
      <c r="AH233" s="27" t="s">
        <v>367</v>
      </c>
      <c r="AI233" s="27" t="s">
        <v>367</v>
      </c>
      <c r="AJ233" s="27" t="s">
        <v>367</v>
      </c>
      <c r="AK233" s="27" t="s">
        <v>367</v>
      </c>
      <c r="AL233" s="27" t="s">
        <v>367</v>
      </c>
      <c r="AM233" s="59">
        <f>'Расчет субсидий'!AZ233-1</f>
        <v>-1</v>
      </c>
      <c r="AN233" s="59">
        <f>AM233*'Расчет субсидий'!BA233</f>
        <v>0</v>
      </c>
      <c r="AO233" s="54">
        <f t="shared" si="85"/>
        <v>0</v>
      </c>
      <c r="AP233" s="27" t="s">
        <v>367</v>
      </c>
      <c r="AQ233" s="27" t="s">
        <v>367</v>
      </c>
      <c r="AR233" s="27" t="s">
        <v>367</v>
      </c>
      <c r="AS233" s="27" t="s">
        <v>367</v>
      </c>
      <c r="AT233" s="27" t="s">
        <v>367</v>
      </c>
      <c r="AU233" s="27" t="s">
        <v>367</v>
      </c>
      <c r="AV233" s="53">
        <f t="shared" si="86"/>
        <v>2.4006007237903755</v>
      </c>
    </row>
    <row r="234" spans="1:48" ht="15" customHeight="1">
      <c r="A234" s="33" t="s">
        <v>230</v>
      </c>
      <c r="B234" s="51">
        <f>'Расчет субсидий'!BM234</f>
        <v>-26.799999999999955</v>
      </c>
      <c r="C234" s="53">
        <f>'Расчет субсидий'!D234-1</f>
        <v>-1</v>
      </c>
      <c r="D234" s="53">
        <f>C234*'Расчет субсидий'!E234</f>
        <v>0</v>
      </c>
      <c r="E234" s="54">
        <f t="shared" si="107"/>
        <v>0</v>
      </c>
      <c r="F234" s="27" t="s">
        <v>367</v>
      </c>
      <c r="G234" s="27" t="s">
        <v>367</v>
      </c>
      <c r="H234" s="27" t="s">
        <v>367</v>
      </c>
      <c r="I234" s="27" t="s">
        <v>367</v>
      </c>
      <c r="J234" s="27" t="s">
        <v>367</v>
      </c>
      <c r="K234" s="27" t="s">
        <v>367</v>
      </c>
      <c r="L234" s="53">
        <f>'Расчет субсидий'!P234-1</f>
        <v>-0.10657546337157975</v>
      </c>
      <c r="M234" s="53">
        <f>L234*'Расчет субсидий'!Q234</f>
        <v>-2.131509267431595</v>
      </c>
      <c r="N234" s="54">
        <f t="shared" si="108"/>
        <v>-19.527817913396436</v>
      </c>
      <c r="O234" s="53">
        <f>'Расчет субсидий'!T234-1</f>
        <v>-0.2536144578313253</v>
      </c>
      <c r="P234" s="53">
        <f>O234*'Расчет субсидий'!U234</f>
        <v>-5.072289156626506</v>
      </c>
      <c r="Q234" s="54">
        <f t="shared" si="109"/>
        <v>-46.469767018208074</v>
      </c>
      <c r="R234" s="53">
        <f>'Расчет субсидий'!X234-1</f>
        <v>2.8205128205128327E-2</v>
      </c>
      <c r="S234" s="53">
        <f>R234*'Расчет субсидий'!Y234</f>
        <v>0.84615384615384981</v>
      </c>
      <c r="T234" s="54">
        <f t="shared" si="110"/>
        <v>7.7520367782978532</v>
      </c>
      <c r="U234" s="59">
        <f>'Расчет субсидий'!AB234-1</f>
        <v>-0.16080097087378642</v>
      </c>
      <c r="V234" s="59">
        <f>U234*'Расчет субсидий'!AC234</f>
        <v>-0.8040048543689321</v>
      </c>
      <c r="W234" s="54">
        <f t="shared" si="84"/>
        <v>-7.3658888739066617</v>
      </c>
      <c r="X234" s="67">
        <f>'Расчет субсидий'!AF234-1</f>
        <v>0.21181818181818168</v>
      </c>
      <c r="Y234" s="67">
        <f>X234*'Расчет субсидий'!AG234</f>
        <v>4.2363636363636337</v>
      </c>
      <c r="Z234" s="54">
        <f t="shared" si="111"/>
        <v>38.811437027213358</v>
      </c>
      <c r="AA234" s="27" t="s">
        <v>367</v>
      </c>
      <c r="AB234" s="27" t="s">
        <v>367</v>
      </c>
      <c r="AC234" s="27" t="s">
        <v>367</v>
      </c>
      <c r="AD234" s="27" t="s">
        <v>367</v>
      </c>
      <c r="AE234" s="27" t="s">
        <v>367</v>
      </c>
      <c r="AF234" s="27" t="s">
        <v>367</v>
      </c>
      <c r="AG234" s="27" t="s">
        <v>367</v>
      </c>
      <c r="AH234" s="27" t="s">
        <v>367</v>
      </c>
      <c r="AI234" s="27" t="s">
        <v>367</v>
      </c>
      <c r="AJ234" s="27" t="s">
        <v>367</v>
      </c>
      <c r="AK234" s="27" t="s">
        <v>367</v>
      </c>
      <c r="AL234" s="27" t="s">
        <v>367</v>
      </c>
      <c r="AM234" s="59">
        <f>'Расчет субсидий'!AZ234-1</f>
        <v>-1</v>
      </c>
      <c r="AN234" s="59">
        <f>AM234*'Расчет субсидий'!BA234</f>
        <v>0</v>
      </c>
      <c r="AO234" s="54">
        <f t="shared" si="85"/>
        <v>0</v>
      </c>
      <c r="AP234" s="27" t="s">
        <v>367</v>
      </c>
      <c r="AQ234" s="27" t="s">
        <v>367</v>
      </c>
      <c r="AR234" s="27" t="s">
        <v>367</v>
      </c>
      <c r="AS234" s="27" t="s">
        <v>367</v>
      </c>
      <c r="AT234" s="27" t="s">
        <v>367</v>
      </c>
      <c r="AU234" s="27" t="s">
        <v>367</v>
      </c>
      <c r="AV234" s="53">
        <f t="shared" si="86"/>
        <v>-2.9252857959095495</v>
      </c>
    </row>
    <row r="235" spans="1:48" ht="15" customHeight="1">
      <c r="A235" s="33" t="s">
        <v>231</v>
      </c>
      <c r="B235" s="51">
        <f>'Расчет субсидий'!BM235</f>
        <v>-176.40000000000009</v>
      </c>
      <c r="C235" s="53">
        <f>'Расчет субсидий'!D235-1</f>
        <v>-1</v>
      </c>
      <c r="D235" s="53">
        <f>C235*'Расчет субсидий'!E235</f>
        <v>0</v>
      </c>
      <c r="E235" s="54">
        <f t="shared" si="107"/>
        <v>0</v>
      </c>
      <c r="F235" s="27" t="s">
        <v>367</v>
      </c>
      <c r="G235" s="27" t="s">
        <v>367</v>
      </c>
      <c r="H235" s="27" t="s">
        <v>367</v>
      </c>
      <c r="I235" s="27" t="s">
        <v>367</v>
      </c>
      <c r="J235" s="27" t="s">
        <v>367</v>
      </c>
      <c r="K235" s="27" t="s">
        <v>367</v>
      </c>
      <c r="L235" s="53">
        <f>'Расчет субсидий'!P235-1</f>
        <v>-0.30407537442780319</v>
      </c>
      <c r="M235" s="53">
        <f>L235*'Расчет субсидий'!Q235</f>
        <v>-6.0815074885560634</v>
      </c>
      <c r="N235" s="54">
        <f t="shared" si="108"/>
        <v>-121.48982597110373</v>
      </c>
      <c r="O235" s="53">
        <f>'Расчет субсидий'!T235-1</f>
        <v>0.20707581227436811</v>
      </c>
      <c r="P235" s="53">
        <f>O235*'Расчет субсидий'!U235</f>
        <v>4.1415162454873622</v>
      </c>
      <c r="Q235" s="54">
        <f t="shared" si="109"/>
        <v>82.734764179369975</v>
      </c>
      <c r="R235" s="53">
        <f>'Расчет субсидий'!X235-1</f>
        <v>3.9215686274509887E-2</v>
      </c>
      <c r="S235" s="53">
        <f>R235*'Расчет субсидий'!Y235</f>
        <v>1.1764705882352966</v>
      </c>
      <c r="T235" s="54">
        <f t="shared" si="110"/>
        <v>23.502266057188393</v>
      </c>
      <c r="U235" s="59">
        <f>'Расчет субсидий'!AB235-1</f>
        <v>3.6825396825396872E-2</v>
      </c>
      <c r="V235" s="59">
        <f>U235*'Расчет субсидий'!AC235</f>
        <v>0.18412698412698436</v>
      </c>
      <c r="W235" s="54">
        <f t="shared" si="84"/>
        <v>3.6782911638710698</v>
      </c>
      <c r="X235" s="67">
        <f>'Расчет субсидий'!AF235-1</f>
        <v>-0.34642857142857142</v>
      </c>
      <c r="Y235" s="67">
        <f>X235*'Расчет субсидий'!AG235</f>
        <v>-6.9285714285714288</v>
      </c>
      <c r="Z235" s="54">
        <f t="shared" si="111"/>
        <v>-138.41155974394135</v>
      </c>
      <c r="AA235" s="27" t="s">
        <v>367</v>
      </c>
      <c r="AB235" s="27" t="s">
        <v>367</v>
      </c>
      <c r="AC235" s="27" t="s">
        <v>367</v>
      </c>
      <c r="AD235" s="27" t="s">
        <v>367</v>
      </c>
      <c r="AE235" s="27" t="s">
        <v>367</v>
      </c>
      <c r="AF235" s="27" t="s">
        <v>367</v>
      </c>
      <c r="AG235" s="27" t="s">
        <v>367</v>
      </c>
      <c r="AH235" s="27" t="s">
        <v>367</v>
      </c>
      <c r="AI235" s="27" t="s">
        <v>367</v>
      </c>
      <c r="AJ235" s="27" t="s">
        <v>367</v>
      </c>
      <c r="AK235" s="27" t="s">
        <v>367</v>
      </c>
      <c r="AL235" s="27" t="s">
        <v>367</v>
      </c>
      <c r="AM235" s="59">
        <f>'Расчет субсидий'!AZ235-1</f>
        <v>-0.13222222222222224</v>
      </c>
      <c r="AN235" s="59">
        <f>AM235*'Расчет субсидий'!BA235</f>
        <v>-1.3222222222222224</v>
      </c>
      <c r="AO235" s="54">
        <f t="shared" si="85"/>
        <v>-26.413935685384459</v>
      </c>
      <c r="AP235" s="27" t="s">
        <v>367</v>
      </c>
      <c r="AQ235" s="27" t="s">
        <v>367</v>
      </c>
      <c r="AR235" s="27" t="s">
        <v>367</v>
      </c>
      <c r="AS235" s="27" t="s">
        <v>367</v>
      </c>
      <c r="AT235" s="27" t="s">
        <v>367</v>
      </c>
      <c r="AU235" s="27" t="s">
        <v>367</v>
      </c>
      <c r="AV235" s="53">
        <f t="shared" si="86"/>
        <v>-8.8301873215000715</v>
      </c>
    </row>
    <row r="236" spans="1:48" ht="15" customHeight="1">
      <c r="A236" s="33" t="s">
        <v>232</v>
      </c>
      <c r="B236" s="51">
        <f>'Расчет субсидий'!BM236</f>
        <v>-164.10000000000036</v>
      </c>
      <c r="C236" s="53">
        <f>'Расчет субсидий'!D236-1</f>
        <v>0.2086254772648386</v>
      </c>
      <c r="D236" s="53">
        <f>C236*'Расчет субсидий'!E236</f>
        <v>2.086254772648386</v>
      </c>
      <c r="E236" s="54">
        <f t="shared" si="107"/>
        <v>97.389991459624838</v>
      </c>
      <c r="F236" s="27" t="s">
        <v>367</v>
      </c>
      <c r="G236" s="27" t="s">
        <v>367</v>
      </c>
      <c r="H236" s="27" t="s">
        <v>367</v>
      </c>
      <c r="I236" s="27" t="s">
        <v>367</v>
      </c>
      <c r="J236" s="27" t="s">
        <v>367</v>
      </c>
      <c r="K236" s="27" t="s">
        <v>367</v>
      </c>
      <c r="L236" s="53">
        <f>'Расчет субсидий'!P236-1</f>
        <v>-9.4240156199153935E-2</v>
      </c>
      <c r="M236" s="53">
        <f>L236*'Расчет субсидий'!Q236</f>
        <v>-1.8848031239830787</v>
      </c>
      <c r="N236" s="54">
        <f t="shared" si="108"/>
        <v>-87.985879075912507</v>
      </c>
      <c r="O236" s="53">
        <f>'Расчет субсидий'!T236-1</f>
        <v>1.3725490196078383E-2</v>
      </c>
      <c r="P236" s="53">
        <f>O236*'Расчет субсидий'!U236</f>
        <v>0.20588235294117574</v>
      </c>
      <c r="Q236" s="54">
        <f t="shared" si="109"/>
        <v>9.6109453445012747</v>
      </c>
      <c r="R236" s="53">
        <f>'Расчет субсидий'!X236-1</f>
        <v>0.13888888888888884</v>
      </c>
      <c r="S236" s="53">
        <f>R236*'Расчет субсидий'!Y236</f>
        <v>4.8611111111111089</v>
      </c>
      <c r="T236" s="54">
        <f t="shared" si="110"/>
        <v>226.92509841183639</v>
      </c>
      <c r="U236" s="59">
        <f>'Расчет субсидий'!AB236-1</f>
        <v>-0.13063497162437088</v>
      </c>
      <c r="V236" s="59">
        <f>U236*'Расчет субсидий'!AC236</f>
        <v>-0.65317485812185438</v>
      </c>
      <c r="W236" s="54">
        <f t="shared" si="84"/>
        <v>-30.491335328798911</v>
      </c>
      <c r="X236" s="67">
        <f>'Расчет субсидий'!AF236-1</f>
        <v>-0.40652818991097928</v>
      </c>
      <c r="Y236" s="67">
        <f>X236*'Расчет субсидий'!AG236</f>
        <v>-8.1305637982195851</v>
      </c>
      <c r="Z236" s="54">
        <f t="shared" si="111"/>
        <v>-379.54882081125146</v>
      </c>
      <c r="AA236" s="27" t="s">
        <v>367</v>
      </c>
      <c r="AB236" s="27" t="s">
        <v>367</v>
      </c>
      <c r="AC236" s="27" t="s">
        <v>367</v>
      </c>
      <c r="AD236" s="27" t="s">
        <v>367</v>
      </c>
      <c r="AE236" s="27" t="s">
        <v>367</v>
      </c>
      <c r="AF236" s="27" t="s">
        <v>367</v>
      </c>
      <c r="AG236" s="27" t="s">
        <v>367</v>
      </c>
      <c r="AH236" s="27" t="s">
        <v>367</v>
      </c>
      <c r="AI236" s="27" t="s">
        <v>367</v>
      </c>
      <c r="AJ236" s="27" t="s">
        <v>367</v>
      </c>
      <c r="AK236" s="27" t="s">
        <v>367</v>
      </c>
      <c r="AL236" s="27" t="s">
        <v>367</v>
      </c>
      <c r="AM236" s="59">
        <f>'Расчет субсидий'!AZ236-1</f>
        <v>-1</v>
      </c>
      <c r="AN236" s="59">
        <f>AM236*'Расчет субсидий'!BA236</f>
        <v>0</v>
      </c>
      <c r="AO236" s="54">
        <f t="shared" si="85"/>
        <v>0</v>
      </c>
      <c r="AP236" s="27" t="s">
        <v>367</v>
      </c>
      <c r="AQ236" s="27" t="s">
        <v>367</v>
      </c>
      <c r="AR236" s="27" t="s">
        <v>367</v>
      </c>
      <c r="AS236" s="27" t="s">
        <v>367</v>
      </c>
      <c r="AT236" s="27" t="s">
        <v>367</v>
      </c>
      <c r="AU236" s="27" t="s">
        <v>367</v>
      </c>
      <c r="AV236" s="53">
        <f t="shared" si="86"/>
        <v>-3.5152935436238479</v>
      </c>
    </row>
    <row r="237" spans="1:48" ht="15" customHeight="1">
      <c r="A237" s="33" t="s">
        <v>233</v>
      </c>
      <c r="B237" s="51">
        <f>'Расчет субсидий'!BM237</f>
        <v>-33.400000000000091</v>
      </c>
      <c r="C237" s="53">
        <f>'Расчет субсидий'!D237-1</f>
        <v>6.318073077781583E-2</v>
      </c>
      <c r="D237" s="53">
        <f>C237*'Расчет субсидий'!E237</f>
        <v>0.6318073077781583</v>
      </c>
      <c r="E237" s="54">
        <f t="shared" si="107"/>
        <v>12.172130798742009</v>
      </c>
      <c r="F237" s="27" t="s">
        <v>367</v>
      </c>
      <c r="G237" s="27" t="s">
        <v>367</v>
      </c>
      <c r="H237" s="27" t="s">
        <v>367</v>
      </c>
      <c r="I237" s="27" t="s">
        <v>367</v>
      </c>
      <c r="J237" s="27" t="s">
        <v>367</v>
      </c>
      <c r="K237" s="27" t="s">
        <v>367</v>
      </c>
      <c r="L237" s="53">
        <f>'Расчет субсидий'!P237-1</f>
        <v>-8.7169713455124365E-2</v>
      </c>
      <c r="M237" s="53">
        <f>L237*'Расчет субсидий'!Q237</f>
        <v>-1.7433942691024873</v>
      </c>
      <c r="N237" s="54">
        <f t="shared" si="108"/>
        <v>-33.587492287670415</v>
      </c>
      <c r="O237" s="53">
        <f>'Расчет субсидий'!T237-1</f>
        <v>4.9673202614379131E-2</v>
      </c>
      <c r="P237" s="53">
        <f>O237*'Расчет субсидий'!U237</f>
        <v>0.49673202614379131</v>
      </c>
      <c r="Q237" s="54">
        <f t="shared" si="109"/>
        <v>9.5698278885203258</v>
      </c>
      <c r="R237" s="53">
        <f>'Расчет субсидий'!X237-1</f>
        <v>3.3333333333333437E-2</v>
      </c>
      <c r="S237" s="53">
        <f>R237*'Расчет субсидий'!Y237</f>
        <v>1.3333333333333375</v>
      </c>
      <c r="T237" s="54">
        <f t="shared" si="110"/>
        <v>25.687432753396717</v>
      </c>
      <c r="U237" s="59">
        <f>'Расчет субсидий'!AB237-1</f>
        <v>6.5127419156268296E-2</v>
      </c>
      <c r="V237" s="59">
        <f>U237*'Расчет субсидий'!AC237</f>
        <v>0.32563709578134148</v>
      </c>
      <c r="W237" s="54">
        <f t="shared" si="84"/>
        <v>6.2735857499209411</v>
      </c>
      <c r="X237" s="67">
        <f>'Расчет субсидий'!AF237-1</f>
        <v>-2.777777777777779E-2</v>
      </c>
      <c r="Y237" s="67">
        <f>X237*'Расчет субсидий'!AG237</f>
        <v>-0.5555555555555558</v>
      </c>
      <c r="Z237" s="54">
        <f t="shared" si="111"/>
        <v>-10.703096980581936</v>
      </c>
      <c r="AA237" s="27" t="s">
        <v>367</v>
      </c>
      <c r="AB237" s="27" t="s">
        <v>367</v>
      </c>
      <c r="AC237" s="27" t="s">
        <v>367</v>
      </c>
      <c r="AD237" s="27" t="s">
        <v>367</v>
      </c>
      <c r="AE237" s="27" t="s">
        <v>367</v>
      </c>
      <c r="AF237" s="27" t="s">
        <v>367</v>
      </c>
      <c r="AG237" s="27" t="s">
        <v>367</v>
      </c>
      <c r="AH237" s="27" t="s">
        <v>367</v>
      </c>
      <c r="AI237" s="27" t="s">
        <v>367</v>
      </c>
      <c r="AJ237" s="27" t="s">
        <v>367</v>
      </c>
      <c r="AK237" s="27" t="s">
        <v>367</v>
      </c>
      <c r="AL237" s="27" t="s">
        <v>367</v>
      </c>
      <c r="AM237" s="59">
        <f>'Расчет субсидий'!AZ237-1</f>
        <v>-0.22222222222222221</v>
      </c>
      <c r="AN237" s="59">
        <f>AM237*'Расчет субсидий'!BA237</f>
        <v>-2.2222222222222223</v>
      </c>
      <c r="AO237" s="54">
        <f t="shared" si="85"/>
        <v>-42.81238792232773</v>
      </c>
      <c r="AP237" s="27" t="s">
        <v>367</v>
      </c>
      <c r="AQ237" s="27" t="s">
        <v>367</v>
      </c>
      <c r="AR237" s="27" t="s">
        <v>367</v>
      </c>
      <c r="AS237" s="27" t="s">
        <v>367</v>
      </c>
      <c r="AT237" s="27" t="s">
        <v>367</v>
      </c>
      <c r="AU237" s="27" t="s">
        <v>367</v>
      </c>
      <c r="AV237" s="53">
        <f t="shared" si="86"/>
        <v>-1.7336622838436369</v>
      </c>
    </row>
    <row r="238" spans="1:48" ht="15" customHeight="1">
      <c r="A238" s="32" t="s">
        <v>234</v>
      </c>
      <c r="B238" s="55"/>
      <c r="C238" s="56"/>
      <c r="D238" s="56"/>
      <c r="E238" s="57"/>
      <c r="F238" s="56"/>
      <c r="G238" s="56"/>
      <c r="H238" s="57"/>
      <c r="I238" s="57"/>
      <c r="J238" s="57"/>
      <c r="K238" s="57"/>
      <c r="L238" s="56"/>
      <c r="M238" s="56"/>
      <c r="N238" s="57"/>
      <c r="O238" s="56"/>
      <c r="P238" s="56"/>
      <c r="Q238" s="57"/>
      <c r="R238" s="56"/>
      <c r="S238" s="56"/>
      <c r="T238" s="57"/>
      <c r="U238" s="57"/>
      <c r="V238" s="57"/>
      <c r="W238" s="57"/>
      <c r="X238" s="69"/>
      <c r="Y238" s="69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</row>
    <row r="239" spans="1:48" ht="15" customHeight="1">
      <c r="A239" s="33" t="s">
        <v>235</v>
      </c>
      <c r="B239" s="51">
        <f>'Расчет субсидий'!BM239</f>
        <v>175.79999999999995</v>
      </c>
      <c r="C239" s="53">
        <f>'Расчет субсидий'!D239-1</f>
        <v>1.4010087262830151E-3</v>
      </c>
      <c r="D239" s="53">
        <f>C239*'Расчет субсидий'!E239</f>
        <v>1.4010087262830151E-2</v>
      </c>
      <c r="E239" s="54">
        <f t="shared" ref="E239:E253" si="112">$B239*D239/$AV239</f>
        <v>0.11997734494102515</v>
      </c>
      <c r="F239" s="27" t="s">
        <v>367</v>
      </c>
      <c r="G239" s="27" t="s">
        <v>367</v>
      </c>
      <c r="H239" s="27" t="s">
        <v>367</v>
      </c>
      <c r="I239" s="27" t="s">
        <v>367</v>
      </c>
      <c r="J239" s="27" t="s">
        <v>367</v>
      </c>
      <c r="K239" s="27" t="s">
        <v>367</v>
      </c>
      <c r="L239" s="53">
        <f>'Расчет субсидий'!P239-1</f>
        <v>3.2113393499806131E-2</v>
      </c>
      <c r="M239" s="53">
        <f>L239*'Расчет субсидий'!Q239</f>
        <v>0.64226786999612262</v>
      </c>
      <c r="N239" s="54">
        <f t="shared" ref="N239:N253" si="113">$B239*M239/$AV239</f>
        <v>5.5001508796809615</v>
      </c>
      <c r="O239" s="53">
        <f>'Расчет субсидий'!T239-1</f>
        <v>0.21079597782163328</v>
      </c>
      <c r="P239" s="53">
        <f>O239*'Расчет субсидий'!U239</f>
        <v>4.2159195564326657</v>
      </c>
      <c r="Q239" s="54">
        <f t="shared" ref="Q239:Q253" si="114">$B239*P239/$AV239</f>
        <v>36.103617727471374</v>
      </c>
      <c r="R239" s="53">
        <f>'Расчет субсидий'!X239-1</f>
        <v>0.30000000000000004</v>
      </c>
      <c r="S239" s="53">
        <f>R239*'Расчет субсидий'!Y239</f>
        <v>9.0000000000000018</v>
      </c>
      <c r="T239" s="54">
        <f t="shared" ref="T239:T253" si="115">$B239*S239/$AV239</f>
        <v>77.072760805281291</v>
      </c>
      <c r="U239" s="59">
        <f>'Расчет субсидий'!AB239-1</f>
        <v>-0.11879239594673818</v>
      </c>
      <c r="V239" s="59">
        <f>U239*'Расчет субсидий'!AC239</f>
        <v>-0.59396197973369091</v>
      </c>
      <c r="W239" s="54">
        <f t="shared" ref="W239:W302" si="116">$B239*V239/$AV239</f>
        <v>-5.086476621271788</v>
      </c>
      <c r="X239" s="67">
        <f>'Расчет субсидий'!AF239-1</f>
        <v>0.22857723577235767</v>
      </c>
      <c r="Y239" s="67">
        <f>X239*'Расчет субсидий'!AG239</f>
        <v>4.5715447154471534</v>
      </c>
      <c r="Z239" s="54">
        <f t="shared" ref="Z239:Z253" si="117">$B239*Y239/$AV239</f>
        <v>39.149063596034019</v>
      </c>
      <c r="AA239" s="27" t="s">
        <v>367</v>
      </c>
      <c r="AB239" s="27" t="s">
        <v>367</v>
      </c>
      <c r="AC239" s="27" t="s">
        <v>367</v>
      </c>
      <c r="AD239" s="27" t="s">
        <v>367</v>
      </c>
      <c r="AE239" s="27" t="s">
        <v>367</v>
      </c>
      <c r="AF239" s="27" t="s">
        <v>367</v>
      </c>
      <c r="AG239" s="27" t="s">
        <v>367</v>
      </c>
      <c r="AH239" s="27" t="s">
        <v>367</v>
      </c>
      <c r="AI239" s="27" t="s">
        <v>367</v>
      </c>
      <c r="AJ239" s="27" t="s">
        <v>367</v>
      </c>
      <c r="AK239" s="27" t="s">
        <v>367</v>
      </c>
      <c r="AL239" s="27" t="s">
        <v>367</v>
      </c>
      <c r="AM239" s="59">
        <f>'Расчет субсидий'!AZ239-1</f>
        <v>0.26788732394366188</v>
      </c>
      <c r="AN239" s="59">
        <f>AM239*'Расчет субсидий'!BA239</f>
        <v>2.6788732394366188</v>
      </c>
      <c r="AO239" s="54">
        <f t="shared" ref="AO239:AO302" si="118">$B239*AN239/$AV239</f>
        <v>22.94090626786306</v>
      </c>
      <c r="AP239" s="27" t="s">
        <v>367</v>
      </c>
      <c r="AQ239" s="27" t="s">
        <v>367</v>
      </c>
      <c r="AR239" s="27" t="s">
        <v>367</v>
      </c>
      <c r="AS239" s="27" t="s">
        <v>367</v>
      </c>
      <c r="AT239" s="27" t="s">
        <v>367</v>
      </c>
      <c r="AU239" s="27" t="s">
        <v>367</v>
      </c>
      <c r="AV239" s="53">
        <f t="shared" si="86"/>
        <v>20.528653488841702</v>
      </c>
    </row>
    <row r="240" spans="1:48" ht="15" customHeight="1">
      <c r="A240" s="33" t="s">
        <v>236</v>
      </c>
      <c r="B240" s="51">
        <f>'Расчет субсидий'!BM240</f>
        <v>80.5</v>
      </c>
      <c r="C240" s="53">
        <f>'Расчет субсидий'!D240-1</f>
        <v>-1</v>
      </c>
      <c r="D240" s="53">
        <f>C240*'Расчет субсидий'!E240</f>
        <v>0</v>
      </c>
      <c r="E240" s="54">
        <f t="shared" si="112"/>
        <v>0</v>
      </c>
      <c r="F240" s="27" t="s">
        <v>367</v>
      </c>
      <c r="G240" s="27" t="s">
        <v>367</v>
      </c>
      <c r="H240" s="27" t="s">
        <v>367</v>
      </c>
      <c r="I240" s="27" t="s">
        <v>367</v>
      </c>
      <c r="J240" s="27" t="s">
        <v>367</v>
      </c>
      <c r="K240" s="27" t="s">
        <v>367</v>
      </c>
      <c r="L240" s="53">
        <f>'Расчет субсидий'!P240-1</f>
        <v>-9.8793560676801229E-2</v>
      </c>
      <c r="M240" s="53">
        <f>L240*'Расчет субсидий'!Q240</f>
        <v>-1.9758712135360246</v>
      </c>
      <c r="N240" s="54">
        <f t="shared" si="113"/>
        <v>-26.588850873264516</v>
      </c>
      <c r="O240" s="53">
        <f>'Расчет субсидий'!T240-1</f>
        <v>2.7431421446383997E-2</v>
      </c>
      <c r="P240" s="53">
        <f>O240*'Расчет субсидий'!U240</f>
        <v>0.27431421446383997</v>
      </c>
      <c r="Q240" s="54">
        <f t="shared" si="114"/>
        <v>3.6913841807244694</v>
      </c>
      <c r="R240" s="53">
        <f>'Расчет субсидий'!X240-1</f>
        <v>0.11649016641452348</v>
      </c>
      <c r="S240" s="53">
        <f>R240*'Расчет субсидий'!Y240</f>
        <v>4.6596066565809391</v>
      </c>
      <c r="T240" s="54">
        <f t="shared" si="115"/>
        <v>62.703270168191246</v>
      </c>
      <c r="U240" s="59">
        <f>'Расчет субсидий'!AB240-1</f>
        <v>0.15732867841657749</v>
      </c>
      <c r="V240" s="59">
        <f>U240*'Расчет субсидий'!AC240</f>
        <v>0.78664339208288747</v>
      </c>
      <c r="W240" s="54">
        <f t="shared" si="116"/>
        <v>10.585681748508099</v>
      </c>
      <c r="X240" s="67">
        <f>'Расчет субсидий'!AF240-1</f>
        <v>0.14285714285714279</v>
      </c>
      <c r="Y240" s="67">
        <f>X240*'Расчет субсидий'!AG240</f>
        <v>2.8571428571428559</v>
      </c>
      <c r="Z240" s="54">
        <f t="shared" si="117"/>
        <v>38.44792354468867</v>
      </c>
      <c r="AA240" s="27" t="s">
        <v>367</v>
      </c>
      <c r="AB240" s="27" t="s">
        <v>367</v>
      </c>
      <c r="AC240" s="27" t="s">
        <v>367</v>
      </c>
      <c r="AD240" s="27" t="s">
        <v>367</v>
      </c>
      <c r="AE240" s="27" t="s">
        <v>367</v>
      </c>
      <c r="AF240" s="27" t="s">
        <v>367</v>
      </c>
      <c r="AG240" s="27" t="s">
        <v>367</v>
      </c>
      <c r="AH240" s="27" t="s">
        <v>367</v>
      </c>
      <c r="AI240" s="27" t="s">
        <v>367</v>
      </c>
      <c r="AJ240" s="27" t="s">
        <v>367</v>
      </c>
      <c r="AK240" s="27" t="s">
        <v>367</v>
      </c>
      <c r="AL240" s="27" t="s">
        <v>367</v>
      </c>
      <c r="AM240" s="59">
        <f>'Расчет субсидий'!AZ240-1</f>
        <v>-6.1971830985915521E-2</v>
      </c>
      <c r="AN240" s="59">
        <f>AM240*'Расчет субсидий'!BA240</f>
        <v>-0.61971830985915521</v>
      </c>
      <c r="AO240" s="54">
        <f t="shared" si="118"/>
        <v>-8.3394087688479726</v>
      </c>
      <c r="AP240" s="27" t="s">
        <v>367</v>
      </c>
      <c r="AQ240" s="27" t="s">
        <v>367</v>
      </c>
      <c r="AR240" s="27" t="s">
        <v>367</v>
      </c>
      <c r="AS240" s="27" t="s">
        <v>367</v>
      </c>
      <c r="AT240" s="27" t="s">
        <v>367</v>
      </c>
      <c r="AU240" s="27" t="s">
        <v>367</v>
      </c>
      <c r="AV240" s="53">
        <f t="shared" ref="AV240:AV303" si="119">D240+M240+P240+S240+V240+Y240+AN240</f>
        <v>5.9821175968753426</v>
      </c>
    </row>
    <row r="241" spans="1:48" ht="15" customHeight="1">
      <c r="A241" s="33" t="s">
        <v>237</v>
      </c>
      <c r="B241" s="51">
        <f>'Расчет субсидий'!BM241</f>
        <v>19</v>
      </c>
      <c r="C241" s="53">
        <f>'Расчет субсидий'!D241-1</f>
        <v>1.1549258120572059E-2</v>
      </c>
      <c r="D241" s="53">
        <f>C241*'Расчет субсидий'!E241</f>
        <v>0.11549258120572059</v>
      </c>
      <c r="E241" s="54">
        <f t="shared" si="112"/>
        <v>1.2020217135070379</v>
      </c>
      <c r="F241" s="27" t="s">
        <v>367</v>
      </c>
      <c r="G241" s="27" t="s">
        <v>367</v>
      </c>
      <c r="H241" s="27" t="s">
        <v>367</v>
      </c>
      <c r="I241" s="27" t="s">
        <v>367</v>
      </c>
      <c r="J241" s="27" t="s">
        <v>367</v>
      </c>
      <c r="K241" s="27" t="s">
        <v>367</v>
      </c>
      <c r="L241" s="53">
        <f>'Расчет субсидий'!P241-1</f>
        <v>1.7631421906363576E-2</v>
      </c>
      <c r="M241" s="53">
        <f>L241*'Расчет субсидий'!Q241</f>
        <v>0.35262843812727152</v>
      </c>
      <c r="N241" s="54">
        <f t="shared" si="113"/>
        <v>3.6700802337601437</v>
      </c>
      <c r="O241" s="53">
        <f>'Расчет субсидий'!T241-1</f>
        <v>1.197240259740262E-2</v>
      </c>
      <c r="P241" s="53">
        <f>O241*'Расчет субсидий'!U241</f>
        <v>0.29931006493506551</v>
      </c>
      <c r="Q241" s="54">
        <f t="shared" si="114"/>
        <v>3.1151541801832177</v>
      </c>
      <c r="R241" s="53">
        <f>'Расчет субсидий'!X241-1</f>
        <v>8.5399449035812758E-2</v>
      </c>
      <c r="S241" s="53">
        <f>R241*'Расчет субсидий'!Y241</f>
        <v>2.1349862258953189</v>
      </c>
      <c r="T241" s="54">
        <f t="shared" si="115"/>
        <v>22.220473166093726</v>
      </c>
      <c r="U241" s="59">
        <f>'Расчет субсидий'!AB241-1</f>
        <v>-0.21537208039109179</v>
      </c>
      <c r="V241" s="59">
        <f>U241*'Расчет субсидий'!AC241</f>
        <v>-1.0768604019554591</v>
      </c>
      <c r="W241" s="54">
        <f t="shared" si="116"/>
        <v>-11.207729293544126</v>
      </c>
      <c r="X241" s="67">
        <f>'Расчет субсидий'!AF241-1</f>
        <v>0</v>
      </c>
      <c r="Y241" s="67">
        <f>X241*'Расчет субсидий'!AG241</f>
        <v>0</v>
      </c>
      <c r="Z241" s="54">
        <f t="shared" si="117"/>
        <v>0</v>
      </c>
      <c r="AA241" s="27" t="s">
        <v>367</v>
      </c>
      <c r="AB241" s="27" t="s">
        <v>367</v>
      </c>
      <c r="AC241" s="27" t="s">
        <v>367</v>
      </c>
      <c r="AD241" s="27" t="s">
        <v>367</v>
      </c>
      <c r="AE241" s="27" t="s">
        <v>367</v>
      </c>
      <c r="AF241" s="27" t="s">
        <v>367</v>
      </c>
      <c r="AG241" s="27" t="s">
        <v>367</v>
      </c>
      <c r="AH241" s="27" t="s">
        <v>367</v>
      </c>
      <c r="AI241" s="27" t="s">
        <v>367</v>
      </c>
      <c r="AJ241" s="27" t="s">
        <v>367</v>
      </c>
      <c r="AK241" s="27" t="s">
        <v>367</v>
      </c>
      <c r="AL241" s="27" t="s">
        <v>367</v>
      </c>
      <c r="AM241" s="59">
        <f>'Расчет субсидий'!AZ241-1</f>
        <v>-1</v>
      </c>
      <c r="AN241" s="59">
        <f>AM241*'Расчет субсидий'!BA241</f>
        <v>0</v>
      </c>
      <c r="AO241" s="54">
        <f t="shared" si="118"/>
        <v>0</v>
      </c>
      <c r="AP241" s="27" t="s">
        <v>367</v>
      </c>
      <c r="AQ241" s="27" t="s">
        <v>367</v>
      </c>
      <c r="AR241" s="27" t="s">
        <v>367</v>
      </c>
      <c r="AS241" s="27" t="s">
        <v>367</v>
      </c>
      <c r="AT241" s="27" t="s">
        <v>367</v>
      </c>
      <c r="AU241" s="27" t="s">
        <v>367</v>
      </c>
      <c r="AV241" s="53">
        <f t="shared" si="119"/>
        <v>1.8255569082079175</v>
      </c>
    </row>
    <row r="242" spans="1:48" ht="15" customHeight="1">
      <c r="A242" s="33" t="s">
        <v>238</v>
      </c>
      <c r="B242" s="51">
        <f>'Расчет субсидий'!BM242</f>
        <v>76.799999999999955</v>
      </c>
      <c r="C242" s="53">
        <f>'Расчет субсидий'!D242-1</f>
        <v>-1</v>
      </c>
      <c r="D242" s="53">
        <f>C242*'Расчет субсидий'!E242</f>
        <v>0</v>
      </c>
      <c r="E242" s="54">
        <f t="shared" si="112"/>
        <v>0</v>
      </c>
      <c r="F242" s="27" t="s">
        <v>367</v>
      </c>
      <c r="G242" s="27" t="s">
        <v>367</v>
      </c>
      <c r="H242" s="27" t="s">
        <v>367</v>
      </c>
      <c r="I242" s="27" t="s">
        <v>367</v>
      </c>
      <c r="J242" s="27" t="s">
        <v>367</v>
      </c>
      <c r="K242" s="27" t="s">
        <v>367</v>
      </c>
      <c r="L242" s="53">
        <f>'Расчет субсидий'!P242-1</f>
        <v>-5.1358024691357973E-2</v>
      </c>
      <c r="M242" s="53">
        <f>L242*'Расчет субсидий'!Q242</f>
        <v>-1.0271604938271595</v>
      </c>
      <c r="N242" s="54">
        <f t="shared" si="113"/>
        <v>-13.189188261656177</v>
      </c>
      <c r="O242" s="53">
        <f>'Расчет субсидий'!T242-1</f>
        <v>8.7504776461597489E-2</v>
      </c>
      <c r="P242" s="53">
        <f>O242*'Расчет субсидий'!U242</f>
        <v>1.7500955292319498</v>
      </c>
      <c r="Q242" s="54">
        <f t="shared" si="114"/>
        <v>22.471989089961102</v>
      </c>
      <c r="R242" s="53">
        <f>'Расчет субсидий'!X242-1</f>
        <v>0.20159468438538197</v>
      </c>
      <c r="S242" s="53">
        <f>R242*'Расчет субсидий'!Y242</f>
        <v>6.0478405315614587</v>
      </c>
      <c r="T242" s="54">
        <f t="shared" si="115"/>
        <v>77.656907393345591</v>
      </c>
      <c r="U242" s="59">
        <f>'Расчет субсидий'!AB242-1</f>
        <v>-0.19349956185772321</v>
      </c>
      <c r="V242" s="59">
        <f>U242*'Расчет субсидий'!AC242</f>
        <v>-0.96749780928861606</v>
      </c>
      <c r="W242" s="54">
        <f t="shared" si="116"/>
        <v>-12.423093397899605</v>
      </c>
      <c r="X242" s="67">
        <f>'Расчет субсидий'!AF242-1</f>
        <v>3.9877300613496924E-2</v>
      </c>
      <c r="Y242" s="67">
        <f>X242*'Расчет субсидий'!AG242</f>
        <v>0.79754601226993849</v>
      </c>
      <c r="Z242" s="54">
        <f t="shared" si="117"/>
        <v>10.240838278318167</v>
      </c>
      <c r="AA242" s="27" t="s">
        <v>367</v>
      </c>
      <c r="AB242" s="27" t="s">
        <v>367</v>
      </c>
      <c r="AC242" s="27" t="s">
        <v>367</v>
      </c>
      <c r="AD242" s="27" t="s">
        <v>367</v>
      </c>
      <c r="AE242" s="27" t="s">
        <v>367</v>
      </c>
      <c r="AF242" s="27" t="s">
        <v>367</v>
      </c>
      <c r="AG242" s="27" t="s">
        <v>367</v>
      </c>
      <c r="AH242" s="27" t="s">
        <v>367</v>
      </c>
      <c r="AI242" s="27" t="s">
        <v>367</v>
      </c>
      <c r="AJ242" s="27" t="s">
        <v>367</v>
      </c>
      <c r="AK242" s="27" t="s">
        <v>367</v>
      </c>
      <c r="AL242" s="27" t="s">
        <v>367</v>
      </c>
      <c r="AM242" s="59">
        <f>'Расчет субсидий'!AZ242-1</f>
        <v>-6.1971830985915521E-2</v>
      </c>
      <c r="AN242" s="59">
        <f>AM242*'Расчет субсидий'!BA242</f>
        <v>-0.61971830985915521</v>
      </c>
      <c r="AO242" s="54">
        <f t="shared" si="118"/>
        <v>-7.9574531020691159</v>
      </c>
      <c r="AP242" s="27" t="s">
        <v>367</v>
      </c>
      <c r="AQ242" s="27" t="s">
        <v>367</v>
      </c>
      <c r="AR242" s="27" t="s">
        <v>367</v>
      </c>
      <c r="AS242" s="27" t="s">
        <v>367</v>
      </c>
      <c r="AT242" s="27" t="s">
        <v>367</v>
      </c>
      <c r="AU242" s="27" t="s">
        <v>367</v>
      </c>
      <c r="AV242" s="53">
        <f t="shared" si="119"/>
        <v>5.9811054600884157</v>
      </c>
    </row>
    <row r="243" spans="1:48" ht="15" customHeight="1">
      <c r="A243" s="33" t="s">
        <v>239</v>
      </c>
      <c r="B243" s="51">
        <f>'Расчет субсидий'!BM243</f>
        <v>47.600000000000023</v>
      </c>
      <c r="C243" s="53">
        <f>'Расчет субсидий'!D243-1</f>
        <v>-1</v>
      </c>
      <c r="D243" s="53">
        <f>C243*'Расчет субсидий'!E243</f>
        <v>0</v>
      </c>
      <c r="E243" s="54">
        <f t="shared" si="112"/>
        <v>0</v>
      </c>
      <c r="F243" s="27" t="s">
        <v>367</v>
      </c>
      <c r="G243" s="27" t="s">
        <v>367</v>
      </c>
      <c r="H243" s="27" t="s">
        <v>367</v>
      </c>
      <c r="I243" s="27" t="s">
        <v>367</v>
      </c>
      <c r="J243" s="27" t="s">
        <v>367</v>
      </c>
      <c r="K243" s="27" t="s">
        <v>367</v>
      </c>
      <c r="L243" s="53">
        <f>'Расчет субсидий'!P243-1</f>
        <v>-0.17741935483870963</v>
      </c>
      <c r="M243" s="53">
        <f>L243*'Расчет субсидий'!Q243</f>
        <v>-3.5483870967741926</v>
      </c>
      <c r="N243" s="54">
        <f t="shared" si="113"/>
        <v>-30.584922429114535</v>
      </c>
      <c r="O243" s="53">
        <f>'Расчет субсидий'!T243-1</f>
        <v>0.10335917312661502</v>
      </c>
      <c r="P243" s="53">
        <f>O243*'Расчет субсидий'!U243</f>
        <v>2.5839793281653756</v>
      </c>
      <c r="Q243" s="54">
        <f t="shared" si="114"/>
        <v>22.272318423832541</v>
      </c>
      <c r="R243" s="53">
        <f>'Расчет субсидий'!X243-1</f>
        <v>0.30000000000000004</v>
      </c>
      <c r="S243" s="53">
        <f>R243*'Расчет субсидий'!Y243</f>
        <v>7.5000000000000009</v>
      </c>
      <c r="T243" s="54">
        <f t="shared" si="115"/>
        <v>64.645404225173934</v>
      </c>
      <c r="U243" s="59">
        <f>'Расчет субсидий'!AB243-1</f>
        <v>-0.28263157894736846</v>
      </c>
      <c r="V243" s="59">
        <f>U243*'Расчет субсидий'!AC243</f>
        <v>-1.4131578947368424</v>
      </c>
      <c r="W243" s="54">
        <f t="shared" si="116"/>
        <v>-12.180555111901196</v>
      </c>
      <c r="X243" s="67">
        <f>'Расчет субсидий'!AF243-1</f>
        <v>2.0000000000000018E-2</v>
      </c>
      <c r="Y243" s="67">
        <f>X243*'Расчет субсидий'!AG243</f>
        <v>0.40000000000000036</v>
      </c>
      <c r="Z243" s="54">
        <f t="shared" si="117"/>
        <v>3.4477548920092791</v>
      </c>
      <c r="AA243" s="27" t="s">
        <v>367</v>
      </c>
      <c r="AB243" s="27" t="s">
        <v>367</v>
      </c>
      <c r="AC243" s="27" t="s">
        <v>367</v>
      </c>
      <c r="AD243" s="27" t="s">
        <v>367</v>
      </c>
      <c r="AE243" s="27" t="s">
        <v>367</v>
      </c>
      <c r="AF243" s="27" t="s">
        <v>367</v>
      </c>
      <c r="AG243" s="27" t="s">
        <v>367</v>
      </c>
      <c r="AH243" s="27" t="s">
        <v>367</v>
      </c>
      <c r="AI243" s="27" t="s">
        <v>367</v>
      </c>
      <c r="AJ243" s="27" t="s">
        <v>367</v>
      </c>
      <c r="AK243" s="27" t="s">
        <v>367</v>
      </c>
      <c r="AL243" s="27" t="s">
        <v>367</v>
      </c>
      <c r="AM243" s="59">
        <f>'Расчет субсидий'!AZ243-1</f>
        <v>-1</v>
      </c>
      <c r="AN243" s="59">
        <f>AM243*'Расчет субсидий'!BA243</f>
        <v>0</v>
      </c>
      <c r="AO243" s="54">
        <f t="shared" si="118"/>
        <v>0</v>
      </c>
      <c r="AP243" s="27" t="s">
        <v>367</v>
      </c>
      <c r="AQ243" s="27" t="s">
        <v>367</v>
      </c>
      <c r="AR243" s="27" t="s">
        <v>367</v>
      </c>
      <c r="AS243" s="27" t="s">
        <v>367</v>
      </c>
      <c r="AT243" s="27" t="s">
        <v>367</v>
      </c>
      <c r="AU243" s="27" t="s">
        <v>367</v>
      </c>
      <c r="AV243" s="53">
        <f t="shared" si="119"/>
        <v>5.5224343366543422</v>
      </c>
    </row>
    <row r="244" spans="1:48" ht="15" customHeight="1">
      <c r="A244" s="33" t="s">
        <v>240</v>
      </c>
      <c r="B244" s="51">
        <f>'Расчет субсидий'!BM244</f>
        <v>-2.0999999999999091</v>
      </c>
      <c r="C244" s="53">
        <f>'Расчет субсидий'!D244-1</f>
        <v>-1</v>
      </c>
      <c r="D244" s="53">
        <f>C244*'Расчет субсидий'!E244</f>
        <v>0</v>
      </c>
      <c r="E244" s="54">
        <f t="shared" si="112"/>
        <v>0</v>
      </c>
      <c r="F244" s="27" t="s">
        <v>367</v>
      </c>
      <c r="G244" s="27" t="s">
        <v>367</v>
      </c>
      <c r="H244" s="27" t="s">
        <v>367</v>
      </c>
      <c r="I244" s="27" t="s">
        <v>367</v>
      </c>
      <c r="J244" s="27" t="s">
        <v>367</v>
      </c>
      <c r="K244" s="27" t="s">
        <v>367</v>
      </c>
      <c r="L244" s="53">
        <f>'Расчет субсидий'!P244-1</f>
        <v>1.1438127090301009E-2</v>
      </c>
      <c r="M244" s="53">
        <f>L244*'Расчет субсидий'!Q244</f>
        <v>0.22876254180602018</v>
      </c>
      <c r="N244" s="54">
        <f t="shared" si="113"/>
        <v>2.3434482642334853</v>
      </c>
      <c r="O244" s="53">
        <f>'Расчет субсидий'!T244-1</f>
        <v>3.7868436463010191E-2</v>
      </c>
      <c r="P244" s="53">
        <f>O244*'Расчет субсидий'!U244</f>
        <v>1.5147374585204076</v>
      </c>
      <c r="Q244" s="54">
        <f t="shared" si="114"/>
        <v>15.517002215113854</v>
      </c>
      <c r="R244" s="53">
        <f>'Расчет субсидий'!X244-1</f>
        <v>0.26653846153846139</v>
      </c>
      <c r="S244" s="53">
        <f>R244*'Расчет субсидий'!Y244</f>
        <v>2.6653846153846139</v>
      </c>
      <c r="T244" s="54">
        <f t="shared" si="115"/>
        <v>27.304255762878281</v>
      </c>
      <c r="U244" s="59">
        <f>'Расчет субсидий'!AB244-1</f>
        <v>-0.61364760178012201</v>
      </c>
      <c r="V244" s="59">
        <f>U244*'Расчет субсидий'!AC244</f>
        <v>-3.06823800890061</v>
      </c>
      <c r="W244" s="54">
        <f t="shared" si="116"/>
        <v>-31.431094354207421</v>
      </c>
      <c r="X244" s="67">
        <f>'Расчет субсидий'!AF244-1</f>
        <v>-4.629629629629628E-2</v>
      </c>
      <c r="Y244" s="67">
        <f>X244*'Расчет субсидий'!AG244</f>
        <v>-0.9259259259259256</v>
      </c>
      <c r="Z244" s="54">
        <f t="shared" si="117"/>
        <v>-9.4852045566088847</v>
      </c>
      <c r="AA244" s="27" t="s">
        <v>367</v>
      </c>
      <c r="AB244" s="27" t="s">
        <v>367</v>
      </c>
      <c r="AC244" s="27" t="s">
        <v>367</v>
      </c>
      <c r="AD244" s="27" t="s">
        <v>367</v>
      </c>
      <c r="AE244" s="27" t="s">
        <v>367</v>
      </c>
      <c r="AF244" s="27" t="s">
        <v>367</v>
      </c>
      <c r="AG244" s="27" t="s">
        <v>367</v>
      </c>
      <c r="AH244" s="27" t="s">
        <v>367</v>
      </c>
      <c r="AI244" s="27" t="s">
        <v>367</v>
      </c>
      <c r="AJ244" s="27" t="s">
        <v>367</v>
      </c>
      <c r="AK244" s="27" t="s">
        <v>367</v>
      </c>
      <c r="AL244" s="27" t="s">
        <v>367</v>
      </c>
      <c r="AM244" s="59">
        <f>'Расчет субсидий'!AZ244-1</f>
        <v>-6.1971830985915521E-2</v>
      </c>
      <c r="AN244" s="59">
        <f>AM244*'Расчет субсидий'!BA244</f>
        <v>-0.61971830985915521</v>
      </c>
      <c r="AO244" s="54">
        <f t="shared" si="118"/>
        <v>-6.34840733140922</v>
      </c>
      <c r="AP244" s="27" t="s">
        <v>367</v>
      </c>
      <c r="AQ244" s="27" t="s">
        <v>367</v>
      </c>
      <c r="AR244" s="27" t="s">
        <v>367</v>
      </c>
      <c r="AS244" s="27" t="s">
        <v>367</v>
      </c>
      <c r="AT244" s="27" t="s">
        <v>367</v>
      </c>
      <c r="AU244" s="27" t="s">
        <v>367</v>
      </c>
      <c r="AV244" s="53">
        <f t="shared" si="119"/>
        <v>-0.20499762897464913</v>
      </c>
    </row>
    <row r="245" spans="1:48" ht="15" customHeight="1">
      <c r="A245" s="33" t="s">
        <v>241</v>
      </c>
      <c r="B245" s="51">
        <f>'Расчет субсидий'!BM245</f>
        <v>96.799999999999955</v>
      </c>
      <c r="C245" s="53">
        <f>'Расчет субсидий'!D245-1</f>
        <v>-1</v>
      </c>
      <c r="D245" s="53">
        <f>C245*'Расчет субсидий'!E245</f>
        <v>0</v>
      </c>
      <c r="E245" s="54">
        <f t="shared" si="112"/>
        <v>0</v>
      </c>
      <c r="F245" s="27" t="s">
        <v>367</v>
      </c>
      <c r="G245" s="27" t="s">
        <v>367</v>
      </c>
      <c r="H245" s="27" t="s">
        <v>367</v>
      </c>
      <c r="I245" s="27" t="s">
        <v>367</v>
      </c>
      <c r="J245" s="27" t="s">
        <v>367</v>
      </c>
      <c r="K245" s="27" t="s">
        <v>367</v>
      </c>
      <c r="L245" s="53">
        <f>'Расчет субсидий'!P245-1</f>
        <v>3.4693771716019395E-2</v>
      </c>
      <c r="M245" s="53">
        <f>L245*'Расчет субсидий'!Q245</f>
        <v>0.6938754343203879</v>
      </c>
      <c r="N245" s="54">
        <f t="shared" si="113"/>
        <v>8.8322075295541822</v>
      </c>
      <c r="O245" s="53">
        <f>'Расчет субсидий'!T245-1</f>
        <v>0.13270676691729322</v>
      </c>
      <c r="P245" s="53">
        <f>O245*'Расчет субсидий'!U245</f>
        <v>3.3176691729323302</v>
      </c>
      <c r="Q245" s="54">
        <f t="shared" si="114"/>
        <v>42.229975584079767</v>
      </c>
      <c r="R245" s="53">
        <f>'Расчет субсидий'!X245-1</f>
        <v>0.30000000000000004</v>
      </c>
      <c r="S245" s="53">
        <f>R245*'Расчет субсидий'!Y245</f>
        <v>7.5000000000000009</v>
      </c>
      <c r="T245" s="54">
        <f t="shared" si="115"/>
        <v>95.466063784973556</v>
      </c>
      <c r="U245" s="59">
        <f>'Расчет субсидий'!AB245-1</f>
        <v>-0.20625025801923791</v>
      </c>
      <c r="V245" s="59">
        <f>U245*'Расчет субсидий'!AC245</f>
        <v>-1.0312512900961894</v>
      </c>
      <c r="W245" s="54">
        <f t="shared" si="116"/>
        <v>-13.126600191821209</v>
      </c>
      <c r="X245" s="67">
        <f>'Расчет субсидий'!AF245-1</f>
        <v>-0.25</v>
      </c>
      <c r="Y245" s="67">
        <f>X245*'Расчет субсидий'!AG245</f>
        <v>-5</v>
      </c>
      <c r="Z245" s="54">
        <f t="shared" si="117"/>
        <v>-63.64404252331569</v>
      </c>
      <c r="AA245" s="27" t="s">
        <v>367</v>
      </c>
      <c r="AB245" s="27" t="s">
        <v>367</v>
      </c>
      <c r="AC245" s="27" t="s">
        <v>367</v>
      </c>
      <c r="AD245" s="27" t="s">
        <v>367</v>
      </c>
      <c r="AE245" s="27" t="s">
        <v>367</v>
      </c>
      <c r="AF245" s="27" t="s">
        <v>367</v>
      </c>
      <c r="AG245" s="27" t="s">
        <v>367</v>
      </c>
      <c r="AH245" s="27" t="s">
        <v>367</v>
      </c>
      <c r="AI245" s="27" t="s">
        <v>367</v>
      </c>
      <c r="AJ245" s="27" t="s">
        <v>367</v>
      </c>
      <c r="AK245" s="27" t="s">
        <v>367</v>
      </c>
      <c r="AL245" s="27" t="s">
        <v>367</v>
      </c>
      <c r="AM245" s="59">
        <f>'Расчет субсидий'!AZ245-1</f>
        <v>0.21245033112582767</v>
      </c>
      <c r="AN245" s="59">
        <f>AM245*'Расчет субсидий'!BA245</f>
        <v>2.1245033112582767</v>
      </c>
      <c r="AO245" s="54">
        <f t="shared" si="118"/>
        <v>27.042395816529353</v>
      </c>
      <c r="AP245" s="27" t="s">
        <v>367</v>
      </c>
      <c r="AQ245" s="27" t="s">
        <v>367</v>
      </c>
      <c r="AR245" s="27" t="s">
        <v>367</v>
      </c>
      <c r="AS245" s="27" t="s">
        <v>367</v>
      </c>
      <c r="AT245" s="27" t="s">
        <v>367</v>
      </c>
      <c r="AU245" s="27" t="s">
        <v>367</v>
      </c>
      <c r="AV245" s="53">
        <f t="shared" si="119"/>
        <v>7.6047966284148067</v>
      </c>
    </row>
    <row r="246" spans="1:48" ht="15" customHeight="1">
      <c r="A246" s="33" t="s">
        <v>242</v>
      </c>
      <c r="B246" s="51">
        <f>'Расчет субсидий'!BM246</f>
        <v>68.200000000000045</v>
      </c>
      <c r="C246" s="53">
        <f>'Расчет субсидий'!D246-1</f>
        <v>-1</v>
      </c>
      <c r="D246" s="53">
        <f>C246*'Расчет субсидий'!E246</f>
        <v>0</v>
      </c>
      <c r="E246" s="54">
        <f t="shared" si="112"/>
        <v>0</v>
      </c>
      <c r="F246" s="27" t="s">
        <v>367</v>
      </c>
      <c r="G246" s="27" t="s">
        <v>367</v>
      </c>
      <c r="H246" s="27" t="s">
        <v>367</v>
      </c>
      <c r="I246" s="27" t="s">
        <v>367</v>
      </c>
      <c r="J246" s="27" t="s">
        <v>367</v>
      </c>
      <c r="K246" s="27" t="s">
        <v>367</v>
      </c>
      <c r="L246" s="53">
        <f>'Расчет субсидий'!P246-1</f>
        <v>-0.2031098802095499</v>
      </c>
      <c r="M246" s="53">
        <f>L246*'Расчет субсидий'!Q246</f>
        <v>-4.062197604190998</v>
      </c>
      <c r="N246" s="54">
        <f t="shared" si="113"/>
        <v>-51.031050419299731</v>
      </c>
      <c r="O246" s="53">
        <f>'Расчет субсидий'!T246-1</f>
        <v>0.10705283682883926</v>
      </c>
      <c r="P246" s="53">
        <f>O246*'Расчет субсидий'!U246</f>
        <v>2.1410567365767852</v>
      </c>
      <c r="Q246" s="54">
        <f t="shared" si="114"/>
        <v>26.896863451966635</v>
      </c>
      <c r="R246" s="53">
        <f>'Расчет субсидий'!X246-1</f>
        <v>0.30000000000000004</v>
      </c>
      <c r="S246" s="53">
        <f>R246*'Расчет субсидий'!Y246</f>
        <v>9.0000000000000018</v>
      </c>
      <c r="T246" s="54">
        <f t="shared" si="115"/>
        <v>113.06181986318337</v>
      </c>
      <c r="U246" s="59">
        <f>'Расчет субсидий'!AB246-1</f>
        <v>-0.14911559764159366</v>
      </c>
      <c r="V246" s="59">
        <f>U246*'Расчет субсидий'!AC246</f>
        <v>-0.74557798820796828</v>
      </c>
      <c r="W246" s="54">
        <f t="shared" si="116"/>
        <v>-9.3662671329693286</v>
      </c>
      <c r="X246" s="67">
        <f>'Расчет субсидий'!AF246-1</f>
        <v>-4.52196382428941E-2</v>
      </c>
      <c r="Y246" s="67">
        <f>X246*'Расчет субсидий'!AG246</f>
        <v>-0.904392764857882</v>
      </c>
      <c r="Z246" s="54">
        <f t="shared" si="117"/>
        <v>-11.36136576288091</v>
      </c>
      <c r="AA246" s="27" t="s">
        <v>367</v>
      </c>
      <c r="AB246" s="27" t="s">
        <v>367</v>
      </c>
      <c r="AC246" s="27" t="s">
        <v>367</v>
      </c>
      <c r="AD246" s="27" t="s">
        <v>367</v>
      </c>
      <c r="AE246" s="27" t="s">
        <v>367</v>
      </c>
      <c r="AF246" s="27" t="s">
        <v>367</v>
      </c>
      <c r="AG246" s="27" t="s">
        <v>367</v>
      </c>
      <c r="AH246" s="27" t="s">
        <v>367</v>
      </c>
      <c r="AI246" s="27" t="s">
        <v>367</v>
      </c>
      <c r="AJ246" s="27" t="s">
        <v>367</v>
      </c>
      <c r="AK246" s="27" t="s">
        <v>367</v>
      </c>
      <c r="AL246" s="27" t="s">
        <v>367</v>
      </c>
      <c r="AM246" s="59">
        <f>'Расчет субсидий'!AZ246-1</f>
        <v>-1</v>
      </c>
      <c r="AN246" s="59">
        <f>AM246*'Расчет субсидий'!BA246</f>
        <v>0</v>
      </c>
      <c r="AO246" s="54">
        <f t="shared" si="118"/>
        <v>0</v>
      </c>
      <c r="AP246" s="27" t="s">
        <v>367</v>
      </c>
      <c r="AQ246" s="27" t="s">
        <v>367</v>
      </c>
      <c r="AR246" s="27" t="s">
        <v>367</v>
      </c>
      <c r="AS246" s="27" t="s">
        <v>367</v>
      </c>
      <c r="AT246" s="27" t="s">
        <v>367</v>
      </c>
      <c r="AU246" s="27" t="s">
        <v>367</v>
      </c>
      <c r="AV246" s="53">
        <f t="shared" si="119"/>
        <v>5.4288883793199396</v>
      </c>
    </row>
    <row r="247" spans="1:48" ht="15" customHeight="1">
      <c r="A247" s="33" t="s">
        <v>243</v>
      </c>
      <c r="B247" s="51">
        <f>'Расчет субсидий'!BM247</f>
        <v>-96.200000000000045</v>
      </c>
      <c r="C247" s="53">
        <f>'Расчет субсидий'!D247-1</f>
        <v>-5.2802954011413217E-2</v>
      </c>
      <c r="D247" s="53">
        <f>C247*'Расчет субсидий'!E247</f>
        <v>-0.52802954011413217</v>
      </c>
      <c r="E247" s="54">
        <f t="shared" si="112"/>
        <v>-6.0840411119441571</v>
      </c>
      <c r="F247" s="27" t="s">
        <v>367</v>
      </c>
      <c r="G247" s="27" t="s">
        <v>367</v>
      </c>
      <c r="H247" s="27" t="s">
        <v>367</v>
      </c>
      <c r="I247" s="27" t="s">
        <v>367</v>
      </c>
      <c r="J247" s="27" t="s">
        <v>367</v>
      </c>
      <c r="K247" s="27" t="s">
        <v>367</v>
      </c>
      <c r="L247" s="53">
        <f>'Расчет субсидий'!P247-1</f>
        <v>1.9976617699384969E-2</v>
      </c>
      <c r="M247" s="53">
        <f>L247*'Расчет субсидий'!Q247</f>
        <v>0.39953235398769937</v>
      </c>
      <c r="N247" s="54">
        <f t="shared" si="113"/>
        <v>4.603475909108389</v>
      </c>
      <c r="O247" s="53">
        <f>'Расчет субсидий'!T247-1</f>
        <v>-0.14726291441788741</v>
      </c>
      <c r="P247" s="53">
        <f>O247*'Расчет субсидий'!U247</f>
        <v>-3.6815728604471856</v>
      </c>
      <c r="Q247" s="54">
        <f t="shared" si="114"/>
        <v>-42.419673404516487</v>
      </c>
      <c r="R247" s="53">
        <f>'Расчет субсидий'!X247-1</f>
        <v>0.30000000000000004</v>
      </c>
      <c r="S247" s="53">
        <f>R247*'Расчет субсидий'!Y247</f>
        <v>7.5000000000000009</v>
      </c>
      <c r="T247" s="54">
        <f t="shared" si="115"/>
        <v>86.416203778520256</v>
      </c>
      <c r="U247" s="59">
        <f>'Расчет субсидий'!AB247-1</f>
        <v>0.11517679152240068</v>
      </c>
      <c r="V247" s="59">
        <f>U247*'Расчет субсидий'!AC247</f>
        <v>0.57588395761200339</v>
      </c>
      <c r="W247" s="54">
        <f t="shared" si="116"/>
        <v>6.6354273911706141</v>
      </c>
      <c r="X247" s="67">
        <f>'Расчет субсидий'!AF247-1</f>
        <v>-0.53333333333333333</v>
      </c>
      <c r="Y247" s="67">
        <f>X247*'Расчет субсидий'!AG247</f>
        <v>-10.666666666666666</v>
      </c>
      <c r="Z247" s="54">
        <f t="shared" si="117"/>
        <v>-122.90304537389545</v>
      </c>
      <c r="AA247" s="27" t="s">
        <v>367</v>
      </c>
      <c r="AB247" s="27" t="s">
        <v>367</v>
      </c>
      <c r="AC247" s="27" t="s">
        <v>367</v>
      </c>
      <c r="AD247" s="27" t="s">
        <v>367</v>
      </c>
      <c r="AE247" s="27" t="s">
        <v>367</v>
      </c>
      <c r="AF247" s="27" t="s">
        <v>367</v>
      </c>
      <c r="AG247" s="27" t="s">
        <v>367</v>
      </c>
      <c r="AH247" s="27" t="s">
        <v>367</v>
      </c>
      <c r="AI247" s="27" t="s">
        <v>367</v>
      </c>
      <c r="AJ247" s="27" t="s">
        <v>367</v>
      </c>
      <c r="AK247" s="27" t="s">
        <v>367</v>
      </c>
      <c r="AL247" s="27" t="s">
        <v>367</v>
      </c>
      <c r="AM247" s="59">
        <f>'Расчет субсидий'!AZ247-1</f>
        <v>-0.19482758620689655</v>
      </c>
      <c r="AN247" s="59">
        <f>AM247*'Расчет субсидий'!BA247</f>
        <v>-1.9482758620689655</v>
      </c>
      <c r="AO247" s="54">
        <f t="shared" si="118"/>
        <v>-22.448347188443194</v>
      </c>
      <c r="AP247" s="27" t="s">
        <v>367</v>
      </c>
      <c r="AQ247" s="27" t="s">
        <v>367</v>
      </c>
      <c r="AR247" s="27" t="s">
        <v>367</v>
      </c>
      <c r="AS247" s="27" t="s">
        <v>367</v>
      </c>
      <c r="AT247" s="27" t="s">
        <v>367</v>
      </c>
      <c r="AU247" s="27" t="s">
        <v>367</v>
      </c>
      <c r="AV247" s="53">
        <f t="shared" si="119"/>
        <v>-8.3491286176972466</v>
      </c>
    </row>
    <row r="248" spans="1:48" ht="15" customHeight="1">
      <c r="A248" s="33" t="s">
        <v>244</v>
      </c>
      <c r="B248" s="51">
        <f>'Расчет субсидий'!BM248</f>
        <v>-7.7999999999999545</v>
      </c>
      <c r="C248" s="53">
        <f>'Расчет субсидий'!D248-1</f>
        <v>-1</v>
      </c>
      <c r="D248" s="53">
        <f>C248*'Расчет субсидий'!E248</f>
        <v>0</v>
      </c>
      <c r="E248" s="54">
        <f t="shared" si="112"/>
        <v>0</v>
      </c>
      <c r="F248" s="27" t="s">
        <v>367</v>
      </c>
      <c r="G248" s="27" t="s">
        <v>367</v>
      </c>
      <c r="H248" s="27" t="s">
        <v>367</v>
      </c>
      <c r="I248" s="27" t="s">
        <v>367</v>
      </c>
      <c r="J248" s="27" t="s">
        <v>367</v>
      </c>
      <c r="K248" s="27" t="s">
        <v>367</v>
      </c>
      <c r="L248" s="53">
        <f>'Расчет субсидий'!P248-1</f>
        <v>-5.043096525509938E-2</v>
      </c>
      <c r="M248" s="53">
        <f>L248*'Расчет субсидий'!Q248</f>
        <v>-1.0086193051019876</v>
      </c>
      <c r="N248" s="54">
        <f t="shared" si="113"/>
        <v>-10.235105226271793</v>
      </c>
      <c r="O248" s="53">
        <f>'Расчет субсидий'!T248-1</f>
        <v>2.8309104820199105E-2</v>
      </c>
      <c r="P248" s="53">
        <f>O248*'Расчет субсидий'!U248</f>
        <v>0.56618209640398209</v>
      </c>
      <c r="Q248" s="54">
        <f t="shared" si="114"/>
        <v>5.7454118760298334</v>
      </c>
      <c r="R248" s="53">
        <f>'Расчет субсидий'!X248-1</f>
        <v>0.17391304347826098</v>
      </c>
      <c r="S248" s="53">
        <f>R248*'Расчет субсидий'!Y248</f>
        <v>5.2173913043478297</v>
      </c>
      <c r="T248" s="54">
        <f t="shared" si="115"/>
        <v>52.944206735400357</v>
      </c>
      <c r="U248" s="59">
        <f>'Расчет субсидий'!AB248-1</f>
        <v>-2.6014383379206252E-2</v>
      </c>
      <c r="V248" s="59">
        <f>U248*'Расчет субсидий'!AC248</f>
        <v>-0.13007191689603126</v>
      </c>
      <c r="W248" s="54">
        <f t="shared" si="116"/>
        <v>-1.3199229379008806</v>
      </c>
      <c r="X248" s="67">
        <f>'Расчет субсидий'!AF248-1</f>
        <v>-0.27067669172932329</v>
      </c>
      <c r="Y248" s="67">
        <f>X248*'Расчет субсидий'!AG248</f>
        <v>-5.4135338345864659</v>
      </c>
      <c r="Z248" s="54">
        <f t="shared" si="117"/>
        <v>-54.934590447257477</v>
      </c>
      <c r="AA248" s="27" t="s">
        <v>367</v>
      </c>
      <c r="AB248" s="27" t="s">
        <v>367</v>
      </c>
      <c r="AC248" s="27" t="s">
        <v>367</v>
      </c>
      <c r="AD248" s="27" t="s">
        <v>367</v>
      </c>
      <c r="AE248" s="27" t="s">
        <v>367</v>
      </c>
      <c r="AF248" s="27" t="s">
        <v>367</v>
      </c>
      <c r="AG248" s="27" t="s">
        <v>367</v>
      </c>
      <c r="AH248" s="27" t="s">
        <v>367</v>
      </c>
      <c r="AI248" s="27" t="s">
        <v>367</v>
      </c>
      <c r="AJ248" s="27" t="s">
        <v>367</v>
      </c>
      <c r="AK248" s="27" t="s">
        <v>367</v>
      </c>
      <c r="AL248" s="27" t="s">
        <v>367</v>
      </c>
      <c r="AM248" s="59">
        <f>'Расчет субсидий'!AZ248-1</f>
        <v>-1</v>
      </c>
      <c r="AN248" s="59">
        <f>AM248*'Расчет субсидий'!BA248</f>
        <v>0</v>
      </c>
      <c r="AO248" s="54">
        <f t="shared" si="118"/>
        <v>0</v>
      </c>
      <c r="AP248" s="27" t="s">
        <v>367</v>
      </c>
      <c r="AQ248" s="27" t="s">
        <v>367</v>
      </c>
      <c r="AR248" s="27" t="s">
        <v>367</v>
      </c>
      <c r="AS248" s="27" t="s">
        <v>367</v>
      </c>
      <c r="AT248" s="27" t="s">
        <v>367</v>
      </c>
      <c r="AU248" s="27" t="s">
        <v>367</v>
      </c>
      <c r="AV248" s="53">
        <f t="shared" si="119"/>
        <v>-0.76865165583267281</v>
      </c>
    </row>
    <row r="249" spans="1:48" ht="15" customHeight="1">
      <c r="A249" s="33" t="s">
        <v>245</v>
      </c>
      <c r="B249" s="51">
        <f>'Расчет субсидий'!BM249</f>
        <v>41.799999999999955</v>
      </c>
      <c r="C249" s="53">
        <f>'Расчет субсидий'!D249-1</f>
        <v>-2.1389218969428581E-2</v>
      </c>
      <c r="D249" s="53">
        <f>C249*'Расчет субсидий'!E249</f>
        <v>-0.21389218969428581</v>
      </c>
      <c r="E249" s="54">
        <f t="shared" si="112"/>
        <v>-2.8313686419883348</v>
      </c>
      <c r="F249" s="27" t="s">
        <v>367</v>
      </c>
      <c r="G249" s="27" t="s">
        <v>367</v>
      </c>
      <c r="H249" s="27" t="s">
        <v>367</v>
      </c>
      <c r="I249" s="27" t="s">
        <v>367</v>
      </c>
      <c r="J249" s="27" t="s">
        <v>367</v>
      </c>
      <c r="K249" s="27" t="s">
        <v>367</v>
      </c>
      <c r="L249" s="53">
        <f>'Расчет субсидий'!P249-1</f>
        <v>0.11598002289734355</v>
      </c>
      <c r="M249" s="53">
        <f>L249*'Расчет субсидий'!Q249</f>
        <v>2.319600457946871</v>
      </c>
      <c r="N249" s="54">
        <f t="shared" si="113"/>
        <v>30.705394189285855</v>
      </c>
      <c r="O249" s="53">
        <f>'Расчет субсидий'!T249-1</f>
        <v>-0.11650999135787221</v>
      </c>
      <c r="P249" s="53">
        <f>O249*'Расчет субсидий'!U249</f>
        <v>-1.1650999135787221</v>
      </c>
      <c r="Q249" s="54">
        <f t="shared" si="114"/>
        <v>-15.422850945633389</v>
      </c>
      <c r="R249" s="53">
        <f>'Расчет субсидий'!X249-1</f>
        <v>0.13865773019657235</v>
      </c>
      <c r="S249" s="53">
        <f>R249*'Расчет субсидий'!Y249</f>
        <v>5.5463092078628939</v>
      </c>
      <c r="T249" s="54">
        <f t="shared" si="115"/>
        <v>73.418510476512665</v>
      </c>
      <c r="U249" s="59">
        <f>'Расчет субсидий'!AB249-1</f>
        <v>-0.52291881321121547</v>
      </c>
      <c r="V249" s="59">
        <f>U249*'Расчет субсидий'!AC249</f>
        <v>-2.6145940660560774</v>
      </c>
      <c r="W249" s="54">
        <f t="shared" si="116"/>
        <v>-34.610331778550787</v>
      </c>
      <c r="X249" s="67">
        <f>'Расчет субсидий'!AF249-1</f>
        <v>-4.7438330170778142E-3</v>
      </c>
      <c r="Y249" s="67">
        <f>X249*'Расчет субсидий'!AG249</f>
        <v>-9.4876660341556285E-2</v>
      </c>
      <c r="Z249" s="54">
        <f t="shared" si="117"/>
        <v>-1.2559168304911568</v>
      </c>
      <c r="AA249" s="27" t="s">
        <v>367</v>
      </c>
      <c r="AB249" s="27" t="s">
        <v>367</v>
      </c>
      <c r="AC249" s="27" t="s">
        <v>367</v>
      </c>
      <c r="AD249" s="27" t="s">
        <v>367</v>
      </c>
      <c r="AE249" s="27" t="s">
        <v>367</v>
      </c>
      <c r="AF249" s="27" t="s">
        <v>367</v>
      </c>
      <c r="AG249" s="27" t="s">
        <v>367</v>
      </c>
      <c r="AH249" s="27" t="s">
        <v>367</v>
      </c>
      <c r="AI249" s="27" t="s">
        <v>367</v>
      </c>
      <c r="AJ249" s="27" t="s">
        <v>367</v>
      </c>
      <c r="AK249" s="27" t="s">
        <v>367</v>
      </c>
      <c r="AL249" s="27" t="s">
        <v>367</v>
      </c>
      <c r="AM249" s="59">
        <f>'Расчет субсидий'!AZ249-1</f>
        <v>-6.1971830985915521E-2</v>
      </c>
      <c r="AN249" s="59">
        <f>AM249*'Расчет субсидий'!BA249</f>
        <v>-0.61971830985915521</v>
      </c>
      <c r="AO249" s="54">
        <f t="shared" si="118"/>
        <v>-8.2034364691348909</v>
      </c>
      <c r="AP249" s="27" t="s">
        <v>367</v>
      </c>
      <c r="AQ249" s="27" t="s">
        <v>367</v>
      </c>
      <c r="AR249" s="27" t="s">
        <v>367</v>
      </c>
      <c r="AS249" s="27" t="s">
        <v>367</v>
      </c>
      <c r="AT249" s="27" t="s">
        <v>367</v>
      </c>
      <c r="AU249" s="27" t="s">
        <v>367</v>
      </c>
      <c r="AV249" s="53">
        <f t="shared" si="119"/>
        <v>3.1577285262799677</v>
      </c>
    </row>
    <row r="250" spans="1:48" ht="15" customHeight="1">
      <c r="A250" s="33" t="s">
        <v>246</v>
      </c>
      <c r="B250" s="51">
        <f>'Расчет субсидий'!BM250</f>
        <v>60.200000000000045</v>
      </c>
      <c r="C250" s="53">
        <f>'Расчет субсидий'!D250-1</f>
        <v>-1</v>
      </c>
      <c r="D250" s="53">
        <f>C250*'Расчет субсидий'!E250</f>
        <v>0</v>
      </c>
      <c r="E250" s="54">
        <f t="shared" si="112"/>
        <v>0</v>
      </c>
      <c r="F250" s="27" t="s">
        <v>367</v>
      </c>
      <c r="G250" s="27" t="s">
        <v>367</v>
      </c>
      <c r="H250" s="27" t="s">
        <v>367</v>
      </c>
      <c r="I250" s="27" t="s">
        <v>367</v>
      </c>
      <c r="J250" s="27" t="s">
        <v>367</v>
      </c>
      <c r="K250" s="27" t="s">
        <v>367</v>
      </c>
      <c r="L250" s="53">
        <f>'Расчет субсидий'!P250-1</f>
        <v>4.4317247052371833E-2</v>
      </c>
      <c r="M250" s="53">
        <f>L250*'Расчет субсидий'!Q250</f>
        <v>0.88634494104743666</v>
      </c>
      <c r="N250" s="54">
        <f t="shared" si="113"/>
        <v>14.98200591752391</v>
      </c>
      <c r="O250" s="53">
        <f>'Расчет субсидий'!T250-1</f>
        <v>3.2187271397220218E-2</v>
      </c>
      <c r="P250" s="53">
        <f>O250*'Расчет субсидий'!U250</f>
        <v>0.96561814191660655</v>
      </c>
      <c r="Q250" s="54">
        <f t="shared" si="114"/>
        <v>16.321971329995758</v>
      </c>
      <c r="R250" s="53">
        <f>'Расчет субсидий'!X250-1</f>
        <v>0.1454046639231823</v>
      </c>
      <c r="S250" s="53">
        <f>R250*'Расчет субсидий'!Y250</f>
        <v>2.908093278463646</v>
      </c>
      <c r="T250" s="54">
        <f t="shared" si="115"/>
        <v>49.155885805774645</v>
      </c>
      <c r="U250" s="59">
        <f>'Расчет субсидий'!AB250-1</f>
        <v>0.20931474006858664</v>
      </c>
      <c r="V250" s="59">
        <f>U250*'Расчет субсидий'!AC250</f>
        <v>1.0465737003429332</v>
      </c>
      <c r="W250" s="54">
        <f t="shared" si="116"/>
        <v>17.690373855051483</v>
      </c>
      <c r="X250" s="67">
        <f>'Расчет субсидий'!AF250-1</f>
        <v>-8.1272084805653733E-2</v>
      </c>
      <c r="Y250" s="67">
        <f>X250*'Расчет субсидий'!AG250</f>
        <v>-1.6254416961130747</v>
      </c>
      <c r="Z250" s="54">
        <f t="shared" si="117"/>
        <v>-27.475056247263964</v>
      </c>
      <c r="AA250" s="27" t="s">
        <v>367</v>
      </c>
      <c r="AB250" s="27" t="s">
        <v>367</v>
      </c>
      <c r="AC250" s="27" t="s">
        <v>367</v>
      </c>
      <c r="AD250" s="27" t="s">
        <v>367</v>
      </c>
      <c r="AE250" s="27" t="s">
        <v>367</v>
      </c>
      <c r="AF250" s="27" t="s">
        <v>367</v>
      </c>
      <c r="AG250" s="27" t="s">
        <v>367</v>
      </c>
      <c r="AH250" s="27" t="s">
        <v>367</v>
      </c>
      <c r="AI250" s="27" t="s">
        <v>367</v>
      </c>
      <c r="AJ250" s="27" t="s">
        <v>367</v>
      </c>
      <c r="AK250" s="27" t="s">
        <v>367</v>
      </c>
      <c r="AL250" s="27" t="s">
        <v>367</v>
      </c>
      <c r="AM250" s="59">
        <f>'Расчет субсидий'!AZ250-1</f>
        <v>-6.1971830985915521E-2</v>
      </c>
      <c r="AN250" s="59">
        <f>AM250*'Расчет субсидий'!BA250</f>
        <v>-0.61971830985915521</v>
      </c>
      <c r="AO250" s="54">
        <f t="shared" si="118"/>
        <v>-10.475180661081781</v>
      </c>
      <c r="AP250" s="27" t="s">
        <v>367</v>
      </c>
      <c r="AQ250" s="27" t="s">
        <v>367</v>
      </c>
      <c r="AR250" s="27" t="s">
        <v>367</v>
      </c>
      <c r="AS250" s="27" t="s">
        <v>367</v>
      </c>
      <c r="AT250" s="27" t="s">
        <v>367</v>
      </c>
      <c r="AU250" s="27" t="s">
        <v>367</v>
      </c>
      <c r="AV250" s="53">
        <f t="shared" si="119"/>
        <v>3.5614700557983925</v>
      </c>
    </row>
    <row r="251" spans="1:48" ht="15" customHeight="1">
      <c r="A251" s="33" t="s">
        <v>247</v>
      </c>
      <c r="B251" s="51">
        <f>'Расчет субсидий'!BM251</f>
        <v>70.200000000000045</v>
      </c>
      <c r="C251" s="53">
        <f>'Расчет субсидий'!D251-1</f>
        <v>-1</v>
      </c>
      <c r="D251" s="53">
        <f>C251*'Расчет субсидий'!E251</f>
        <v>0</v>
      </c>
      <c r="E251" s="54">
        <f t="shared" si="112"/>
        <v>0</v>
      </c>
      <c r="F251" s="27" t="s">
        <v>367</v>
      </c>
      <c r="G251" s="27" t="s">
        <v>367</v>
      </c>
      <c r="H251" s="27" t="s">
        <v>367</v>
      </c>
      <c r="I251" s="27" t="s">
        <v>367</v>
      </c>
      <c r="J251" s="27" t="s">
        <v>367</v>
      </c>
      <c r="K251" s="27" t="s">
        <v>367</v>
      </c>
      <c r="L251" s="53">
        <f>'Расчет субсидий'!P251-1</f>
        <v>-9.2167348222711665E-2</v>
      </c>
      <c r="M251" s="53">
        <f>L251*'Расчет субсидий'!Q251</f>
        <v>-1.8433469644542333</v>
      </c>
      <c r="N251" s="54">
        <f t="shared" si="113"/>
        <v>-16.869829496876026</v>
      </c>
      <c r="O251" s="53">
        <f>'Расчет субсидий'!T251-1</f>
        <v>0.1313240043057049</v>
      </c>
      <c r="P251" s="53">
        <f>O251*'Расчет субсидий'!U251</f>
        <v>2.626480086114098</v>
      </c>
      <c r="Q251" s="54">
        <f t="shared" si="114"/>
        <v>24.036859085182375</v>
      </c>
      <c r="R251" s="53">
        <f>'Расчет субсидий'!X251-1</f>
        <v>0.1678321678321677</v>
      </c>
      <c r="S251" s="53">
        <f>R251*'Расчет субсидий'!Y251</f>
        <v>5.0349650349650314</v>
      </c>
      <c r="T251" s="54">
        <f t="shared" si="115"/>
        <v>46.078683666447311</v>
      </c>
      <c r="U251" s="59">
        <f>'Расчет субсидий'!AB251-1</f>
        <v>0.23606132075471686</v>
      </c>
      <c r="V251" s="59">
        <f>U251*'Расчет субсидий'!AC251</f>
        <v>1.1803066037735843</v>
      </c>
      <c r="W251" s="54">
        <f t="shared" si="116"/>
        <v>10.801857460183829</v>
      </c>
      <c r="X251" s="67">
        <f>'Расчет субсидий'!AF251-1</f>
        <v>3.3613445378151363E-2</v>
      </c>
      <c r="Y251" s="67">
        <f>X251*'Расчет субсидий'!AG251</f>
        <v>0.67226890756302726</v>
      </c>
      <c r="Z251" s="54">
        <f t="shared" si="117"/>
        <v>6.1524292850625493</v>
      </c>
      <c r="AA251" s="27" t="s">
        <v>367</v>
      </c>
      <c r="AB251" s="27" t="s">
        <v>367</v>
      </c>
      <c r="AC251" s="27" t="s">
        <v>367</v>
      </c>
      <c r="AD251" s="27" t="s">
        <v>367</v>
      </c>
      <c r="AE251" s="27" t="s">
        <v>367</v>
      </c>
      <c r="AF251" s="27" t="s">
        <v>367</v>
      </c>
      <c r="AG251" s="27" t="s">
        <v>367</v>
      </c>
      <c r="AH251" s="27" t="s">
        <v>367</v>
      </c>
      <c r="AI251" s="27" t="s">
        <v>367</v>
      </c>
      <c r="AJ251" s="27" t="s">
        <v>367</v>
      </c>
      <c r="AK251" s="27" t="s">
        <v>367</v>
      </c>
      <c r="AL251" s="27" t="s">
        <v>367</v>
      </c>
      <c r="AM251" s="59">
        <f>'Расчет субсидий'!AZ251-1</f>
        <v>-1</v>
      </c>
      <c r="AN251" s="59">
        <f>AM251*'Расчет субсидий'!BA251</f>
        <v>0</v>
      </c>
      <c r="AO251" s="54">
        <f t="shared" si="118"/>
        <v>0</v>
      </c>
      <c r="AP251" s="27" t="s">
        <v>367</v>
      </c>
      <c r="AQ251" s="27" t="s">
        <v>367</v>
      </c>
      <c r="AR251" s="27" t="s">
        <v>367</v>
      </c>
      <c r="AS251" s="27" t="s">
        <v>367</v>
      </c>
      <c r="AT251" s="27" t="s">
        <v>367</v>
      </c>
      <c r="AU251" s="27" t="s">
        <v>367</v>
      </c>
      <c r="AV251" s="53">
        <f t="shared" si="119"/>
        <v>7.6706736679615082</v>
      </c>
    </row>
    <row r="252" spans="1:48" ht="15" customHeight="1">
      <c r="A252" s="33" t="s">
        <v>248</v>
      </c>
      <c r="B252" s="51">
        <f>'Расчет субсидий'!BM252</f>
        <v>19.899999999999977</v>
      </c>
      <c r="C252" s="53">
        <f>'Расчет субсидий'!D252-1</f>
        <v>-1</v>
      </c>
      <c r="D252" s="53">
        <f>C252*'Расчет субсидий'!E252</f>
        <v>0</v>
      </c>
      <c r="E252" s="54">
        <f t="shared" si="112"/>
        <v>0</v>
      </c>
      <c r="F252" s="27" t="s">
        <v>367</v>
      </c>
      <c r="G252" s="27" t="s">
        <v>367</v>
      </c>
      <c r="H252" s="27" t="s">
        <v>367</v>
      </c>
      <c r="I252" s="27" t="s">
        <v>367</v>
      </c>
      <c r="J252" s="27" t="s">
        <v>367</v>
      </c>
      <c r="K252" s="27" t="s">
        <v>367</v>
      </c>
      <c r="L252" s="53">
        <f>'Расчет субсидий'!P252-1</f>
        <v>-9.7834967320261534E-2</v>
      </c>
      <c r="M252" s="53">
        <f>L252*'Расчет субсидий'!Q252</f>
        <v>-1.9566993464052307</v>
      </c>
      <c r="N252" s="54">
        <f t="shared" si="113"/>
        <v>-16.113552871129205</v>
      </c>
      <c r="O252" s="53">
        <f>'Расчет субсидий'!T252-1</f>
        <v>4.8565121412803558E-2</v>
      </c>
      <c r="P252" s="53">
        <f>O252*'Расчет субсидий'!U252</f>
        <v>1.2141280353200889</v>
      </c>
      <c r="Q252" s="54">
        <f t="shared" si="114"/>
        <v>9.9984273646293804</v>
      </c>
      <c r="R252" s="53">
        <f>'Расчет субсидий'!X252-1</f>
        <v>0.30000000000000004</v>
      </c>
      <c r="S252" s="53">
        <f>R252*'Расчет субсидий'!Y252</f>
        <v>7.5000000000000009</v>
      </c>
      <c r="T252" s="54">
        <f t="shared" si="115"/>
        <v>61.76301267514237</v>
      </c>
      <c r="U252" s="59">
        <f>'Расчет субсидий'!AB252-1</f>
        <v>-0.46818677442114043</v>
      </c>
      <c r="V252" s="59">
        <f>U252*'Расчет субсидий'!AC252</f>
        <v>-2.340933872105702</v>
      </c>
      <c r="W252" s="54">
        <f t="shared" si="116"/>
        <v>-19.277750455271274</v>
      </c>
      <c r="X252" s="67">
        <f>'Расчет субсидий'!AF252-1</f>
        <v>0</v>
      </c>
      <c r="Y252" s="67">
        <f>X252*'Расчет субсидий'!AG252</f>
        <v>0</v>
      </c>
      <c r="Z252" s="54">
        <f t="shared" si="117"/>
        <v>0</v>
      </c>
      <c r="AA252" s="27" t="s">
        <v>367</v>
      </c>
      <c r="AB252" s="27" t="s">
        <v>367</v>
      </c>
      <c r="AC252" s="27" t="s">
        <v>367</v>
      </c>
      <c r="AD252" s="27" t="s">
        <v>367</v>
      </c>
      <c r="AE252" s="27" t="s">
        <v>367</v>
      </c>
      <c r="AF252" s="27" t="s">
        <v>367</v>
      </c>
      <c r="AG252" s="27" t="s">
        <v>367</v>
      </c>
      <c r="AH252" s="27" t="s">
        <v>367</v>
      </c>
      <c r="AI252" s="27" t="s">
        <v>367</v>
      </c>
      <c r="AJ252" s="27" t="s">
        <v>367</v>
      </c>
      <c r="AK252" s="27" t="s">
        <v>367</v>
      </c>
      <c r="AL252" s="27" t="s">
        <v>367</v>
      </c>
      <c r="AM252" s="59">
        <f>'Расчет субсидий'!AZ252-1</f>
        <v>-0.19999999999999996</v>
      </c>
      <c r="AN252" s="59">
        <f>AM252*'Расчет субсидий'!BA252</f>
        <v>-1.9999999999999996</v>
      </c>
      <c r="AO252" s="54">
        <f t="shared" si="118"/>
        <v>-16.470136713371293</v>
      </c>
      <c r="AP252" s="27" t="s">
        <v>367</v>
      </c>
      <c r="AQ252" s="27" t="s">
        <v>367</v>
      </c>
      <c r="AR252" s="27" t="s">
        <v>367</v>
      </c>
      <c r="AS252" s="27" t="s">
        <v>367</v>
      </c>
      <c r="AT252" s="27" t="s">
        <v>367</v>
      </c>
      <c r="AU252" s="27" t="s">
        <v>367</v>
      </c>
      <c r="AV252" s="53">
        <f t="shared" si="119"/>
        <v>2.4164948168091578</v>
      </c>
    </row>
    <row r="253" spans="1:48" ht="15" customHeight="1">
      <c r="A253" s="33" t="s">
        <v>249</v>
      </c>
      <c r="B253" s="51">
        <f>'Расчет субсидий'!BM253</f>
        <v>157.5</v>
      </c>
      <c r="C253" s="53">
        <f>'Расчет субсидий'!D253-1</f>
        <v>0.23798435364531789</v>
      </c>
      <c r="D253" s="53">
        <f>C253*'Расчет субсидий'!E253</f>
        <v>2.3798435364531789</v>
      </c>
      <c r="E253" s="54">
        <f t="shared" si="112"/>
        <v>23.731344866211973</v>
      </c>
      <c r="F253" s="27" t="s">
        <v>367</v>
      </c>
      <c r="G253" s="27" t="s">
        <v>367</v>
      </c>
      <c r="H253" s="27" t="s">
        <v>367</v>
      </c>
      <c r="I253" s="27" t="s">
        <v>367</v>
      </c>
      <c r="J253" s="27" t="s">
        <v>367</v>
      </c>
      <c r="K253" s="27" t="s">
        <v>367</v>
      </c>
      <c r="L253" s="53">
        <f>'Расчет субсидий'!P253-1</f>
        <v>3.7010745055016114E-2</v>
      </c>
      <c r="M253" s="53">
        <f>L253*'Расчет субсидий'!Q253</f>
        <v>0.74021490110032229</v>
      </c>
      <c r="N253" s="54">
        <f t="shared" si="113"/>
        <v>7.381281510338626</v>
      </c>
      <c r="O253" s="53">
        <f>'Расчет субсидий'!T253-1</f>
        <v>0.20810180275715795</v>
      </c>
      <c r="P253" s="53">
        <f>O253*'Расчет субсидий'!U253</f>
        <v>6.2430540827147389</v>
      </c>
      <c r="Q253" s="54">
        <f t="shared" si="114"/>
        <v>62.254542025952617</v>
      </c>
      <c r="R253" s="53">
        <f>'Расчет субсидий'!X253-1</f>
        <v>0.23384615384615381</v>
      </c>
      <c r="S253" s="53">
        <f>R253*'Расчет субсидий'!Y253</f>
        <v>4.6769230769230763</v>
      </c>
      <c r="T253" s="54">
        <f t="shared" si="115"/>
        <v>46.637382983849946</v>
      </c>
      <c r="U253" s="59">
        <f>'Расчет субсидий'!AB253-1</f>
        <v>-0.23028634893041677</v>
      </c>
      <c r="V253" s="59">
        <f>U253*'Расчет субсидий'!AC253</f>
        <v>-1.1514317446520839</v>
      </c>
      <c r="W253" s="54">
        <f t="shared" si="116"/>
        <v>-11.48185727493952</v>
      </c>
      <c r="X253" s="67">
        <f>'Расчет субсидий'!AF253-1</f>
        <v>0.17628205128205132</v>
      </c>
      <c r="Y253" s="67">
        <f>X253*'Расчет субсидий'!AG253</f>
        <v>3.5256410256410264</v>
      </c>
      <c r="Z253" s="54">
        <f t="shared" si="117"/>
        <v>35.157018422584265</v>
      </c>
      <c r="AA253" s="27" t="s">
        <v>367</v>
      </c>
      <c r="AB253" s="27" t="s">
        <v>367</v>
      </c>
      <c r="AC253" s="27" t="s">
        <v>367</v>
      </c>
      <c r="AD253" s="27" t="s">
        <v>367</v>
      </c>
      <c r="AE253" s="27" t="s">
        <v>367</v>
      </c>
      <c r="AF253" s="27" t="s">
        <v>367</v>
      </c>
      <c r="AG253" s="27" t="s">
        <v>367</v>
      </c>
      <c r="AH253" s="27" t="s">
        <v>367</v>
      </c>
      <c r="AI253" s="27" t="s">
        <v>367</v>
      </c>
      <c r="AJ253" s="27" t="s">
        <v>367</v>
      </c>
      <c r="AK253" s="27" t="s">
        <v>367</v>
      </c>
      <c r="AL253" s="27" t="s">
        <v>367</v>
      </c>
      <c r="AM253" s="59">
        <f>'Расчет субсидий'!AZ253-1</f>
        <v>-6.1971830985915521E-2</v>
      </c>
      <c r="AN253" s="59">
        <f>AM253*'Расчет субсидий'!BA253</f>
        <v>-0.61971830985915521</v>
      </c>
      <c r="AO253" s="54">
        <f t="shared" si="118"/>
        <v>-6.1797125339979111</v>
      </c>
      <c r="AP253" s="27" t="s">
        <v>367</v>
      </c>
      <c r="AQ253" s="27" t="s">
        <v>367</v>
      </c>
      <c r="AR253" s="27" t="s">
        <v>367</v>
      </c>
      <c r="AS253" s="27" t="s">
        <v>367</v>
      </c>
      <c r="AT253" s="27" t="s">
        <v>367</v>
      </c>
      <c r="AU253" s="27" t="s">
        <v>367</v>
      </c>
      <c r="AV253" s="53">
        <f t="shared" si="119"/>
        <v>15.794526568321103</v>
      </c>
    </row>
    <row r="254" spans="1:48" ht="15" customHeight="1">
      <c r="A254" s="32" t="s">
        <v>250</v>
      </c>
      <c r="B254" s="55"/>
      <c r="C254" s="56"/>
      <c r="D254" s="56"/>
      <c r="E254" s="57"/>
      <c r="F254" s="56"/>
      <c r="G254" s="56"/>
      <c r="H254" s="57"/>
      <c r="I254" s="57"/>
      <c r="J254" s="57"/>
      <c r="K254" s="57"/>
      <c r="L254" s="56"/>
      <c r="M254" s="56"/>
      <c r="N254" s="57"/>
      <c r="O254" s="56"/>
      <c r="P254" s="56"/>
      <c r="Q254" s="57"/>
      <c r="R254" s="56"/>
      <c r="S254" s="56"/>
      <c r="T254" s="57"/>
      <c r="U254" s="57"/>
      <c r="V254" s="57"/>
      <c r="W254" s="57"/>
      <c r="X254" s="69"/>
      <c r="Y254" s="69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</row>
    <row r="255" spans="1:48" ht="15" customHeight="1">
      <c r="A255" s="33" t="s">
        <v>251</v>
      </c>
      <c r="B255" s="51">
        <f>'Расчет субсидий'!BM255</f>
        <v>50</v>
      </c>
      <c r="C255" s="53">
        <f>'Расчет субсидий'!D255-1</f>
        <v>-1</v>
      </c>
      <c r="D255" s="53">
        <f>C255*'Расчет субсидий'!E255</f>
        <v>0</v>
      </c>
      <c r="E255" s="54">
        <f t="shared" ref="E255:E261" si="120">$B255*D255/$AV255</f>
        <v>0</v>
      </c>
      <c r="F255" s="27" t="s">
        <v>367</v>
      </c>
      <c r="G255" s="27" t="s">
        <v>367</v>
      </c>
      <c r="H255" s="27" t="s">
        <v>367</v>
      </c>
      <c r="I255" s="27" t="s">
        <v>367</v>
      </c>
      <c r="J255" s="27" t="s">
        <v>367</v>
      </c>
      <c r="K255" s="27" t="s">
        <v>367</v>
      </c>
      <c r="L255" s="53">
        <f>'Расчет субсидий'!P255-1</f>
        <v>-8.2869549263042019E-2</v>
      </c>
      <c r="M255" s="53">
        <f>L255*'Расчет субсидий'!Q255</f>
        <v>-1.6573909852608404</v>
      </c>
      <c r="N255" s="54">
        <f t="shared" ref="N255:N261" si="121">$B255*M255/$AV255</f>
        <v>-22.747989024710456</v>
      </c>
      <c r="O255" s="53">
        <f>'Расчет субсидий'!T255-1</f>
        <v>7.8823529411764737E-2</v>
      </c>
      <c r="P255" s="53">
        <f>O255*'Расчет субсидий'!U255</f>
        <v>1.9705882352941184</v>
      </c>
      <c r="Q255" s="54">
        <f t="shared" ref="Q255:Q261" si="122">$B255*P255/$AV255</f>
        <v>27.046677547627237</v>
      </c>
      <c r="R255" s="53">
        <f>'Расчет субсидий'!X255-1</f>
        <v>0.12380952380952381</v>
      </c>
      <c r="S255" s="53">
        <f>R255*'Расчет субсидий'!Y255</f>
        <v>3.0952380952380953</v>
      </c>
      <c r="T255" s="54">
        <f t="shared" ref="T255:T261" si="123">$B255*S255/$AV255</f>
        <v>42.482698919869343</v>
      </c>
      <c r="U255" s="59">
        <f>'Расчет субсидий'!AB255-1</f>
        <v>0.20299840510366818</v>
      </c>
      <c r="V255" s="59">
        <f>U255*'Расчет субсидий'!AC255</f>
        <v>1.0149920255183409</v>
      </c>
      <c r="W255" s="54">
        <f t="shared" si="116"/>
        <v>13.930947894606836</v>
      </c>
      <c r="X255" s="67">
        <f>'Расчет субсидий'!AF255-1</f>
        <v>-3.9024390243902474E-2</v>
      </c>
      <c r="Y255" s="67">
        <f>X255*'Расчет субсидий'!AG255</f>
        <v>-0.78048780487804947</v>
      </c>
      <c r="Z255" s="54">
        <f t="shared" ref="Z255:Z261" si="124">$B255*Y255/$AV255</f>
        <v>-10.712335337392956</v>
      </c>
      <c r="AA255" s="27" t="s">
        <v>367</v>
      </c>
      <c r="AB255" s="27" t="s">
        <v>367</v>
      </c>
      <c r="AC255" s="27" t="s">
        <v>367</v>
      </c>
      <c r="AD255" s="27" t="s">
        <v>367</v>
      </c>
      <c r="AE255" s="27" t="s">
        <v>367</v>
      </c>
      <c r="AF255" s="27" t="s">
        <v>367</v>
      </c>
      <c r="AG255" s="27" t="s">
        <v>367</v>
      </c>
      <c r="AH255" s="27" t="s">
        <v>367</v>
      </c>
      <c r="AI255" s="27" t="s">
        <v>367</v>
      </c>
      <c r="AJ255" s="27" t="s">
        <v>367</v>
      </c>
      <c r="AK255" s="27" t="s">
        <v>367</v>
      </c>
      <c r="AL255" s="27" t="s">
        <v>367</v>
      </c>
      <c r="AM255" s="59">
        <f>'Расчет субсидий'!AZ255-1</f>
        <v>-1</v>
      </c>
      <c r="AN255" s="59">
        <f>AM255*'Расчет субсидий'!BA255</f>
        <v>0</v>
      </c>
      <c r="AO255" s="54">
        <f t="shared" si="118"/>
        <v>0</v>
      </c>
      <c r="AP255" s="27" t="s">
        <v>367</v>
      </c>
      <c r="AQ255" s="27" t="s">
        <v>367</v>
      </c>
      <c r="AR255" s="27" t="s">
        <v>367</v>
      </c>
      <c r="AS255" s="27" t="s">
        <v>367</v>
      </c>
      <c r="AT255" s="27" t="s">
        <v>367</v>
      </c>
      <c r="AU255" s="27" t="s">
        <v>367</v>
      </c>
      <c r="AV255" s="53">
        <f t="shared" si="119"/>
        <v>3.6429395659116643</v>
      </c>
    </row>
    <row r="256" spans="1:48" ht="15" customHeight="1">
      <c r="A256" s="33" t="s">
        <v>252</v>
      </c>
      <c r="B256" s="51">
        <f>'Расчет субсидий'!BM256</f>
        <v>-17.399999999999977</v>
      </c>
      <c r="C256" s="53">
        <f>'Расчет субсидий'!D256-1</f>
        <v>-1</v>
      </c>
      <c r="D256" s="53">
        <f>C256*'Расчет субсидий'!E256</f>
        <v>0</v>
      </c>
      <c r="E256" s="54">
        <f t="shared" si="120"/>
        <v>0</v>
      </c>
      <c r="F256" s="27" t="s">
        <v>367</v>
      </c>
      <c r="G256" s="27" t="s">
        <v>367</v>
      </c>
      <c r="H256" s="27" t="s">
        <v>367</v>
      </c>
      <c r="I256" s="27" t="s">
        <v>367</v>
      </c>
      <c r="J256" s="27" t="s">
        <v>367</v>
      </c>
      <c r="K256" s="27" t="s">
        <v>367</v>
      </c>
      <c r="L256" s="53">
        <f>'Расчет субсидий'!P256-1</f>
        <v>-2.8374892519346551E-2</v>
      </c>
      <c r="M256" s="53">
        <f>L256*'Расчет субсидий'!Q256</f>
        <v>-0.56749785038693101</v>
      </c>
      <c r="N256" s="54">
        <f t="shared" si="121"/>
        <v>-3.8627055183550985</v>
      </c>
      <c r="O256" s="53">
        <f>'Расчет субсидий'!T256-1</f>
        <v>0</v>
      </c>
      <c r="P256" s="53">
        <f>O256*'Расчет субсидий'!U256</f>
        <v>0</v>
      </c>
      <c r="Q256" s="54">
        <f t="shared" si="122"/>
        <v>0</v>
      </c>
      <c r="R256" s="53">
        <f>'Расчет субсидий'!X256-1</f>
        <v>0</v>
      </c>
      <c r="S256" s="53">
        <f>R256*'Расчет субсидий'!Y256</f>
        <v>0</v>
      </c>
      <c r="T256" s="54">
        <f t="shared" si="123"/>
        <v>0</v>
      </c>
      <c r="U256" s="59">
        <f>'Расчет субсидий'!AB256-1</f>
        <v>-0.14245311104495384</v>
      </c>
      <c r="V256" s="59">
        <f>U256*'Расчет субсидий'!AC256</f>
        <v>-0.7122655552247692</v>
      </c>
      <c r="W256" s="54">
        <f t="shared" si="116"/>
        <v>-4.8480749113412562</v>
      </c>
      <c r="X256" s="67">
        <f>'Расчет субсидий'!AF256-1</f>
        <v>-6.3829787234042534E-2</v>
      </c>
      <c r="Y256" s="67">
        <f>X256*'Расчет субсидий'!AG256</f>
        <v>-1.2765957446808507</v>
      </c>
      <c r="Z256" s="54">
        <f t="shared" si="124"/>
        <v>-8.6892195703036226</v>
      </c>
      <c r="AA256" s="27" t="s">
        <v>367</v>
      </c>
      <c r="AB256" s="27" t="s">
        <v>367</v>
      </c>
      <c r="AC256" s="27" t="s">
        <v>367</v>
      </c>
      <c r="AD256" s="27" t="s">
        <v>367</v>
      </c>
      <c r="AE256" s="27" t="s">
        <v>367</v>
      </c>
      <c r="AF256" s="27" t="s">
        <v>367</v>
      </c>
      <c r="AG256" s="27" t="s">
        <v>367</v>
      </c>
      <c r="AH256" s="27" t="s">
        <v>367</v>
      </c>
      <c r="AI256" s="27" t="s">
        <v>367</v>
      </c>
      <c r="AJ256" s="27" t="s">
        <v>367</v>
      </c>
      <c r="AK256" s="27" t="s">
        <v>367</v>
      </c>
      <c r="AL256" s="27" t="s">
        <v>367</v>
      </c>
      <c r="AM256" s="59">
        <f>'Расчет субсидий'!AZ256-1</f>
        <v>-1</v>
      </c>
      <c r="AN256" s="59">
        <f>AM256*'Расчет субсидий'!BA256</f>
        <v>0</v>
      </c>
      <c r="AO256" s="54">
        <f t="shared" si="118"/>
        <v>0</v>
      </c>
      <c r="AP256" s="27" t="s">
        <v>367</v>
      </c>
      <c r="AQ256" s="27" t="s">
        <v>367</v>
      </c>
      <c r="AR256" s="27" t="s">
        <v>367</v>
      </c>
      <c r="AS256" s="27" t="s">
        <v>367</v>
      </c>
      <c r="AT256" s="27" t="s">
        <v>367</v>
      </c>
      <c r="AU256" s="27" t="s">
        <v>367</v>
      </c>
      <c r="AV256" s="53">
        <f t="shared" si="119"/>
        <v>-2.5563591502925509</v>
      </c>
    </row>
    <row r="257" spans="1:48" ht="15" customHeight="1">
      <c r="A257" s="33" t="s">
        <v>253</v>
      </c>
      <c r="B257" s="51">
        <f>'Расчет субсидий'!BM257</f>
        <v>7.4000000000000909</v>
      </c>
      <c r="C257" s="53">
        <f>'Расчет субсидий'!D257-1</f>
        <v>-1</v>
      </c>
      <c r="D257" s="53">
        <f>C257*'Расчет субсидий'!E257</f>
        <v>0</v>
      </c>
      <c r="E257" s="54">
        <f t="shared" si="120"/>
        <v>0</v>
      </c>
      <c r="F257" s="27" t="s">
        <v>367</v>
      </c>
      <c r="G257" s="27" t="s">
        <v>367</v>
      </c>
      <c r="H257" s="27" t="s">
        <v>367</v>
      </c>
      <c r="I257" s="27" t="s">
        <v>367</v>
      </c>
      <c r="J257" s="27" t="s">
        <v>367</v>
      </c>
      <c r="K257" s="27" t="s">
        <v>367</v>
      </c>
      <c r="L257" s="53">
        <f>'Расчет субсидий'!P257-1</f>
        <v>-8.2049506664358618E-2</v>
      </c>
      <c r="M257" s="53">
        <f>L257*'Расчет субсидий'!Q257</f>
        <v>-1.6409901332871724</v>
      </c>
      <c r="N257" s="54">
        <f t="shared" si="121"/>
        <v>-18.700474777665761</v>
      </c>
      <c r="O257" s="53">
        <f>'Расчет субсидий'!T257-1</f>
        <v>8.3962264150943433E-2</v>
      </c>
      <c r="P257" s="53">
        <f>O257*'Расчет субсидий'!U257</f>
        <v>2.0990566037735858</v>
      </c>
      <c r="Q257" s="54">
        <f t="shared" si="122"/>
        <v>23.920530830450385</v>
      </c>
      <c r="R257" s="53">
        <f>'Расчет субсидий'!X257-1</f>
        <v>3.4210526315789469E-2</v>
      </c>
      <c r="S257" s="53">
        <f>R257*'Расчет субсидий'!Y257</f>
        <v>0.85526315789473673</v>
      </c>
      <c r="T257" s="54">
        <f t="shared" si="123"/>
        <v>9.746449285736432</v>
      </c>
      <c r="U257" s="59">
        <f>'Расчет субсидий'!AB257-1</f>
        <v>-8.0620155038759744E-2</v>
      </c>
      <c r="V257" s="59">
        <f>U257*'Расчет субсидий'!AC257</f>
        <v>-0.40310077519379872</v>
      </c>
      <c r="W257" s="54">
        <f t="shared" si="116"/>
        <v>-4.5936753222695783</v>
      </c>
      <c r="X257" s="67">
        <f>'Расчет субсидий'!AF257-1</f>
        <v>-1.3043478260869601E-2</v>
      </c>
      <c r="Y257" s="67">
        <f>X257*'Расчет субсидий'!AG257</f>
        <v>-0.26086956521739202</v>
      </c>
      <c r="Z257" s="54">
        <f t="shared" si="124"/>
        <v>-2.9728300162513888</v>
      </c>
      <c r="AA257" s="27" t="s">
        <v>367</v>
      </c>
      <c r="AB257" s="27" t="s">
        <v>367</v>
      </c>
      <c r="AC257" s="27" t="s">
        <v>367</v>
      </c>
      <c r="AD257" s="27" t="s">
        <v>367</v>
      </c>
      <c r="AE257" s="27" t="s">
        <v>367</v>
      </c>
      <c r="AF257" s="27" t="s">
        <v>367</v>
      </c>
      <c r="AG257" s="27" t="s">
        <v>367</v>
      </c>
      <c r="AH257" s="27" t="s">
        <v>367</v>
      </c>
      <c r="AI257" s="27" t="s">
        <v>367</v>
      </c>
      <c r="AJ257" s="27" t="s">
        <v>367</v>
      </c>
      <c r="AK257" s="27" t="s">
        <v>367</v>
      </c>
      <c r="AL257" s="27" t="s">
        <v>367</v>
      </c>
      <c r="AM257" s="59">
        <f>'Расчет субсидий'!AZ257-1</f>
        <v>0</v>
      </c>
      <c r="AN257" s="59">
        <f>AM257*'Расчет субсидий'!BA257</f>
        <v>0</v>
      </c>
      <c r="AO257" s="54">
        <f t="shared" si="118"/>
        <v>0</v>
      </c>
      <c r="AP257" s="27" t="s">
        <v>367</v>
      </c>
      <c r="AQ257" s="27" t="s">
        <v>367</v>
      </c>
      <c r="AR257" s="27" t="s">
        <v>367</v>
      </c>
      <c r="AS257" s="27" t="s">
        <v>367</v>
      </c>
      <c r="AT257" s="27" t="s">
        <v>367</v>
      </c>
      <c r="AU257" s="27" t="s">
        <v>367</v>
      </c>
      <c r="AV257" s="53">
        <f t="shared" si="119"/>
        <v>0.64935928796995945</v>
      </c>
    </row>
    <row r="258" spans="1:48" ht="15" customHeight="1">
      <c r="A258" s="33" t="s">
        <v>254</v>
      </c>
      <c r="B258" s="51">
        <f>'Расчет субсидий'!BM258</f>
        <v>4.3000000000000114</v>
      </c>
      <c r="C258" s="53">
        <f>'Расчет субсидий'!D258-1</f>
        <v>0</v>
      </c>
      <c r="D258" s="53">
        <f>C258*'Расчет субсидий'!E258</f>
        <v>0</v>
      </c>
      <c r="E258" s="54">
        <f t="shared" si="120"/>
        <v>0</v>
      </c>
      <c r="F258" s="27" t="s">
        <v>367</v>
      </c>
      <c r="G258" s="27" t="s">
        <v>367</v>
      </c>
      <c r="H258" s="27" t="s">
        <v>367</v>
      </c>
      <c r="I258" s="27" t="s">
        <v>367</v>
      </c>
      <c r="J258" s="27" t="s">
        <v>367</v>
      </c>
      <c r="K258" s="27" t="s">
        <v>367</v>
      </c>
      <c r="L258" s="53">
        <f>'Расчет субсидий'!P258-1</f>
        <v>-4.7932343899962482E-2</v>
      </c>
      <c r="M258" s="53">
        <f>L258*'Расчет субсидий'!Q258</f>
        <v>-0.95864687799924964</v>
      </c>
      <c r="N258" s="54">
        <f t="shared" si="121"/>
        <v>-2.7994009479680302</v>
      </c>
      <c r="O258" s="53">
        <f>'Расчет субсидий'!T258-1</f>
        <v>0.12198581560283683</v>
      </c>
      <c r="P258" s="53">
        <f>O258*'Расчет субсидий'!U258</f>
        <v>1.2198581560283683</v>
      </c>
      <c r="Q258" s="54">
        <f t="shared" si="122"/>
        <v>3.5621793141384646</v>
      </c>
      <c r="R258" s="53">
        <f>'Расчет субсидий'!X258-1</f>
        <v>0.18333333333333335</v>
      </c>
      <c r="S258" s="53">
        <f>R258*'Расчет субсидий'!Y258</f>
        <v>7.3333333333333339</v>
      </c>
      <c r="T258" s="54">
        <f t="shared" si="123"/>
        <v>21.414496574530084</v>
      </c>
      <c r="U258" s="59">
        <f>'Расчет субсидий'!AB258-1</f>
        <v>-0.11488056323862206</v>
      </c>
      <c r="V258" s="59">
        <f>U258*'Расчет субсидий'!AC258</f>
        <v>-0.57440281619311029</v>
      </c>
      <c r="W258" s="54">
        <f t="shared" si="116"/>
        <v>-1.6773473372410626</v>
      </c>
      <c r="X258" s="67">
        <f>'Расчет субсидий'!AF258-1</f>
        <v>-0.27738095238095239</v>
      </c>
      <c r="Y258" s="67">
        <f>X258*'Расчет субсидий'!AG258</f>
        <v>-5.5476190476190474</v>
      </c>
      <c r="Z258" s="54">
        <f t="shared" si="124"/>
        <v>-16.199927603459443</v>
      </c>
      <c r="AA258" s="27" t="s">
        <v>367</v>
      </c>
      <c r="AB258" s="27" t="s">
        <v>367</v>
      </c>
      <c r="AC258" s="27" t="s">
        <v>367</v>
      </c>
      <c r="AD258" s="27" t="s">
        <v>367</v>
      </c>
      <c r="AE258" s="27" t="s">
        <v>367</v>
      </c>
      <c r="AF258" s="27" t="s">
        <v>367</v>
      </c>
      <c r="AG258" s="27" t="s">
        <v>367</v>
      </c>
      <c r="AH258" s="27" t="s">
        <v>367</v>
      </c>
      <c r="AI258" s="27" t="s">
        <v>367</v>
      </c>
      <c r="AJ258" s="27" t="s">
        <v>367</v>
      </c>
      <c r="AK258" s="27" t="s">
        <v>367</v>
      </c>
      <c r="AL258" s="27" t="s">
        <v>367</v>
      </c>
      <c r="AM258" s="59">
        <f>'Расчет субсидий'!AZ258-1</f>
        <v>0</v>
      </c>
      <c r="AN258" s="59">
        <f>AM258*'Расчет субсидий'!BA258</f>
        <v>0</v>
      </c>
      <c r="AO258" s="54">
        <f t="shared" si="118"/>
        <v>0</v>
      </c>
      <c r="AP258" s="27" t="s">
        <v>367</v>
      </c>
      <c r="AQ258" s="27" t="s">
        <v>367</v>
      </c>
      <c r="AR258" s="27" t="s">
        <v>367</v>
      </c>
      <c r="AS258" s="27" t="s">
        <v>367</v>
      </c>
      <c r="AT258" s="27" t="s">
        <v>367</v>
      </c>
      <c r="AU258" s="27" t="s">
        <v>367</v>
      </c>
      <c r="AV258" s="53">
        <f t="shared" si="119"/>
        <v>1.4725227475502951</v>
      </c>
    </row>
    <row r="259" spans="1:48" ht="15" customHeight="1">
      <c r="A259" s="33" t="s">
        <v>255</v>
      </c>
      <c r="B259" s="51">
        <f>'Расчет субсидий'!BM259</f>
        <v>184.90000000000009</v>
      </c>
      <c r="C259" s="53">
        <f>'Расчет субсидий'!D259-1</f>
        <v>6.2958341332309375E-2</v>
      </c>
      <c r="D259" s="53">
        <f>C259*'Расчет субсидий'!E259</f>
        <v>0.62958341332309375</v>
      </c>
      <c r="E259" s="54">
        <f t="shared" si="120"/>
        <v>12.300559490289958</v>
      </c>
      <c r="F259" s="27" t="s">
        <v>367</v>
      </c>
      <c r="G259" s="27" t="s">
        <v>367</v>
      </c>
      <c r="H259" s="27" t="s">
        <v>367</v>
      </c>
      <c r="I259" s="27" t="s">
        <v>367</v>
      </c>
      <c r="J259" s="27" t="s">
        <v>367</v>
      </c>
      <c r="K259" s="27" t="s">
        <v>367</v>
      </c>
      <c r="L259" s="53">
        <f>'Расчет субсидий'!P259-1</f>
        <v>0.12270430473229044</v>
      </c>
      <c r="M259" s="53">
        <f>L259*'Расчет субсидий'!Q259</f>
        <v>2.4540860946458087</v>
      </c>
      <c r="N259" s="54">
        <f t="shared" si="121"/>
        <v>47.946993778237847</v>
      </c>
      <c r="O259" s="53">
        <f>'Расчет субсидий'!T259-1</f>
        <v>0.13300000000000001</v>
      </c>
      <c r="P259" s="53">
        <f>O259*'Расчет субсидий'!U259</f>
        <v>1.33</v>
      </c>
      <c r="Q259" s="54">
        <f t="shared" si="122"/>
        <v>25.98503038022389</v>
      </c>
      <c r="R259" s="53">
        <f>'Расчет субсидий'!X259-1</f>
        <v>1.060606060606073E-2</v>
      </c>
      <c r="S259" s="53">
        <f>R259*'Расчет субсидий'!Y259</f>
        <v>0.42424242424242919</v>
      </c>
      <c r="T259" s="54">
        <f t="shared" si="123"/>
        <v>8.2886859267062807</v>
      </c>
      <c r="U259" s="59">
        <f>'Расчет субсидий'!AB259-1</f>
        <v>6.9479209510938666E-2</v>
      </c>
      <c r="V259" s="59">
        <f>U259*'Расчет субсидий'!AC259</f>
        <v>0.34739604755469333</v>
      </c>
      <c r="W259" s="54">
        <f t="shared" si="116"/>
        <v>6.7872908644198562</v>
      </c>
      <c r="X259" s="67">
        <f>'Расчет субсидий'!AF259-1</f>
        <v>0.21392434988179665</v>
      </c>
      <c r="Y259" s="67">
        <f>X259*'Расчет субсидий'!AG259</f>
        <v>4.278486997635933</v>
      </c>
      <c r="Z259" s="54">
        <f t="shared" si="124"/>
        <v>83.591439560122254</v>
      </c>
      <c r="AA259" s="27" t="s">
        <v>367</v>
      </c>
      <c r="AB259" s="27" t="s">
        <v>367</v>
      </c>
      <c r="AC259" s="27" t="s">
        <v>367</v>
      </c>
      <c r="AD259" s="27" t="s">
        <v>367</v>
      </c>
      <c r="AE259" s="27" t="s">
        <v>367</v>
      </c>
      <c r="AF259" s="27" t="s">
        <v>367</v>
      </c>
      <c r="AG259" s="27" t="s">
        <v>367</v>
      </c>
      <c r="AH259" s="27" t="s">
        <v>367</v>
      </c>
      <c r="AI259" s="27" t="s">
        <v>367</v>
      </c>
      <c r="AJ259" s="27" t="s">
        <v>367</v>
      </c>
      <c r="AK259" s="27" t="s">
        <v>367</v>
      </c>
      <c r="AL259" s="27" t="s">
        <v>367</v>
      </c>
      <c r="AM259" s="59">
        <f>'Расчет субсидий'!AZ259-1</f>
        <v>0</v>
      </c>
      <c r="AN259" s="59">
        <f>AM259*'Расчет субсидий'!BA259</f>
        <v>0</v>
      </c>
      <c r="AO259" s="54">
        <f t="shared" si="118"/>
        <v>0</v>
      </c>
      <c r="AP259" s="27" t="s">
        <v>367</v>
      </c>
      <c r="AQ259" s="27" t="s">
        <v>367</v>
      </c>
      <c r="AR259" s="27" t="s">
        <v>367</v>
      </c>
      <c r="AS259" s="27" t="s">
        <v>367</v>
      </c>
      <c r="AT259" s="27" t="s">
        <v>367</v>
      </c>
      <c r="AU259" s="27" t="s">
        <v>367</v>
      </c>
      <c r="AV259" s="53">
        <f t="shared" si="119"/>
        <v>9.4637949774019585</v>
      </c>
    </row>
    <row r="260" spans="1:48" ht="15" customHeight="1">
      <c r="A260" s="33" t="s">
        <v>256</v>
      </c>
      <c r="B260" s="51">
        <f>'Расчет субсидий'!BM260</f>
        <v>8.5</v>
      </c>
      <c r="C260" s="53">
        <f>'Расчет субсидий'!D260-1</f>
        <v>1.3696954301668063E-2</v>
      </c>
      <c r="D260" s="53">
        <f>C260*'Расчет субсидий'!E260</f>
        <v>0.13696954301668063</v>
      </c>
      <c r="E260" s="54">
        <f t="shared" si="120"/>
        <v>1.8421048938105873</v>
      </c>
      <c r="F260" s="27" t="s">
        <v>367</v>
      </c>
      <c r="G260" s="27" t="s">
        <v>367</v>
      </c>
      <c r="H260" s="27" t="s">
        <v>367</v>
      </c>
      <c r="I260" s="27" t="s">
        <v>367</v>
      </c>
      <c r="J260" s="27" t="s">
        <v>367</v>
      </c>
      <c r="K260" s="27" t="s">
        <v>367</v>
      </c>
      <c r="L260" s="53">
        <f>'Расчет субсидий'!P260-1</f>
        <v>-0.1836654763276121</v>
      </c>
      <c r="M260" s="53">
        <f>L260*'Расчет субсидий'!Q260</f>
        <v>-3.673309526552242</v>
      </c>
      <c r="N260" s="54">
        <f t="shared" si="121"/>
        <v>-49.402380312525935</v>
      </c>
      <c r="O260" s="53">
        <f>'Расчет субсидий'!T260-1</f>
        <v>0.13492063492063489</v>
      </c>
      <c r="P260" s="53">
        <f>O260*'Расчет субсидий'!U260</f>
        <v>3.3730158730158721</v>
      </c>
      <c r="Q260" s="54">
        <f t="shared" si="122"/>
        <v>45.363727656057328</v>
      </c>
      <c r="R260" s="53">
        <f>'Расчет субсидий'!X260-1</f>
        <v>0.10839160839160833</v>
      </c>
      <c r="S260" s="53">
        <f>R260*'Расчет субсидий'!Y260</f>
        <v>2.7097902097902082</v>
      </c>
      <c r="T260" s="54">
        <f t="shared" si="123"/>
        <v>36.443998400773317</v>
      </c>
      <c r="U260" s="59">
        <f>'Расчет субсидий'!AB260-1</f>
        <v>1.0956280463100487E-2</v>
      </c>
      <c r="V260" s="59">
        <f>U260*'Расчет субсидий'!AC260</f>
        <v>5.4781402315502437E-2</v>
      </c>
      <c r="W260" s="54">
        <f t="shared" si="116"/>
        <v>0.73675568358218246</v>
      </c>
      <c r="X260" s="67">
        <f>'Расчет субсидий'!AF260-1</f>
        <v>-9.8461538461538489E-2</v>
      </c>
      <c r="Y260" s="67">
        <f>X260*'Расчет субсидий'!AG260</f>
        <v>-1.9692307692307698</v>
      </c>
      <c r="Z260" s="54">
        <f t="shared" si="124"/>
        <v>-26.484206321697481</v>
      </c>
      <c r="AA260" s="27" t="s">
        <v>367</v>
      </c>
      <c r="AB260" s="27" t="s">
        <v>367</v>
      </c>
      <c r="AC260" s="27" t="s">
        <v>367</v>
      </c>
      <c r="AD260" s="27" t="s">
        <v>367</v>
      </c>
      <c r="AE260" s="27" t="s">
        <v>367</v>
      </c>
      <c r="AF260" s="27" t="s">
        <v>367</v>
      </c>
      <c r="AG260" s="27" t="s">
        <v>367</v>
      </c>
      <c r="AH260" s="27" t="s">
        <v>367</v>
      </c>
      <c r="AI260" s="27" t="s">
        <v>367</v>
      </c>
      <c r="AJ260" s="27" t="s">
        <v>367</v>
      </c>
      <c r="AK260" s="27" t="s">
        <v>367</v>
      </c>
      <c r="AL260" s="27" t="s">
        <v>367</v>
      </c>
      <c r="AM260" s="59">
        <f>'Расчет субсидий'!AZ260-1</f>
        <v>0</v>
      </c>
      <c r="AN260" s="59">
        <f>AM260*'Расчет субсидий'!BA260</f>
        <v>0</v>
      </c>
      <c r="AO260" s="54">
        <f t="shared" si="118"/>
        <v>0</v>
      </c>
      <c r="AP260" s="27" t="s">
        <v>367</v>
      </c>
      <c r="AQ260" s="27" t="s">
        <v>367</v>
      </c>
      <c r="AR260" s="27" t="s">
        <v>367</v>
      </c>
      <c r="AS260" s="27" t="s">
        <v>367</v>
      </c>
      <c r="AT260" s="27" t="s">
        <v>367</v>
      </c>
      <c r="AU260" s="27" t="s">
        <v>367</v>
      </c>
      <c r="AV260" s="53">
        <f t="shared" si="119"/>
        <v>0.63201673235525169</v>
      </c>
    </row>
    <row r="261" spans="1:48" ht="15" customHeight="1">
      <c r="A261" s="33" t="s">
        <v>257</v>
      </c>
      <c r="B261" s="51">
        <f>'Расчет субсидий'!BM261</f>
        <v>16.199999999999989</v>
      </c>
      <c r="C261" s="53">
        <f>'Расчет субсидий'!D261-1</f>
        <v>2.9708416492235656E-2</v>
      </c>
      <c r="D261" s="53">
        <f>C261*'Расчет субсидий'!E261</f>
        <v>0.29708416492235656</v>
      </c>
      <c r="E261" s="54">
        <f t="shared" si="120"/>
        <v>0.97049247272489547</v>
      </c>
      <c r="F261" s="27" t="s">
        <v>367</v>
      </c>
      <c r="G261" s="27" t="s">
        <v>367</v>
      </c>
      <c r="H261" s="27" t="s">
        <v>367</v>
      </c>
      <c r="I261" s="27" t="s">
        <v>367</v>
      </c>
      <c r="J261" s="27" t="s">
        <v>367</v>
      </c>
      <c r="K261" s="27" t="s">
        <v>367</v>
      </c>
      <c r="L261" s="53">
        <f>'Расчет субсидий'!P261-1</f>
        <v>0.21547322967438243</v>
      </c>
      <c r="M261" s="53">
        <f>L261*'Расчет субсидий'!Q261</f>
        <v>4.3094645934876485</v>
      </c>
      <c r="N261" s="54">
        <f t="shared" si="121"/>
        <v>14.077838684358239</v>
      </c>
      <c r="O261" s="53">
        <f>'Расчет субсидий'!T261-1</f>
        <v>1.5555555555555545E-2</v>
      </c>
      <c r="P261" s="53">
        <f>O261*'Расчет субсидий'!U261</f>
        <v>0.23333333333333317</v>
      </c>
      <c r="Q261" s="54">
        <f t="shared" si="122"/>
        <v>0.76223599361141114</v>
      </c>
      <c r="R261" s="53">
        <f>'Расчет субсидий'!X261-1</f>
        <v>1.2244897959183598E-2</v>
      </c>
      <c r="S261" s="53">
        <f>R261*'Расчет субсидий'!Y261</f>
        <v>0.42857142857142594</v>
      </c>
      <c r="T261" s="54">
        <f t="shared" si="123"/>
        <v>1.4000252943882985</v>
      </c>
      <c r="U261" s="59">
        <f>'Расчет субсидий'!AB261-1</f>
        <v>-7.8000921234454124E-2</v>
      </c>
      <c r="V261" s="59">
        <f>U261*'Расчет субсидий'!AC261</f>
        <v>-0.39000460617227062</v>
      </c>
      <c r="W261" s="54">
        <f t="shared" si="116"/>
        <v>-1.2740380649946343</v>
      </c>
      <c r="X261" s="67">
        <f>'Расчет субсидий'!AF261-1</f>
        <v>0</v>
      </c>
      <c r="Y261" s="67">
        <f>X261*'Расчет субсидий'!AG261</f>
        <v>0</v>
      </c>
      <c r="Z261" s="54">
        <f t="shared" si="124"/>
        <v>0</v>
      </c>
      <c r="AA261" s="27" t="s">
        <v>367</v>
      </c>
      <c r="AB261" s="27" t="s">
        <v>367</v>
      </c>
      <c r="AC261" s="27" t="s">
        <v>367</v>
      </c>
      <c r="AD261" s="27" t="s">
        <v>367</v>
      </c>
      <c r="AE261" s="27" t="s">
        <v>367</v>
      </c>
      <c r="AF261" s="27" t="s">
        <v>367</v>
      </c>
      <c r="AG261" s="27" t="s">
        <v>367</v>
      </c>
      <c r="AH261" s="27" t="s">
        <v>367</v>
      </c>
      <c r="AI261" s="27" t="s">
        <v>367</v>
      </c>
      <c r="AJ261" s="27" t="s">
        <v>367</v>
      </c>
      <c r="AK261" s="27" t="s">
        <v>367</v>
      </c>
      <c r="AL261" s="27" t="s">
        <v>367</v>
      </c>
      <c r="AM261" s="59">
        <f>'Расчет субсидий'!AZ261-1</f>
        <v>8.0645161290322509E-3</v>
      </c>
      <c r="AN261" s="59">
        <f>AM261*'Расчет субсидий'!BA261</f>
        <v>8.0645161290322509E-2</v>
      </c>
      <c r="AO261" s="54">
        <f t="shared" si="118"/>
        <v>0.26344561991177801</v>
      </c>
      <c r="AP261" s="27" t="s">
        <v>367</v>
      </c>
      <c r="AQ261" s="27" t="s">
        <v>367</v>
      </c>
      <c r="AR261" s="27" t="s">
        <v>367</v>
      </c>
      <c r="AS261" s="27" t="s">
        <v>367</v>
      </c>
      <c r="AT261" s="27" t="s">
        <v>367</v>
      </c>
      <c r="AU261" s="27" t="s">
        <v>367</v>
      </c>
      <c r="AV261" s="53">
        <f t="shared" si="119"/>
        <v>4.9590940754328159</v>
      </c>
    </row>
    <row r="262" spans="1:48" ht="15" customHeight="1">
      <c r="A262" s="32" t="s">
        <v>258</v>
      </c>
      <c r="B262" s="55"/>
      <c r="C262" s="56"/>
      <c r="D262" s="56"/>
      <c r="E262" s="57"/>
      <c r="F262" s="56"/>
      <c r="G262" s="56"/>
      <c r="H262" s="57"/>
      <c r="I262" s="57"/>
      <c r="J262" s="57"/>
      <c r="K262" s="57"/>
      <c r="L262" s="56"/>
      <c r="M262" s="56"/>
      <c r="N262" s="57"/>
      <c r="O262" s="56"/>
      <c r="P262" s="56"/>
      <c r="Q262" s="57"/>
      <c r="R262" s="56"/>
      <c r="S262" s="56"/>
      <c r="T262" s="57"/>
      <c r="U262" s="57"/>
      <c r="V262" s="57"/>
      <c r="W262" s="57"/>
      <c r="X262" s="69"/>
      <c r="Y262" s="69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</row>
    <row r="263" spans="1:48" ht="15" customHeight="1">
      <c r="A263" s="33" t="s">
        <v>259</v>
      </c>
      <c r="B263" s="51">
        <f>'Расчет субсидий'!BM263</f>
        <v>50</v>
      </c>
      <c r="C263" s="53">
        <f>'Расчет субсидий'!D263-1</f>
        <v>-1</v>
      </c>
      <c r="D263" s="53">
        <f>C263*'Расчет субсидий'!E263</f>
        <v>0</v>
      </c>
      <c r="E263" s="54">
        <f t="shared" ref="E263:E279" si="125">$B263*D263/$AV263</f>
        <v>0</v>
      </c>
      <c r="F263" s="27" t="s">
        <v>367</v>
      </c>
      <c r="G263" s="27" t="s">
        <v>367</v>
      </c>
      <c r="H263" s="27" t="s">
        <v>367</v>
      </c>
      <c r="I263" s="27" t="s">
        <v>367</v>
      </c>
      <c r="J263" s="27" t="s">
        <v>367</v>
      </c>
      <c r="K263" s="27" t="s">
        <v>367</v>
      </c>
      <c r="L263" s="53">
        <f>'Расчет субсидий'!P263-1</f>
        <v>1.3905152224824358E-2</v>
      </c>
      <c r="M263" s="53">
        <f>L263*'Расчет субсидий'!Q263</f>
        <v>0.27810304449648715</v>
      </c>
      <c r="N263" s="54">
        <f t="shared" ref="N263:N279" si="126">$B263*M263/$AV263</f>
        <v>0.83988786557182005</v>
      </c>
      <c r="O263" s="53">
        <f>'Расчет субсидий'!T263-1</f>
        <v>0</v>
      </c>
      <c r="P263" s="53">
        <f>O263*'Расчет субсидий'!U263</f>
        <v>0</v>
      </c>
      <c r="Q263" s="54">
        <f t="shared" ref="Q263:Q279" si="127">$B263*P263/$AV263</f>
        <v>0</v>
      </c>
      <c r="R263" s="53">
        <f>'Расчет субсидий'!X263-1</f>
        <v>0.21750000000000003</v>
      </c>
      <c r="S263" s="53">
        <f>R263*'Расчет субсидий'!Y263</f>
        <v>8.7000000000000011</v>
      </c>
      <c r="T263" s="54">
        <f t="shared" ref="T263:T279" si="128">$B263*S263/$AV263</f>
        <v>26.274521531054774</v>
      </c>
      <c r="U263" s="59">
        <f>'Расчет субсидий'!AB263-1</f>
        <v>-0.28442805693706052</v>
      </c>
      <c r="V263" s="59">
        <f>U263*'Расчет субсидий'!AC263</f>
        <v>-1.4221402846853026</v>
      </c>
      <c r="W263" s="54">
        <f t="shared" si="116"/>
        <v>-4.2949489115108443</v>
      </c>
      <c r="X263" s="67">
        <f>'Расчет субсидий'!AF263-1</f>
        <v>0.30000000000000004</v>
      </c>
      <c r="Y263" s="67">
        <f>X263*'Расчет субсидий'!AG263</f>
        <v>6.0000000000000009</v>
      </c>
      <c r="Z263" s="54">
        <f t="shared" ref="Z263:Z279" si="129">$B263*Y263/$AV263</f>
        <v>18.120359676589501</v>
      </c>
      <c r="AA263" s="27" t="s">
        <v>367</v>
      </c>
      <c r="AB263" s="27" t="s">
        <v>367</v>
      </c>
      <c r="AC263" s="27" t="s">
        <v>367</v>
      </c>
      <c r="AD263" s="27" t="s">
        <v>367</v>
      </c>
      <c r="AE263" s="27" t="s">
        <v>367</v>
      </c>
      <c r="AF263" s="27" t="s">
        <v>367</v>
      </c>
      <c r="AG263" s="27" t="s">
        <v>367</v>
      </c>
      <c r="AH263" s="27" t="s">
        <v>367</v>
      </c>
      <c r="AI263" s="27" t="s">
        <v>367</v>
      </c>
      <c r="AJ263" s="27" t="s">
        <v>367</v>
      </c>
      <c r="AK263" s="27" t="s">
        <v>367</v>
      </c>
      <c r="AL263" s="27" t="s">
        <v>367</v>
      </c>
      <c r="AM263" s="59">
        <f>'Расчет субсидий'!AZ263-1</f>
        <v>0.30000000000000004</v>
      </c>
      <c r="AN263" s="59">
        <f>AM263*'Расчет субсидий'!BA263</f>
        <v>3.0000000000000004</v>
      </c>
      <c r="AO263" s="54">
        <f t="shared" si="118"/>
        <v>9.0601798382947507</v>
      </c>
      <c r="AP263" s="27" t="s">
        <v>367</v>
      </c>
      <c r="AQ263" s="27" t="s">
        <v>367</v>
      </c>
      <c r="AR263" s="27" t="s">
        <v>367</v>
      </c>
      <c r="AS263" s="27" t="s">
        <v>367</v>
      </c>
      <c r="AT263" s="27" t="s">
        <v>367</v>
      </c>
      <c r="AU263" s="27" t="s">
        <v>367</v>
      </c>
      <c r="AV263" s="53">
        <f t="shared" si="119"/>
        <v>16.555962759811187</v>
      </c>
    </row>
    <row r="264" spans="1:48" ht="15" customHeight="1">
      <c r="A264" s="33" t="s">
        <v>260</v>
      </c>
      <c r="B264" s="51">
        <f>'Расчет субсидий'!BM264</f>
        <v>7.1000000000000227</v>
      </c>
      <c r="C264" s="53">
        <f>'Расчет субсидий'!D264-1</f>
        <v>-1</v>
      </c>
      <c r="D264" s="53">
        <f>C264*'Расчет субсидий'!E264</f>
        <v>0</v>
      </c>
      <c r="E264" s="54">
        <f t="shared" si="125"/>
        <v>0</v>
      </c>
      <c r="F264" s="27" t="s">
        <v>367</v>
      </c>
      <c r="G264" s="27" t="s">
        <v>367</v>
      </c>
      <c r="H264" s="27" t="s">
        <v>367</v>
      </c>
      <c r="I264" s="27" t="s">
        <v>367</v>
      </c>
      <c r="J264" s="27" t="s">
        <v>367</v>
      </c>
      <c r="K264" s="27" t="s">
        <v>367</v>
      </c>
      <c r="L264" s="53">
        <f>'Расчет субсидий'!P264-1</f>
        <v>-0.10127905240631063</v>
      </c>
      <c r="M264" s="53">
        <f>L264*'Расчет субсидий'!Q264</f>
        <v>-2.0255810481262126</v>
      </c>
      <c r="N264" s="54">
        <f t="shared" si="126"/>
        <v>-9.9910600728397441</v>
      </c>
      <c r="O264" s="53">
        <f>'Расчет субсидий'!T264-1</f>
        <v>0</v>
      </c>
      <c r="P264" s="53">
        <f>O264*'Расчет субсидий'!U264</f>
        <v>0</v>
      </c>
      <c r="Q264" s="54">
        <f t="shared" si="127"/>
        <v>0</v>
      </c>
      <c r="R264" s="53">
        <f>'Расчет субсидий'!X264-1</f>
        <v>2.5641025641025772E-2</v>
      </c>
      <c r="S264" s="53">
        <f>R264*'Расчет субсидий'!Y264</f>
        <v>0.76923076923077316</v>
      </c>
      <c r="T264" s="54">
        <f t="shared" si="128"/>
        <v>3.7941857880092615</v>
      </c>
      <c r="U264" s="59">
        <f>'Расчет субсидий'!AB264-1</f>
        <v>-4.6612131501775012E-2</v>
      </c>
      <c r="V264" s="59">
        <f>U264*'Расчет субсидий'!AC264</f>
        <v>-0.23306065750887506</v>
      </c>
      <c r="W264" s="54">
        <f t="shared" si="116"/>
        <v>-1.1495580648035422</v>
      </c>
      <c r="X264" s="67">
        <f>'Расчет субсидий'!AF264-1</f>
        <v>0.11111111111111116</v>
      </c>
      <c r="Y264" s="67">
        <f>X264*'Расчет субсидий'!AG264</f>
        <v>2.2222222222222232</v>
      </c>
      <c r="Z264" s="54">
        <f t="shared" si="129"/>
        <v>10.960981165360037</v>
      </c>
      <c r="AA264" s="27" t="s">
        <v>367</v>
      </c>
      <c r="AB264" s="27" t="s">
        <v>367</v>
      </c>
      <c r="AC264" s="27" t="s">
        <v>367</v>
      </c>
      <c r="AD264" s="27" t="s">
        <v>367</v>
      </c>
      <c r="AE264" s="27" t="s">
        <v>367</v>
      </c>
      <c r="AF264" s="27" t="s">
        <v>367</v>
      </c>
      <c r="AG264" s="27" t="s">
        <v>367</v>
      </c>
      <c r="AH264" s="27" t="s">
        <v>367</v>
      </c>
      <c r="AI264" s="27" t="s">
        <v>367</v>
      </c>
      <c r="AJ264" s="27" t="s">
        <v>367</v>
      </c>
      <c r="AK264" s="27" t="s">
        <v>367</v>
      </c>
      <c r="AL264" s="27" t="s">
        <v>367</v>
      </c>
      <c r="AM264" s="59">
        <f>'Расчет субсидий'!AZ264-1</f>
        <v>7.0663811563169032E-2</v>
      </c>
      <c r="AN264" s="59">
        <f>AM264*'Расчет субсидий'!BA264</f>
        <v>0.70663811563169032</v>
      </c>
      <c r="AO264" s="54">
        <f t="shared" si="118"/>
        <v>3.4854511842740079</v>
      </c>
      <c r="AP264" s="27" t="s">
        <v>367</v>
      </c>
      <c r="AQ264" s="27" t="s">
        <v>367</v>
      </c>
      <c r="AR264" s="27" t="s">
        <v>367</v>
      </c>
      <c r="AS264" s="27" t="s">
        <v>367</v>
      </c>
      <c r="AT264" s="27" t="s">
        <v>367</v>
      </c>
      <c r="AU264" s="27" t="s">
        <v>367</v>
      </c>
      <c r="AV264" s="53">
        <f t="shared" si="119"/>
        <v>1.4394494014495991</v>
      </c>
    </row>
    <row r="265" spans="1:48" ht="15" customHeight="1">
      <c r="A265" s="33" t="s">
        <v>261</v>
      </c>
      <c r="B265" s="51">
        <f>'Расчет субсидий'!BM265</f>
        <v>11.199999999999989</v>
      </c>
      <c r="C265" s="53">
        <f>'Расчет субсидий'!D265-1</f>
        <v>-1</v>
      </c>
      <c r="D265" s="53">
        <f>C265*'Расчет субсидий'!E265</f>
        <v>0</v>
      </c>
      <c r="E265" s="54">
        <f t="shared" si="125"/>
        <v>0</v>
      </c>
      <c r="F265" s="27" t="s">
        <v>367</v>
      </c>
      <c r="G265" s="27" t="s">
        <v>367</v>
      </c>
      <c r="H265" s="27" t="s">
        <v>367</v>
      </c>
      <c r="I265" s="27" t="s">
        <v>367</v>
      </c>
      <c r="J265" s="27" t="s">
        <v>367</v>
      </c>
      <c r="K265" s="27" t="s">
        <v>367</v>
      </c>
      <c r="L265" s="53">
        <f>'Расчет субсидий'!P265-1</f>
        <v>-0.21094217987848363</v>
      </c>
      <c r="M265" s="53">
        <f>L265*'Расчет субсидий'!Q265</f>
        <v>-4.2188435975696725</v>
      </c>
      <c r="N265" s="54">
        <f t="shared" si="126"/>
        <v>-17.023418773394042</v>
      </c>
      <c r="O265" s="53">
        <f>'Расчет субсидий'!T265-1</f>
        <v>0</v>
      </c>
      <c r="P265" s="53">
        <f>O265*'Расчет субсидий'!U265</f>
        <v>0</v>
      </c>
      <c r="Q265" s="54">
        <f t="shared" si="127"/>
        <v>0</v>
      </c>
      <c r="R265" s="53">
        <f>'Расчет субсидий'!X265-1</f>
        <v>1.2820512820512775E-2</v>
      </c>
      <c r="S265" s="53">
        <f>R265*'Расчет субсидий'!Y265</f>
        <v>0.512820512820511</v>
      </c>
      <c r="T265" s="54">
        <f t="shared" si="128"/>
        <v>2.0692775504546477</v>
      </c>
      <c r="U265" s="59">
        <f>'Расчет субсидий'!AB265-1</f>
        <v>0.24722777812286467</v>
      </c>
      <c r="V265" s="59">
        <f>U265*'Расчет субсидий'!AC265</f>
        <v>1.2361388906143234</v>
      </c>
      <c r="W265" s="54">
        <f t="shared" si="116"/>
        <v>4.9879331884046767</v>
      </c>
      <c r="X265" s="67">
        <f>'Расчет субсидий'!AF265-1</f>
        <v>0.1649484536082475</v>
      </c>
      <c r="Y265" s="67">
        <f>X265*'Расчет субсидий'!AG265</f>
        <v>3.2989690721649501</v>
      </c>
      <c r="Z265" s="54">
        <f t="shared" si="129"/>
        <v>13.311641149316552</v>
      </c>
      <c r="AA265" s="27" t="s">
        <v>367</v>
      </c>
      <c r="AB265" s="27" t="s">
        <v>367</v>
      </c>
      <c r="AC265" s="27" t="s">
        <v>367</v>
      </c>
      <c r="AD265" s="27" t="s">
        <v>367</v>
      </c>
      <c r="AE265" s="27" t="s">
        <v>367</v>
      </c>
      <c r="AF265" s="27" t="s">
        <v>367</v>
      </c>
      <c r="AG265" s="27" t="s">
        <v>367</v>
      </c>
      <c r="AH265" s="27" t="s">
        <v>367</v>
      </c>
      <c r="AI265" s="27" t="s">
        <v>367</v>
      </c>
      <c r="AJ265" s="27" t="s">
        <v>367</v>
      </c>
      <c r="AK265" s="27" t="s">
        <v>367</v>
      </c>
      <c r="AL265" s="27" t="s">
        <v>367</v>
      </c>
      <c r="AM265" s="59">
        <f>'Расчет субсидий'!AZ265-1</f>
        <v>0.19465648854961848</v>
      </c>
      <c r="AN265" s="59">
        <f>AM265*'Расчет субсидий'!BA265</f>
        <v>1.9465648854961848</v>
      </c>
      <c r="AO265" s="54">
        <f t="shared" si="118"/>
        <v>7.854566885218154</v>
      </c>
      <c r="AP265" s="27" t="s">
        <v>367</v>
      </c>
      <c r="AQ265" s="27" t="s">
        <v>367</v>
      </c>
      <c r="AR265" s="27" t="s">
        <v>367</v>
      </c>
      <c r="AS265" s="27" t="s">
        <v>367</v>
      </c>
      <c r="AT265" s="27" t="s">
        <v>367</v>
      </c>
      <c r="AU265" s="27" t="s">
        <v>367</v>
      </c>
      <c r="AV265" s="53">
        <f t="shared" si="119"/>
        <v>2.7756497635262964</v>
      </c>
    </row>
    <row r="266" spans="1:48" ht="15" customHeight="1">
      <c r="A266" s="33" t="s">
        <v>262</v>
      </c>
      <c r="B266" s="51">
        <f>'Расчет субсидий'!BM266</f>
        <v>49.200000000000045</v>
      </c>
      <c r="C266" s="53">
        <f>'Расчет субсидий'!D266-1</f>
        <v>-1</v>
      </c>
      <c r="D266" s="53">
        <f>C266*'Расчет субсидий'!E266</f>
        <v>0</v>
      </c>
      <c r="E266" s="54">
        <f t="shared" si="125"/>
        <v>0</v>
      </c>
      <c r="F266" s="27" t="s">
        <v>367</v>
      </c>
      <c r="G266" s="27" t="s">
        <v>367</v>
      </c>
      <c r="H266" s="27" t="s">
        <v>367</v>
      </c>
      <c r="I266" s="27" t="s">
        <v>367</v>
      </c>
      <c r="J266" s="27" t="s">
        <v>367</v>
      </c>
      <c r="K266" s="27" t="s">
        <v>367</v>
      </c>
      <c r="L266" s="53">
        <f>'Расчет субсидий'!P266-1</f>
        <v>6.2191847693434221E-2</v>
      </c>
      <c r="M266" s="53">
        <f>L266*'Расчет субсидий'!Q266</f>
        <v>1.2438369538686844</v>
      </c>
      <c r="N266" s="54">
        <f t="shared" si="126"/>
        <v>14.485980731898353</v>
      </c>
      <c r="O266" s="53">
        <f>'Расчет субсидий'!T266-1</f>
        <v>7.2619047619047583E-2</v>
      </c>
      <c r="P266" s="53">
        <f>O266*'Расчет субсидий'!U266</f>
        <v>1.4523809523809517</v>
      </c>
      <c r="Q266" s="54">
        <f t="shared" si="127"/>
        <v>16.914726987431031</v>
      </c>
      <c r="R266" s="53">
        <f>'Расчет субсидий'!X266-1</f>
        <v>9.1743119266054496E-3</v>
      </c>
      <c r="S266" s="53">
        <f>R266*'Расчет субсидий'!Y266</f>
        <v>0.27522935779816349</v>
      </c>
      <c r="T266" s="54">
        <f t="shared" si="128"/>
        <v>3.2053776514006596</v>
      </c>
      <c r="U266" s="59">
        <f>'Расчет субсидий'!AB266-1</f>
        <v>-2.8948955534842891E-2</v>
      </c>
      <c r="V266" s="59">
        <f>U266*'Расчет субсидий'!AC266</f>
        <v>-0.14474477767421445</v>
      </c>
      <c r="W266" s="54">
        <f t="shared" si="116"/>
        <v>-1.6857274210337891</v>
      </c>
      <c r="X266" s="67">
        <f>'Расчет субсидий'!AF266-1</f>
        <v>6.9892473118279508E-2</v>
      </c>
      <c r="Y266" s="67">
        <f>X266*'Расчет субсидий'!AG266</f>
        <v>1.3978494623655902</v>
      </c>
      <c r="Z266" s="54">
        <f t="shared" si="129"/>
        <v>16.279642050303792</v>
      </c>
      <c r="AA266" s="27" t="s">
        <v>367</v>
      </c>
      <c r="AB266" s="27" t="s">
        <v>367</v>
      </c>
      <c r="AC266" s="27" t="s">
        <v>367</v>
      </c>
      <c r="AD266" s="27" t="s">
        <v>367</v>
      </c>
      <c r="AE266" s="27" t="s">
        <v>367</v>
      </c>
      <c r="AF266" s="27" t="s">
        <v>367</v>
      </c>
      <c r="AG266" s="27" t="s">
        <v>367</v>
      </c>
      <c r="AH266" s="27" t="s">
        <v>367</v>
      </c>
      <c r="AI266" s="27" t="s">
        <v>367</v>
      </c>
      <c r="AJ266" s="27" t="s">
        <v>367</v>
      </c>
      <c r="AK266" s="27" t="s">
        <v>367</v>
      </c>
      <c r="AL266" s="27" t="s">
        <v>367</v>
      </c>
      <c r="AM266" s="59">
        <f>'Расчет субсидий'!AZ266-1</f>
        <v>-1</v>
      </c>
      <c r="AN266" s="59">
        <f>AM266*'Расчет субсидий'!BA266</f>
        <v>0</v>
      </c>
      <c r="AO266" s="54">
        <f t="shared" si="118"/>
        <v>0</v>
      </c>
      <c r="AP266" s="27" t="s">
        <v>367</v>
      </c>
      <c r="AQ266" s="27" t="s">
        <v>367</v>
      </c>
      <c r="AR266" s="27" t="s">
        <v>367</v>
      </c>
      <c r="AS266" s="27" t="s">
        <v>367</v>
      </c>
      <c r="AT266" s="27" t="s">
        <v>367</v>
      </c>
      <c r="AU266" s="27" t="s">
        <v>367</v>
      </c>
      <c r="AV266" s="53">
        <f t="shared" si="119"/>
        <v>4.2245519487391752</v>
      </c>
    </row>
    <row r="267" spans="1:48" ht="15" customHeight="1">
      <c r="A267" s="33" t="s">
        <v>263</v>
      </c>
      <c r="B267" s="51">
        <f>'Расчет субсидий'!BM267</f>
        <v>-0.89999999999997726</v>
      </c>
      <c r="C267" s="53">
        <f>'Расчет субсидий'!D267-1</f>
        <v>0.2019602977667494</v>
      </c>
      <c r="D267" s="53">
        <f>C267*'Расчет субсидий'!E267</f>
        <v>2.019602977667494</v>
      </c>
      <c r="E267" s="54">
        <f t="shared" si="125"/>
        <v>11.086006506995336</v>
      </c>
      <c r="F267" s="27" t="s">
        <v>367</v>
      </c>
      <c r="G267" s="27" t="s">
        <v>367</v>
      </c>
      <c r="H267" s="27" t="s">
        <v>367</v>
      </c>
      <c r="I267" s="27" t="s">
        <v>367</v>
      </c>
      <c r="J267" s="27" t="s">
        <v>367</v>
      </c>
      <c r="K267" s="27" t="s">
        <v>367</v>
      </c>
      <c r="L267" s="53">
        <f>'Расчет субсидий'!P267-1</f>
        <v>-0.30698536363980178</v>
      </c>
      <c r="M267" s="53">
        <f>L267*'Расчет субсидий'!Q267</f>
        <v>-6.139707272796036</v>
      </c>
      <c r="N267" s="54">
        <f t="shared" si="126"/>
        <v>-33.702086761564274</v>
      </c>
      <c r="O267" s="53">
        <f>'Расчет субсидий'!T267-1</f>
        <v>0</v>
      </c>
      <c r="P267" s="53">
        <f>O267*'Расчет субсидий'!U267</f>
        <v>0</v>
      </c>
      <c r="Q267" s="54">
        <f t="shared" si="127"/>
        <v>0</v>
      </c>
      <c r="R267" s="53">
        <f>'Расчет субсидий'!X267-1</f>
        <v>2.8985507246376718E-2</v>
      </c>
      <c r="S267" s="53">
        <f>R267*'Расчет субсидий'!Y267</f>
        <v>0.86956521739130155</v>
      </c>
      <c r="T267" s="54">
        <f t="shared" si="128"/>
        <v>4.7732181843930253</v>
      </c>
      <c r="U267" s="59">
        <f>'Расчет субсидий'!AB267-1</f>
        <v>0.22225442897044756</v>
      </c>
      <c r="V267" s="59">
        <f>U267*'Расчет субсидий'!AC267</f>
        <v>1.1112721448522378</v>
      </c>
      <c r="W267" s="54">
        <f t="shared" si="116"/>
        <v>6.0999960710608816</v>
      </c>
      <c r="X267" s="67">
        <f>'Расчет субсидий'!AF267-1</f>
        <v>9.8765432098765427E-2</v>
      </c>
      <c r="Y267" s="67">
        <f>X267*'Расчет субсидий'!AG267</f>
        <v>1.9753086419753085</v>
      </c>
      <c r="Z267" s="54">
        <f t="shared" si="129"/>
        <v>10.842865999115054</v>
      </c>
      <c r="AA267" s="27" t="s">
        <v>367</v>
      </c>
      <c r="AB267" s="27" t="s">
        <v>367</v>
      </c>
      <c r="AC267" s="27" t="s">
        <v>367</v>
      </c>
      <c r="AD267" s="27" t="s">
        <v>367</v>
      </c>
      <c r="AE267" s="27" t="s">
        <v>367</v>
      </c>
      <c r="AF267" s="27" t="s">
        <v>367</v>
      </c>
      <c r="AG267" s="27" t="s">
        <v>367</v>
      </c>
      <c r="AH267" s="27" t="s">
        <v>367</v>
      </c>
      <c r="AI267" s="27" t="s">
        <v>367</v>
      </c>
      <c r="AJ267" s="27" t="s">
        <v>367</v>
      </c>
      <c r="AK267" s="27" t="s">
        <v>367</v>
      </c>
      <c r="AL267" s="27" t="s">
        <v>367</v>
      </c>
      <c r="AM267" s="59">
        <f>'Расчет субсидий'!AZ267-1</f>
        <v>-1</v>
      </c>
      <c r="AN267" s="59">
        <f>AM267*'Расчет субсидий'!BA267</f>
        <v>0</v>
      </c>
      <c r="AO267" s="54">
        <f t="shared" si="118"/>
        <v>0</v>
      </c>
      <c r="AP267" s="27" t="s">
        <v>367</v>
      </c>
      <c r="AQ267" s="27" t="s">
        <v>367</v>
      </c>
      <c r="AR267" s="27" t="s">
        <v>367</v>
      </c>
      <c r="AS267" s="27" t="s">
        <v>367</v>
      </c>
      <c r="AT267" s="27" t="s">
        <v>367</v>
      </c>
      <c r="AU267" s="27" t="s">
        <v>367</v>
      </c>
      <c r="AV267" s="53">
        <f t="shared" si="119"/>
        <v>-0.16395829090969372</v>
      </c>
    </row>
    <row r="268" spans="1:48" ht="15" customHeight="1">
      <c r="A268" s="33" t="s">
        <v>264</v>
      </c>
      <c r="B268" s="51">
        <f>'Расчет субсидий'!BM268</f>
        <v>44.799999999999955</v>
      </c>
      <c r="C268" s="53">
        <f>'Расчет субсидий'!D268-1</f>
        <v>-1</v>
      </c>
      <c r="D268" s="53">
        <f>C268*'Расчет субсидий'!E268</f>
        <v>0</v>
      </c>
      <c r="E268" s="54">
        <f t="shared" si="125"/>
        <v>0</v>
      </c>
      <c r="F268" s="27" t="s">
        <v>367</v>
      </c>
      <c r="G268" s="27" t="s">
        <v>367</v>
      </c>
      <c r="H268" s="27" t="s">
        <v>367</v>
      </c>
      <c r="I268" s="27" t="s">
        <v>367</v>
      </c>
      <c r="J268" s="27" t="s">
        <v>367</v>
      </c>
      <c r="K268" s="27" t="s">
        <v>367</v>
      </c>
      <c r="L268" s="53">
        <f>'Расчет субсидий'!P268-1</f>
        <v>-3.6935961981838017E-2</v>
      </c>
      <c r="M268" s="53">
        <f>L268*'Расчет субсидий'!Q268</f>
        <v>-0.73871923963676034</v>
      </c>
      <c r="N268" s="54">
        <f t="shared" si="126"/>
        <v>-5.3146126389837391</v>
      </c>
      <c r="O268" s="53">
        <f>'Расчет субсидий'!T268-1</f>
        <v>-3.1034482758620641E-2</v>
      </c>
      <c r="P268" s="53">
        <f>O268*'Расчет субсидий'!U268</f>
        <v>-0.46551724137930961</v>
      </c>
      <c r="Q268" s="54">
        <f t="shared" si="127"/>
        <v>-3.3490989295416873</v>
      </c>
      <c r="R268" s="53">
        <f>'Расчет субсидий'!X268-1</f>
        <v>0.20427745664739883</v>
      </c>
      <c r="S268" s="53">
        <f>R268*'Расчет субсидий'!Y268</f>
        <v>7.1497109826589593</v>
      </c>
      <c r="T268" s="54">
        <f t="shared" si="128"/>
        <v>51.437599448749076</v>
      </c>
      <c r="U268" s="59">
        <f>'Расчет субсидий'!AB268-1</f>
        <v>-0.19592724396994865</v>
      </c>
      <c r="V268" s="59">
        <f>U268*'Расчет субсидий'!AC268</f>
        <v>-0.97963621984974325</v>
      </c>
      <c r="W268" s="54">
        <f t="shared" si="116"/>
        <v>-7.0478562845875787</v>
      </c>
      <c r="X268" s="67">
        <f>'Расчет субсидий'!AF268-1</f>
        <v>6.3063063063063085E-2</v>
      </c>
      <c r="Y268" s="67">
        <f>X268*'Расчет субсидий'!AG268</f>
        <v>1.2612612612612617</v>
      </c>
      <c r="Z268" s="54">
        <f t="shared" si="129"/>
        <v>9.0739684043638817</v>
      </c>
      <c r="AA268" s="27" t="s">
        <v>367</v>
      </c>
      <c r="AB268" s="27" t="s">
        <v>367</v>
      </c>
      <c r="AC268" s="27" t="s">
        <v>367</v>
      </c>
      <c r="AD268" s="27" t="s">
        <v>367</v>
      </c>
      <c r="AE268" s="27" t="s">
        <v>367</v>
      </c>
      <c r="AF268" s="27" t="s">
        <v>367</v>
      </c>
      <c r="AG268" s="27" t="s">
        <v>367</v>
      </c>
      <c r="AH268" s="27" t="s">
        <v>367</v>
      </c>
      <c r="AI268" s="27" t="s">
        <v>367</v>
      </c>
      <c r="AJ268" s="27" t="s">
        <v>367</v>
      </c>
      <c r="AK268" s="27" t="s">
        <v>367</v>
      </c>
      <c r="AL268" s="27" t="s">
        <v>367</v>
      </c>
      <c r="AM268" s="59">
        <f>'Расчет субсидий'!AZ268-1</f>
        <v>-1</v>
      </c>
      <c r="AN268" s="59">
        <f>AM268*'Расчет субсидий'!BA268</f>
        <v>0</v>
      </c>
      <c r="AO268" s="54">
        <f t="shared" si="118"/>
        <v>0</v>
      </c>
      <c r="AP268" s="27" t="s">
        <v>367</v>
      </c>
      <c r="AQ268" s="27" t="s">
        <v>367</v>
      </c>
      <c r="AR268" s="27" t="s">
        <v>367</v>
      </c>
      <c r="AS268" s="27" t="s">
        <v>367</v>
      </c>
      <c r="AT268" s="27" t="s">
        <v>367</v>
      </c>
      <c r="AU268" s="27" t="s">
        <v>367</v>
      </c>
      <c r="AV268" s="53">
        <f t="shared" si="119"/>
        <v>6.2270995430544085</v>
      </c>
    </row>
    <row r="269" spans="1:48" ht="15" customHeight="1">
      <c r="A269" s="33" t="s">
        <v>265</v>
      </c>
      <c r="B269" s="51">
        <f>'Расчет субсидий'!BM269</f>
        <v>12.700000000000045</v>
      </c>
      <c r="C269" s="53">
        <f>'Расчет субсидий'!D269-1</f>
        <v>-1</v>
      </c>
      <c r="D269" s="53">
        <f>C269*'Расчет субсидий'!E269</f>
        <v>0</v>
      </c>
      <c r="E269" s="54">
        <f t="shared" si="125"/>
        <v>0</v>
      </c>
      <c r="F269" s="27" t="s">
        <v>367</v>
      </c>
      <c r="G269" s="27" t="s">
        <v>367</v>
      </c>
      <c r="H269" s="27" t="s">
        <v>367</v>
      </c>
      <c r="I269" s="27" t="s">
        <v>367</v>
      </c>
      <c r="J269" s="27" t="s">
        <v>367</v>
      </c>
      <c r="K269" s="27" t="s">
        <v>367</v>
      </c>
      <c r="L269" s="53">
        <f>'Расчет субсидий'!P269-1</f>
        <v>-0.26843480008036968</v>
      </c>
      <c r="M269" s="53">
        <f>L269*'Расчет субсидий'!Q269</f>
        <v>-5.3686960016073932</v>
      </c>
      <c r="N269" s="54">
        <f t="shared" si="126"/>
        <v>-45.112185432578393</v>
      </c>
      <c r="O269" s="53">
        <f>'Расчет субсидий'!T269-1</f>
        <v>0.26658536585365855</v>
      </c>
      <c r="P269" s="53">
        <f>O269*'Расчет субсидий'!U269</f>
        <v>5.331707317073171</v>
      </c>
      <c r="Q269" s="54">
        <f t="shared" si="127"/>
        <v>44.801376179248464</v>
      </c>
      <c r="R269" s="53">
        <f>'Расчет субсидий'!X269-1</f>
        <v>7.0921985815601829E-3</v>
      </c>
      <c r="S269" s="53">
        <f>R269*'Расчет субсидий'!Y269</f>
        <v>0.21276595744680549</v>
      </c>
      <c r="T269" s="54">
        <f t="shared" si="128"/>
        <v>1.7878340146669918</v>
      </c>
      <c r="U269" s="59">
        <f>'Расчет субсидий'!AB269-1</f>
        <v>-0.14577920283044943</v>
      </c>
      <c r="V269" s="59">
        <f>U269*'Расчет субсидий'!AC269</f>
        <v>-0.72889601415224714</v>
      </c>
      <c r="W269" s="54">
        <f t="shared" si="116"/>
        <v>-6.124781910106015</v>
      </c>
      <c r="X269" s="67">
        <f>'Расчет субсидий'!AF269-1</f>
        <v>0.10322580645161294</v>
      </c>
      <c r="Y269" s="67">
        <f>X269*'Расчет субсидий'!AG269</f>
        <v>2.0645161290322589</v>
      </c>
      <c r="Z269" s="54">
        <f t="shared" si="129"/>
        <v>17.347757148769002</v>
      </c>
      <c r="AA269" s="27" t="s">
        <v>367</v>
      </c>
      <c r="AB269" s="27" t="s">
        <v>367</v>
      </c>
      <c r="AC269" s="27" t="s">
        <v>367</v>
      </c>
      <c r="AD269" s="27" t="s">
        <v>367</v>
      </c>
      <c r="AE269" s="27" t="s">
        <v>367</v>
      </c>
      <c r="AF269" s="27" t="s">
        <v>367</v>
      </c>
      <c r="AG269" s="27" t="s">
        <v>367</v>
      </c>
      <c r="AH269" s="27" t="s">
        <v>367</v>
      </c>
      <c r="AI269" s="27" t="s">
        <v>367</v>
      </c>
      <c r="AJ269" s="27" t="s">
        <v>367</v>
      </c>
      <c r="AK269" s="27" t="s">
        <v>367</v>
      </c>
      <c r="AL269" s="27" t="s">
        <v>367</v>
      </c>
      <c r="AM269" s="59">
        <f>'Расчет субсидий'!AZ269-1</f>
        <v>-1</v>
      </c>
      <c r="AN269" s="59">
        <f>AM269*'Расчет субсидий'!BA269</f>
        <v>0</v>
      </c>
      <c r="AO269" s="54">
        <f t="shared" si="118"/>
        <v>0</v>
      </c>
      <c r="AP269" s="27" t="s">
        <v>367</v>
      </c>
      <c r="AQ269" s="27" t="s">
        <v>367</v>
      </c>
      <c r="AR269" s="27" t="s">
        <v>367</v>
      </c>
      <c r="AS269" s="27" t="s">
        <v>367</v>
      </c>
      <c r="AT269" s="27" t="s">
        <v>367</v>
      </c>
      <c r="AU269" s="27" t="s">
        <v>367</v>
      </c>
      <c r="AV269" s="53">
        <f t="shared" si="119"/>
        <v>1.511397387792595</v>
      </c>
    </row>
    <row r="270" spans="1:48" ht="15" customHeight="1">
      <c r="A270" s="33" t="s">
        <v>266</v>
      </c>
      <c r="B270" s="51">
        <f>'Расчет субсидий'!BM270</f>
        <v>-6.1000000000000227</v>
      </c>
      <c r="C270" s="53">
        <f>'Расчет субсидий'!D270-1</f>
        <v>-1</v>
      </c>
      <c r="D270" s="53">
        <f>C270*'Расчет субсидий'!E270</f>
        <v>0</v>
      </c>
      <c r="E270" s="54">
        <f t="shared" si="125"/>
        <v>0</v>
      </c>
      <c r="F270" s="27" t="s">
        <v>367</v>
      </c>
      <c r="G270" s="27" t="s">
        <v>367</v>
      </c>
      <c r="H270" s="27" t="s">
        <v>367</v>
      </c>
      <c r="I270" s="27" t="s">
        <v>367</v>
      </c>
      <c r="J270" s="27" t="s">
        <v>367</v>
      </c>
      <c r="K270" s="27" t="s">
        <v>367</v>
      </c>
      <c r="L270" s="53">
        <f>'Расчет субсидий'!P270-1</f>
        <v>-6.5112767764461621E-2</v>
      </c>
      <c r="M270" s="53">
        <f>L270*'Расчет субсидий'!Q270</f>
        <v>-1.3022553552892324</v>
      </c>
      <c r="N270" s="54">
        <f t="shared" si="126"/>
        <v>-11.415978625012137</v>
      </c>
      <c r="O270" s="53">
        <f>'Расчет субсидий'!T270-1</f>
        <v>0</v>
      </c>
      <c r="P270" s="53">
        <f>O270*'Расчет субсидий'!U270</f>
        <v>0</v>
      </c>
      <c r="Q270" s="54">
        <f t="shared" si="127"/>
        <v>0</v>
      </c>
      <c r="R270" s="53">
        <f>'Расчет субсидий'!X270-1</f>
        <v>-3.8095238095238182E-2</v>
      </c>
      <c r="S270" s="53">
        <f>R270*'Расчет субсидий'!Y270</f>
        <v>-0.76190476190476364</v>
      </c>
      <c r="T270" s="54">
        <f t="shared" si="128"/>
        <v>-6.6790959552383127</v>
      </c>
      <c r="U270" s="59">
        <f>'Расчет субсидий'!AB270-1</f>
        <v>3.3662917956072125E-2</v>
      </c>
      <c r="V270" s="59">
        <f>U270*'Расчет субсидий'!AC270</f>
        <v>0.16831458978036062</v>
      </c>
      <c r="W270" s="54">
        <f t="shared" si="116"/>
        <v>1.4754984507500997</v>
      </c>
      <c r="X270" s="67">
        <f>'Расчет субсидий'!AF270-1</f>
        <v>6.0000000000000053E-2</v>
      </c>
      <c r="Y270" s="67">
        <f>X270*'Расчет субсидий'!AG270</f>
        <v>1.2000000000000011</v>
      </c>
      <c r="Z270" s="54">
        <f t="shared" si="129"/>
        <v>10.519576129500328</v>
      </c>
      <c r="AA270" s="27" t="s">
        <v>367</v>
      </c>
      <c r="AB270" s="27" t="s">
        <v>367</v>
      </c>
      <c r="AC270" s="27" t="s">
        <v>367</v>
      </c>
      <c r="AD270" s="27" t="s">
        <v>367</v>
      </c>
      <c r="AE270" s="27" t="s">
        <v>367</v>
      </c>
      <c r="AF270" s="27" t="s">
        <v>367</v>
      </c>
      <c r="AG270" s="27" t="s">
        <v>367</v>
      </c>
      <c r="AH270" s="27" t="s">
        <v>367</v>
      </c>
      <c r="AI270" s="27" t="s">
        <v>367</v>
      </c>
      <c r="AJ270" s="27" t="s">
        <v>367</v>
      </c>
      <c r="AK270" s="27" t="s">
        <v>367</v>
      </c>
      <c r="AL270" s="27" t="s">
        <v>367</v>
      </c>
      <c r="AM270" s="59">
        <f>'Расчет субсидий'!AZ270-1</f>
        <v>-1</v>
      </c>
      <c r="AN270" s="59">
        <f>AM270*'Расчет субсидий'!BA270</f>
        <v>0</v>
      </c>
      <c r="AO270" s="54">
        <f t="shared" si="118"/>
        <v>0</v>
      </c>
      <c r="AP270" s="27" t="s">
        <v>367</v>
      </c>
      <c r="AQ270" s="27" t="s">
        <v>367</v>
      </c>
      <c r="AR270" s="27" t="s">
        <v>367</v>
      </c>
      <c r="AS270" s="27" t="s">
        <v>367</v>
      </c>
      <c r="AT270" s="27" t="s">
        <v>367</v>
      </c>
      <c r="AU270" s="27" t="s">
        <v>367</v>
      </c>
      <c r="AV270" s="53">
        <f t="shared" si="119"/>
        <v>-0.69584552741363437</v>
      </c>
    </row>
    <row r="271" spans="1:48" ht="15" customHeight="1">
      <c r="A271" s="33" t="s">
        <v>267</v>
      </c>
      <c r="B271" s="51">
        <f>'Расчет субсидий'!BM271</f>
        <v>-62.899999999999977</v>
      </c>
      <c r="C271" s="53">
        <f>'Расчет субсидий'!D271-1</f>
        <v>-1</v>
      </c>
      <c r="D271" s="53">
        <f>C271*'Расчет субсидий'!E271</f>
        <v>0</v>
      </c>
      <c r="E271" s="54">
        <f t="shared" si="125"/>
        <v>0</v>
      </c>
      <c r="F271" s="27" t="s">
        <v>367</v>
      </c>
      <c r="G271" s="27" t="s">
        <v>367</v>
      </c>
      <c r="H271" s="27" t="s">
        <v>367</v>
      </c>
      <c r="I271" s="27" t="s">
        <v>367</v>
      </c>
      <c r="J271" s="27" t="s">
        <v>367</v>
      </c>
      <c r="K271" s="27" t="s">
        <v>367</v>
      </c>
      <c r="L271" s="53">
        <f>'Расчет субсидий'!P271-1</f>
        <v>-0.17308214835612712</v>
      </c>
      <c r="M271" s="53">
        <f>L271*'Расчет субсидий'!Q271</f>
        <v>-3.4616429671225424</v>
      </c>
      <c r="N271" s="54">
        <f t="shared" si="126"/>
        <v>-20.68231105193038</v>
      </c>
      <c r="O271" s="53">
        <f>'Расчет субсидий'!T271-1</f>
        <v>0</v>
      </c>
      <c r="P271" s="53">
        <f>O271*'Расчет субсидий'!U271</f>
        <v>0</v>
      </c>
      <c r="Q271" s="54">
        <f t="shared" si="127"/>
        <v>0</v>
      </c>
      <c r="R271" s="53">
        <f>'Расчет субсидий'!X271-1</f>
        <v>-0.25842696629213491</v>
      </c>
      <c r="S271" s="53">
        <f>R271*'Расчет субсидий'!Y271</f>
        <v>-7.7528089887640474</v>
      </c>
      <c r="T271" s="54">
        <f t="shared" si="128"/>
        <v>-46.320781361546928</v>
      </c>
      <c r="U271" s="59">
        <f>'Расчет субсидий'!AB271-1</f>
        <v>-0.10783875295470513</v>
      </c>
      <c r="V271" s="59">
        <f>U271*'Расчет субсидий'!AC271</f>
        <v>-0.53919376477352565</v>
      </c>
      <c r="W271" s="54">
        <f t="shared" si="116"/>
        <v>-3.2215260979318288</v>
      </c>
      <c r="X271" s="67">
        <f>'Расчет субсидий'!AF271-1</f>
        <v>8.5106382978723305E-2</v>
      </c>
      <c r="Y271" s="67">
        <f>X271*'Расчет субсидий'!AG271</f>
        <v>1.7021276595744661</v>
      </c>
      <c r="Z271" s="54">
        <f t="shared" si="129"/>
        <v>10.169718263774705</v>
      </c>
      <c r="AA271" s="27" t="s">
        <v>367</v>
      </c>
      <c r="AB271" s="27" t="s">
        <v>367</v>
      </c>
      <c r="AC271" s="27" t="s">
        <v>367</v>
      </c>
      <c r="AD271" s="27" t="s">
        <v>367</v>
      </c>
      <c r="AE271" s="27" t="s">
        <v>367</v>
      </c>
      <c r="AF271" s="27" t="s">
        <v>367</v>
      </c>
      <c r="AG271" s="27" t="s">
        <v>367</v>
      </c>
      <c r="AH271" s="27" t="s">
        <v>367</v>
      </c>
      <c r="AI271" s="27" t="s">
        <v>367</v>
      </c>
      <c r="AJ271" s="27" t="s">
        <v>367</v>
      </c>
      <c r="AK271" s="27" t="s">
        <v>367</v>
      </c>
      <c r="AL271" s="27" t="s">
        <v>367</v>
      </c>
      <c r="AM271" s="59">
        <f>'Расчет субсидий'!AZ271-1</f>
        <v>-4.7619047619047672E-2</v>
      </c>
      <c r="AN271" s="59">
        <f>AM271*'Расчет субсидий'!BA271</f>
        <v>-0.47619047619047672</v>
      </c>
      <c r="AO271" s="54">
        <f t="shared" si="118"/>
        <v>-2.8450997523655488</v>
      </c>
      <c r="AP271" s="27" t="s">
        <v>367</v>
      </c>
      <c r="AQ271" s="27" t="s">
        <v>367</v>
      </c>
      <c r="AR271" s="27" t="s">
        <v>367</v>
      </c>
      <c r="AS271" s="27" t="s">
        <v>367</v>
      </c>
      <c r="AT271" s="27" t="s">
        <v>367</v>
      </c>
      <c r="AU271" s="27" t="s">
        <v>367</v>
      </c>
      <c r="AV271" s="53">
        <f t="shared" si="119"/>
        <v>-10.527708537276125</v>
      </c>
    </row>
    <row r="272" spans="1:48" ht="15" customHeight="1">
      <c r="A272" s="33" t="s">
        <v>268</v>
      </c>
      <c r="B272" s="51">
        <f>'Расчет субсидий'!BM272</f>
        <v>34.399999999999977</v>
      </c>
      <c r="C272" s="53">
        <f>'Расчет субсидий'!D272-1</f>
        <v>-1</v>
      </c>
      <c r="D272" s="53">
        <f>C272*'Расчет субсидий'!E272</f>
        <v>0</v>
      </c>
      <c r="E272" s="54">
        <f t="shared" si="125"/>
        <v>0</v>
      </c>
      <c r="F272" s="27" t="s">
        <v>367</v>
      </c>
      <c r="G272" s="27" t="s">
        <v>367</v>
      </c>
      <c r="H272" s="27" t="s">
        <v>367</v>
      </c>
      <c r="I272" s="27" t="s">
        <v>367</v>
      </c>
      <c r="J272" s="27" t="s">
        <v>367</v>
      </c>
      <c r="K272" s="27" t="s">
        <v>367</v>
      </c>
      <c r="L272" s="53">
        <f>'Расчет субсидий'!P272-1</f>
        <v>-8.2575597377881116E-2</v>
      </c>
      <c r="M272" s="53">
        <f>L272*'Расчет субсидий'!Q272</f>
        <v>-1.6515119475576223</v>
      </c>
      <c r="N272" s="54">
        <f t="shared" si="126"/>
        <v>-11.669675407159918</v>
      </c>
      <c r="O272" s="53">
        <f>'Расчет субсидий'!T272-1</f>
        <v>1.0000000000000009E-2</v>
      </c>
      <c r="P272" s="53">
        <f>O272*'Расчет субсидий'!U272</f>
        <v>0.15000000000000013</v>
      </c>
      <c r="Q272" s="54">
        <f t="shared" si="127"/>
        <v>1.0599083546823176</v>
      </c>
      <c r="R272" s="53">
        <f>'Расчет субсидий'!X272-1</f>
        <v>2.3076923076923217E-2</v>
      </c>
      <c r="S272" s="53">
        <f>R272*'Расчет субсидий'!Y272</f>
        <v>0.80769230769231259</v>
      </c>
      <c r="T272" s="54">
        <f t="shared" si="128"/>
        <v>5.7071988329048162</v>
      </c>
      <c r="U272" s="59">
        <f>'Расчет субсидий'!AB272-1</f>
        <v>-0.17906160229811685</v>
      </c>
      <c r="V272" s="59">
        <f>U272*'Расчет субсидий'!AC272</f>
        <v>-0.89530801149058425</v>
      </c>
      <c r="W272" s="54">
        <f t="shared" si="116"/>
        <v>-6.3262962759525454</v>
      </c>
      <c r="X272" s="67">
        <f>'Расчет субсидий'!AF272-1</f>
        <v>0.25653061224489804</v>
      </c>
      <c r="Y272" s="67">
        <f>X272*'Расчет субсидий'!AG272</f>
        <v>5.1306122448979607</v>
      </c>
      <c r="Z272" s="54">
        <f t="shared" si="129"/>
        <v>36.253191886684959</v>
      </c>
      <c r="AA272" s="27" t="s">
        <v>367</v>
      </c>
      <c r="AB272" s="27" t="s">
        <v>367</v>
      </c>
      <c r="AC272" s="27" t="s">
        <v>367</v>
      </c>
      <c r="AD272" s="27" t="s">
        <v>367</v>
      </c>
      <c r="AE272" s="27" t="s">
        <v>367</v>
      </c>
      <c r="AF272" s="27" t="s">
        <v>367</v>
      </c>
      <c r="AG272" s="27" t="s">
        <v>367</v>
      </c>
      <c r="AH272" s="27" t="s">
        <v>367</v>
      </c>
      <c r="AI272" s="27" t="s">
        <v>367</v>
      </c>
      <c r="AJ272" s="27" t="s">
        <v>367</v>
      </c>
      <c r="AK272" s="27" t="s">
        <v>367</v>
      </c>
      <c r="AL272" s="27" t="s">
        <v>367</v>
      </c>
      <c r="AM272" s="59">
        <f>'Расчет субсидий'!AZ272-1</f>
        <v>0.13268608414239491</v>
      </c>
      <c r="AN272" s="59">
        <f>AM272*'Расчет субсидий'!BA272</f>
        <v>1.3268608414239491</v>
      </c>
      <c r="AO272" s="54">
        <f t="shared" si="118"/>
        <v>9.3756726088403468</v>
      </c>
      <c r="AP272" s="27" t="s">
        <v>367</v>
      </c>
      <c r="AQ272" s="27" t="s">
        <v>367</v>
      </c>
      <c r="AR272" s="27" t="s">
        <v>367</v>
      </c>
      <c r="AS272" s="27" t="s">
        <v>367</v>
      </c>
      <c r="AT272" s="27" t="s">
        <v>367</v>
      </c>
      <c r="AU272" s="27" t="s">
        <v>367</v>
      </c>
      <c r="AV272" s="53">
        <f t="shared" si="119"/>
        <v>4.8683454349660158</v>
      </c>
    </row>
    <row r="273" spans="1:48" ht="15" customHeight="1">
      <c r="A273" s="33" t="s">
        <v>269</v>
      </c>
      <c r="B273" s="51">
        <f>'Расчет субсидий'!BM273</f>
        <v>79.5</v>
      </c>
      <c r="C273" s="53">
        <f>'Расчет субсидий'!D273-1</f>
        <v>-1</v>
      </c>
      <c r="D273" s="53">
        <f>C273*'Расчет субсидий'!E273</f>
        <v>0</v>
      </c>
      <c r="E273" s="54">
        <f t="shared" si="125"/>
        <v>0</v>
      </c>
      <c r="F273" s="27" t="s">
        <v>367</v>
      </c>
      <c r="G273" s="27" t="s">
        <v>367</v>
      </c>
      <c r="H273" s="27" t="s">
        <v>367</v>
      </c>
      <c r="I273" s="27" t="s">
        <v>367</v>
      </c>
      <c r="J273" s="27" t="s">
        <v>367</v>
      </c>
      <c r="K273" s="27" t="s">
        <v>367</v>
      </c>
      <c r="L273" s="53">
        <f>'Расчет субсидий'!P273-1</f>
        <v>0.22171443807492341</v>
      </c>
      <c r="M273" s="53">
        <f>L273*'Расчет субсидий'!Q273</f>
        <v>4.4342887614984683</v>
      </c>
      <c r="N273" s="54">
        <f t="shared" si="126"/>
        <v>34.559494139583926</v>
      </c>
      <c r="O273" s="53">
        <f>'Расчет субсидий'!T273-1</f>
        <v>1.9617224880382755E-2</v>
      </c>
      <c r="P273" s="53">
        <f>O273*'Расчет субсидий'!U273</f>
        <v>0.49043062200956888</v>
      </c>
      <c r="Q273" s="54">
        <f t="shared" si="127"/>
        <v>3.822266685556277</v>
      </c>
      <c r="R273" s="53">
        <f>'Расчет субсидий'!X273-1</f>
        <v>0.14406779661016933</v>
      </c>
      <c r="S273" s="53">
        <f>R273*'Расчет субсидий'!Y273</f>
        <v>3.6016949152542335</v>
      </c>
      <c r="T273" s="54">
        <f t="shared" si="128"/>
        <v>28.070511644856243</v>
      </c>
      <c r="U273" s="59">
        <f>'Расчет субсидий'!AB273-1</f>
        <v>-4.2221411635965711E-2</v>
      </c>
      <c r="V273" s="59">
        <f>U273*'Расчет субсидий'!AC273</f>
        <v>-0.21110705817982856</v>
      </c>
      <c r="W273" s="54">
        <f t="shared" si="116"/>
        <v>-1.6453040233503313</v>
      </c>
      <c r="X273" s="67">
        <f>'Расчет субсидий'!AF273-1</f>
        <v>9.4262295081967151E-2</v>
      </c>
      <c r="Y273" s="67">
        <f>X273*'Расчет субсидий'!AG273</f>
        <v>1.885245901639343</v>
      </c>
      <c r="Z273" s="54">
        <f t="shared" si="129"/>
        <v>14.69303155335388</v>
      </c>
      <c r="AA273" s="27" t="s">
        <v>367</v>
      </c>
      <c r="AB273" s="27" t="s">
        <v>367</v>
      </c>
      <c r="AC273" s="27" t="s">
        <v>367</v>
      </c>
      <c r="AD273" s="27" t="s">
        <v>367</v>
      </c>
      <c r="AE273" s="27" t="s">
        <v>367</v>
      </c>
      <c r="AF273" s="27" t="s">
        <v>367</v>
      </c>
      <c r="AG273" s="27" t="s">
        <v>367</v>
      </c>
      <c r="AH273" s="27" t="s">
        <v>367</v>
      </c>
      <c r="AI273" s="27" t="s">
        <v>367</v>
      </c>
      <c r="AJ273" s="27" t="s">
        <v>367</v>
      </c>
      <c r="AK273" s="27" t="s">
        <v>367</v>
      </c>
      <c r="AL273" s="27" t="s">
        <v>367</v>
      </c>
      <c r="AM273" s="59">
        <f>'Расчет субсидий'!AZ273-1</f>
        <v>-1</v>
      </c>
      <c r="AN273" s="59">
        <f>AM273*'Расчет субсидий'!BA273</f>
        <v>0</v>
      </c>
      <c r="AO273" s="54">
        <f t="shared" si="118"/>
        <v>0</v>
      </c>
      <c r="AP273" s="27" t="s">
        <v>367</v>
      </c>
      <c r="AQ273" s="27" t="s">
        <v>367</v>
      </c>
      <c r="AR273" s="27" t="s">
        <v>367</v>
      </c>
      <c r="AS273" s="27" t="s">
        <v>367</v>
      </c>
      <c r="AT273" s="27" t="s">
        <v>367</v>
      </c>
      <c r="AU273" s="27" t="s">
        <v>367</v>
      </c>
      <c r="AV273" s="53">
        <f t="shared" si="119"/>
        <v>10.200553142221786</v>
      </c>
    </row>
    <row r="274" spans="1:48" ht="15" customHeight="1">
      <c r="A274" s="33" t="s">
        <v>270</v>
      </c>
      <c r="B274" s="51">
        <f>'Расчет субсидий'!BM274</f>
        <v>2.5</v>
      </c>
      <c r="C274" s="53">
        <f>'Расчет субсидий'!D274-1</f>
        <v>-1</v>
      </c>
      <c r="D274" s="53">
        <f>C274*'Расчет субсидий'!E274</f>
        <v>0</v>
      </c>
      <c r="E274" s="54">
        <f t="shared" si="125"/>
        <v>0</v>
      </c>
      <c r="F274" s="27" t="s">
        <v>367</v>
      </c>
      <c r="G274" s="27" t="s">
        <v>367</v>
      </c>
      <c r="H274" s="27" t="s">
        <v>367</v>
      </c>
      <c r="I274" s="27" t="s">
        <v>367</v>
      </c>
      <c r="J274" s="27" t="s">
        <v>367</v>
      </c>
      <c r="K274" s="27" t="s">
        <v>367</v>
      </c>
      <c r="L274" s="53">
        <f>'Расчет субсидий'!P274-1</f>
        <v>-0.16654285448973916</v>
      </c>
      <c r="M274" s="53">
        <f>L274*'Расчет субсидий'!Q274</f>
        <v>-3.3308570897947831</v>
      </c>
      <c r="N274" s="54">
        <f t="shared" si="126"/>
        <v>-28.497787961415277</v>
      </c>
      <c r="O274" s="53">
        <f>'Расчет субсидий'!T274-1</f>
        <v>1.1578947368420911E-2</v>
      </c>
      <c r="P274" s="53">
        <f>O274*'Расчет субсидий'!U274</f>
        <v>0.23157894736841822</v>
      </c>
      <c r="Q274" s="54">
        <f t="shared" si="127"/>
        <v>1.9813181894392025</v>
      </c>
      <c r="R274" s="53">
        <f>'Расчет субсидий'!X274-1</f>
        <v>5.3846153846153877E-2</v>
      </c>
      <c r="S274" s="53">
        <f>R274*'Расчет субсидий'!Y274</f>
        <v>1.6153846153846163</v>
      </c>
      <c r="T274" s="54">
        <f t="shared" si="128"/>
        <v>13.820733524235173</v>
      </c>
      <c r="U274" s="59">
        <f>'Расчет субсидий'!AB274-1</f>
        <v>-9.0862624832900862E-2</v>
      </c>
      <c r="V274" s="59">
        <f>U274*'Расчет субсидий'!AC274</f>
        <v>-0.45431312416450431</v>
      </c>
      <c r="W274" s="54">
        <f t="shared" si="116"/>
        <v>-3.8869632444440434</v>
      </c>
      <c r="X274" s="67">
        <f>'Расчет субсидий'!AF274-1</f>
        <v>0.14423076923076916</v>
      </c>
      <c r="Y274" s="67">
        <f>X274*'Расчет субсидий'!AG274</f>
        <v>2.8846153846153832</v>
      </c>
      <c r="Z274" s="54">
        <f t="shared" si="129"/>
        <v>24.67988129327707</v>
      </c>
      <c r="AA274" s="27" t="s">
        <v>367</v>
      </c>
      <c r="AB274" s="27" t="s">
        <v>367</v>
      </c>
      <c r="AC274" s="27" t="s">
        <v>367</v>
      </c>
      <c r="AD274" s="27" t="s">
        <v>367</v>
      </c>
      <c r="AE274" s="27" t="s">
        <v>367</v>
      </c>
      <c r="AF274" s="27" t="s">
        <v>367</v>
      </c>
      <c r="AG274" s="27" t="s">
        <v>367</v>
      </c>
      <c r="AH274" s="27" t="s">
        <v>367</v>
      </c>
      <c r="AI274" s="27" t="s">
        <v>367</v>
      </c>
      <c r="AJ274" s="27" t="s">
        <v>367</v>
      </c>
      <c r="AK274" s="27" t="s">
        <v>367</v>
      </c>
      <c r="AL274" s="27" t="s">
        <v>367</v>
      </c>
      <c r="AM274" s="59">
        <f>'Расчет субсидий'!AZ274-1</f>
        <v>-6.5420560747663559E-2</v>
      </c>
      <c r="AN274" s="59">
        <f>AM274*'Расчет субсидий'!BA274</f>
        <v>-0.65420560747663559</v>
      </c>
      <c r="AO274" s="54">
        <f t="shared" si="118"/>
        <v>-5.5971818010921233</v>
      </c>
      <c r="AP274" s="27" t="s">
        <v>367</v>
      </c>
      <c r="AQ274" s="27" t="s">
        <v>367</v>
      </c>
      <c r="AR274" s="27" t="s">
        <v>367</v>
      </c>
      <c r="AS274" s="27" t="s">
        <v>367</v>
      </c>
      <c r="AT274" s="27" t="s">
        <v>367</v>
      </c>
      <c r="AU274" s="27" t="s">
        <v>367</v>
      </c>
      <c r="AV274" s="53">
        <f t="shared" si="119"/>
        <v>0.29220312593249465</v>
      </c>
    </row>
    <row r="275" spans="1:48" ht="15" customHeight="1">
      <c r="A275" s="33" t="s">
        <v>271</v>
      </c>
      <c r="B275" s="51">
        <f>'Расчет субсидий'!BM275</f>
        <v>27.899999999999977</v>
      </c>
      <c r="C275" s="53">
        <f>'Расчет субсидий'!D275-1</f>
        <v>0.10484583246499346</v>
      </c>
      <c r="D275" s="53">
        <f>C275*'Расчет субсидий'!E275</f>
        <v>1.0484583246499346</v>
      </c>
      <c r="E275" s="54">
        <f t="shared" si="125"/>
        <v>8.6349354588972407</v>
      </c>
      <c r="F275" s="27" t="s">
        <v>367</v>
      </c>
      <c r="G275" s="27" t="s">
        <v>367</v>
      </c>
      <c r="H275" s="27" t="s">
        <v>367</v>
      </c>
      <c r="I275" s="27" t="s">
        <v>367</v>
      </c>
      <c r="J275" s="27" t="s">
        <v>367</v>
      </c>
      <c r="K275" s="27" t="s">
        <v>367</v>
      </c>
      <c r="L275" s="53">
        <f>'Расчет субсидий'!P275-1</f>
        <v>0.12137142101434906</v>
      </c>
      <c r="M275" s="53">
        <f>L275*'Расчет субсидий'!Q275</f>
        <v>2.4274284202869811</v>
      </c>
      <c r="N275" s="54">
        <f t="shared" si="126"/>
        <v>19.991913123747143</v>
      </c>
      <c r="O275" s="53">
        <f>'Расчет субсидий'!T275-1</f>
        <v>-0.11904761904761907</v>
      </c>
      <c r="P275" s="53">
        <f>O275*'Расчет субсидий'!U275</f>
        <v>-1.785714285714286</v>
      </c>
      <c r="Q275" s="54">
        <f t="shared" si="127"/>
        <v>-14.706857909990852</v>
      </c>
      <c r="R275" s="53">
        <f>'Расчет субсидий'!X275-1</f>
        <v>4.705882352941182E-2</v>
      </c>
      <c r="S275" s="53">
        <f>R275*'Расчет субсидий'!Y275</f>
        <v>1.6470588235294137</v>
      </c>
      <c r="T275" s="54">
        <f t="shared" si="128"/>
        <v>13.564913648744517</v>
      </c>
      <c r="U275" s="59">
        <f>'Расчет субсидий'!AB275-1</f>
        <v>-0.1404717679510723</v>
      </c>
      <c r="V275" s="59">
        <f>U275*'Расчет субсидий'!AC275</f>
        <v>-0.70235883975536151</v>
      </c>
      <c r="W275" s="54">
        <f t="shared" si="116"/>
        <v>-5.7845153285405546</v>
      </c>
      <c r="X275" s="67">
        <f>'Расчет субсидий'!AF275-1</f>
        <v>3.7037037037036979E-2</v>
      </c>
      <c r="Y275" s="67">
        <f>X275*'Расчет субсидий'!AG275</f>
        <v>0.74074074074073959</v>
      </c>
      <c r="Z275" s="54">
        <f t="shared" si="129"/>
        <v>6.1006225404406393</v>
      </c>
      <c r="AA275" s="27" t="s">
        <v>367</v>
      </c>
      <c r="AB275" s="27" t="s">
        <v>367</v>
      </c>
      <c r="AC275" s="27" t="s">
        <v>367</v>
      </c>
      <c r="AD275" s="27" t="s">
        <v>367</v>
      </c>
      <c r="AE275" s="27" t="s">
        <v>367</v>
      </c>
      <c r="AF275" s="27" t="s">
        <v>367</v>
      </c>
      <c r="AG275" s="27" t="s">
        <v>367</v>
      </c>
      <c r="AH275" s="27" t="s">
        <v>367</v>
      </c>
      <c r="AI275" s="27" t="s">
        <v>367</v>
      </c>
      <c r="AJ275" s="27" t="s">
        <v>367</v>
      </c>
      <c r="AK275" s="27" t="s">
        <v>367</v>
      </c>
      <c r="AL275" s="27" t="s">
        <v>367</v>
      </c>
      <c r="AM275" s="59">
        <f>'Расчет субсидий'!AZ275-1</f>
        <v>1.2019230769229061E-3</v>
      </c>
      <c r="AN275" s="59">
        <f>AM275*'Расчет субсидий'!BA275</f>
        <v>1.2019230769229061E-2</v>
      </c>
      <c r="AO275" s="54">
        <f t="shared" si="118"/>
        <v>9.8988466701847425E-2</v>
      </c>
      <c r="AP275" s="27" t="s">
        <v>367</v>
      </c>
      <c r="AQ275" s="27" t="s">
        <v>367</v>
      </c>
      <c r="AR275" s="27" t="s">
        <v>367</v>
      </c>
      <c r="AS275" s="27" t="s">
        <v>367</v>
      </c>
      <c r="AT275" s="27" t="s">
        <v>367</v>
      </c>
      <c r="AU275" s="27" t="s">
        <v>367</v>
      </c>
      <c r="AV275" s="53">
        <f t="shared" si="119"/>
        <v>3.3876324145066503</v>
      </c>
    </row>
    <row r="276" spans="1:48" ht="15" customHeight="1">
      <c r="A276" s="33" t="s">
        <v>272</v>
      </c>
      <c r="B276" s="51">
        <f>'Расчет субсидий'!BM276</f>
        <v>-14.700000000000045</v>
      </c>
      <c r="C276" s="53">
        <f>'Расчет субсидий'!D276-1</f>
        <v>-0.25622975890608135</v>
      </c>
      <c r="D276" s="53">
        <f>C276*'Расчет субсидий'!E276</f>
        <v>-2.5622975890608135</v>
      </c>
      <c r="E276" s="54">
        <f t="shared" si="125"/>
        <v>-12.722228531070998</v>
      </c>
      <c r="F276" s="27" t="s">
        <v>367</v>
      </c>
      <c r="G276" s="27" t="s">
        <v>367</v>
      </c>
      <c r="H276" s="27" t="s">
        <v>367</v>
      </c>
      <c r="I276" s="27" t="s">
        <v>367</v>
      </c>
      <c r="J276" s="27" t="s">
        <v>367</v>
      </c>
      <c r="K276" s="27" t="s">
        <v>367</v>
      </c>
      <c r="L276" s="53">
        <f>'Расчет субсидий'!P276-1</f>
        <v>-0.17092008059100061</v>
      </c>
      <c r="M276" s="53">
        <f>L276*'Расчет субсидий'!Q276</f>
        <v>-3.4184016118200122</v>
      </c>
      <c r="N276" s="54">
        <f t="shared" si="126"/>
        <v>-16.972925667270516</v>
      </c>
      <c r="O276" s="53">
        <f>'Расчет субсидий'!T276-1</f>
        <v>0</v>
      </c>
      <c r="P276" s="53">
        <f>O276*'Расчет субсидий'!U276</f>
        <v>0</v>
      </c>
      <c r="Q276" s="54">
        <f t="shared" si="127"/>
        <v>0</v>
      </c>
      <c r="R276" s="53">
        <f>'Расчет субсидий'!X276-1</f>
        <v>4.7619047619047672E-2</v>
      </c>
      <c r="S276" s="53">
        <f>R276*'Расчет субсидий'!Y276</f>
        <v>1.1904761904761918</v>
      </c>
      <c r="T276" s="54">
        <f t="shared" si="128"/>
        <v>5.9109098883351665</v>
      </c>
      <c r="U276" s="59">
        <f>'Расчет субсидий'!AB276-1</f>
        <v>-0.31074748454977275</v>
      </c>
      <c r="V276" s="59">
        <f>U276*'Расчет субсидий'!AC276</f>
        <v>-1.5537374227488638</v>
      </c>
      <c r="W276" s="54">
        <f t="shared" si="116"/>
        <v>-7.7145615926422213</v>
      </c>
      <c r="X276" s="67">
        <f>'Расчет субсидий'!AF276-1</f>
        <v>6.6666666666666652E-2</v>
      </c>
      <c r="Y276" s="67">
        <f>X276*'Расчет субсидий'!AG276</f>
        <v>1.333333333333333</v>
      </c>
      <c r="Z276" s="54">
        <f t="shared" si="129"/>
        <v>6.6202190749353766</v>
      </c>
      <c r="AA276" s="27" t="s">
        <v>367</v>
      </c>
      <c r="AB276" s="27" t="s">
        <v>367</v>
      </c>
      <c r="AC276" s="27" t="s">
        <v>367</v>
      </c>
      <c r="AD276" s="27" t="s">
        <v>367</v>
      </c>
      <c r="AE276" s="27" t="s">
        <v>367</v>
      </c>
      <c r="AF276" s="27" t="s">
        <v>367</v>
      </c>
      <c r="AG276" s="27" t="s">
        <v>367</v>
      </c>
      <c r="AH276" s="27" t="s">
        <v>367</v>
      </c>
      <c r="AI276" s="27" t="s">
        <v>367</v>
      </c>
      <c r="AJ276" s="27" t="s">
        <v>367</v>
      </c>
      <c r="AK276" s="27" t="s">
        <v>367</v>
      </c>
      <c r="AL276" s="27" t="s">
        <v>367</v>
      </c>
      <c r="AM276" s="59">
        <f>'Расчет субсидий'!AZ276-1</f>
        <v>0.20500000000000007</v>
      </c>
      <c r="AN276" s="59">
        <f>AM276*'Расчет субсидий'!BA276</f>
        <v>2.0500000000000007</v>
      </c>
      <c r="AO276" s="54">
        <f t="shared" si="118"/>
        <v>10.178586827713149</v>
      </c>
      <c r="AP276" s="27" t="s">
        <v>367</v>
      </c>
      <c r="AQ276" s="27" t="s">
        <v>367</v>
      </c>
      <c r="AR276" s="27" t="s">
        <v>367</v>
      </c>
      <c r="AS276" s="27" t="s">
        <v>367</v>
      </c>
      <c r="AT276" s="27" t="s">
        <v>367</v>
      </c>
      <c r="AU276" s="27" t="s">
        <v>367</v>
      </c>
      <c r="AV276" s="53">
        <f t="shared" si="119"/>
        <v>-2.9606270998201643</v>
      </c>
    </row>
    <row r="277" spans="1:48" ht="15" customHeight="1">
      <c r="A277" s="33" t="s">
        <v>273</v>
      </c>
      <c r="B277" s="51">
        <f>'Расчет субсидий'!BM277</f>
        <v>21.399999999999977</v>
      </c>
      <c r="C277" s="53">
        <f>'Расчет субсидий'!D277-1</f>
        <v>-0.17404159164049537</v>
      </c>
      <c r="D277" s="53">
        <f>C277*'Расчет субсидий'!E277</f>
        <v>-1.7404159164049537</v>
      </c>
      <c r="E277" s="54">
        <f t="shared" si="125"/>
        <v>-13.313715072842308</v>
      </c>
      <c r="F277" s="27" t="s">
        <v>367</v>
      </c>
      <c r="G277" s="27" t="s">
        <v>367</v>
      </c>
      <c r="H277" s="27" t="s">
        <v>367</v>
      </c>
      <c r="I277" s="27" t="s">
        <v>367</v>
      </c>
      <c r="J277" s="27" t="s">
        <v>367</v>
      </c>
      <c r="K277" s="27" t="s">
        <v>367</v>
      </c>
      <c r="L277" s="53">
        <f>'Расчет субсидий'!P277-1</f>
        <v>-3.6722883187203514E-2</v>
      </c>
      <c r="M277" s="53">
        <f>L277*'Расчет субсидий'!Q277</f>
        <v>-0.73445766374407029</v>
      </c>
      <c r="N277" s="54">
        <f t="shared" si="126"/>
        <v>-5.6184041848757618</v>
      </c>
      <c r="O277" s="53">
        <f>'Расчет субсидий'!T277-1</f>
        <v>-0.30454545454545456</v>
      </c>
      <c r="P277" s="53">
        <f>O277*'Расчет субсидий'!U277</f>
        <v>-1.5227272727272729</v>
      </c>
      <c r="Q277" s="54">
        <f t="shared" si="127"/>
        <v>-11.64845532130842</v>
      </c>
      <c r="R277" s="53">
        <f>'Расчет субсидий'!X277-1</f>
        <v>0.13714285714285701</v>
      </c>
      <c r="S277" s="53">
        <f>R277*'Расчет субсидий'!Y277</f>
        <v>6.1714285714285655</v>
      </c>
      <c r="T277" s="54">
        <f t="shared" si="128"/>
        <v>47.209773720134372</v>
      </c>
      <c r="U277" s="59">
        <f>'Расчет субсидий'!AB277-1</f>
        <v>2.2578728461081443E-2</v>
      </c>
      <c r="V277" s="59">
        <f>U277*'Расчет субсидий'!AC277</f>
        <v>0.11289364230540722</v>
      </c>
      <c r="W277" s="54">
        <f t="shared" si="116"/>
        <v>0.86360609152223322</v>
      </c>
      <c r="X277" s="67">
        <f>'Расчет субсидий'!AF277-1</f>
        <v>2.7874564459930307E-2</v>
      </c>
      <c r="Y277" s="67">
        <f>X277*'Расчет субсидий'!AG277</f>
        <v>0.55749128919860613</v>
      </c>
      <c r="Z277" s="54">
        <f t="shared" si="129"/>
        <v>4.264658872640867</v>
      </c>
      <c r="AA277" s="27" t="s">
        <v>367</v>
      </c>
      <c r="AB277" s="27" t="s">
        <v>367</v>
      </c>
      <c r="AC277" s="27" t="s">
        <v>367</v>
      </c>
      <c r="AD277" s="27" t="s">
        <v>367</v>
      </c>
      <c r="AE277" s="27" t="s">
        <v>367</v>
      </c>
      <c r="AF277" s="27" t="s">
        <v>367</v>
      </c>
      <c r="AG277" s="27" t="s">
        <v>367</v>
      </c>
      <c r="AH277" s="27" t="s">
        <v>367</v>
      </c>
      <c r="AI277" s="27" t="s">
        <v>367</v>
      </c>
      <c r="AJ277" s="27" t="s">
        <v>367</v>
      </c>
      <c r="AK277" s="27" t="s">
        <v>367</v>
      </c>
      <c r="AL277" s="27" t="s">
        <v>367</v>
      </c>
      <c r="AM277" s="59">
        <f>'Расчет субсидий'!AZ277-1</f>
        <v>-4.6728971962616273E-3</v>
      </c>
      <c r="AN277" s="59">
        <f>AM277*'Расчет субсидий'!BA277</f>
        <v>-4.6728971962616273E-2</v>
      </c>
      <c r="AO277" s="54">
        <f t="shared" si="118"/>
        <v>-0.35746410527100314</v>
      </c>
      <c r="AP277" s="27" t="s">
        <v>367</v>
      </c>
      <c r="AQ277" s="27" t="s">
        <v>367</v>
      </c>
      <c r="AR277" s="27" t="s">
        <v>367</v>
      </c>
      <c r="AS277" s="27" t="s">
        <v>367</v>
      </c>
      <c r="AT277" s="27" t="s">
        <v>367</v>
      </c>
      <c r="AU277" s="27" t="s">
        <v>367</v>
      </c>
      <c r="AV277" s="53">
        <f t="shared" si="119"/>
        <v>2.7974836780936654</v>
      </c>
    </row>
    <row r="278" spans="1:48" ht="15" customHeight="1">
      <c r="A278" s="33" t="s">
        <v>274</v>
      </c>
      <c r="B278" s="51">
        <f>'Расчет субсидий'!BM278</f>
        <v>0</v>
      </c>
      <c r="C278" s="53">
        <f>'Расчет субсидий'!D278-1</f>
        <v>-5.0552673206741838E-3</v>
      </c>
      <c r="D278" s="53">
        <f>C278*'Расчет субсидий'!E278</f>
        <v>-5.0552673206741838E-2</v>
      </c>
      <c r="E278" s="54">
        <f t="shared" si="125"/>
        <v>0</v>
      </c>
      <c r="F278" s="27" t="s">
        <v>367</v>
      </c>
      <c r="G278" s="27" t="s">
        <v>367</v>
      </c>
      <c r="H278" s="27" t="s">
        <v>367</v>
      </c>
      <c r="I278" s="27" t="s">
        <v>367</v>
      </c>
      <c r="J278" s="27" t="s">
        <v>367</v>
      </c>
      <c r="K278" s="27" t="s">
        <v>367</v>
      </c>
      <c r="L278" s="53">
        <f>'Расчет субсидий'!P278-1</f>
        <v>-2.9180252762303072E-2</v>
      </c>
      <c r="M278" s="53">
        <f>L278*'Расчет субсидий'!Q278</f>
        <v>-0.58360505524606143</v>
      </c>
      <c r="N278" s="54">
        <f t="shared" si="126"/>
        <v>0</v>
      </c>
      <c r="O278" s="53">
        <f>'Расчет субсидий'!T278-1</f>
        <v>0</v>
      </c>
      <c r="P278" s="53">
        <f>O278*'Расчет субсидий'!U278</f>
        <v>0</v>
      </c>
      <c r="Q278" s="54">
        <f t="shared" si="127"/>
        <v>0</v>
      </c>
      <c r="R278" s="53">
        <f>'Расчет субсидий'!X278-1</f>
        <v>-0.64705882352941169</v>
      </c>
      <c r="S278" s="53">
        <f>R278*'Расчет субсидий'!Y278</f>
        <v>-25.882352941176467</v>
      </c>
      <c r="T278" s="54">
        <f t="shared" si="128"/>
        <v>0</v>
      </c>
      <c r="U278" s="59">
        <f>'Расчет субсидий'!AB278-1</f>
        <v>-9.4033530002323951E-2</v>
      </c>
      <c r="V278" s="59">
        <f>U278*'Расчет субсидий'!AC278</f>
        <v>-0.47016765001161975</v>
      </c>
      <c r="W278" s="54">
        <f t="shared" si="116"/>
        <v>0</v>
      </c>
      <c r="X278" s="67">
        <f>'Расчет субсидий'!AF278-1</f>
        <v>-0.19354838709677424</v>
      </c>
      <c r="Y278" s="67">
        <f>X278*'Расчет субсидий'!AG278</f>
        <v>-3.8709677419354849</v>
      </c>
      <c r="Z278" s="54">
        <f t="shared" si="129"/>
        <v>0</v>
      </c>
      <c r="AA278" s="27" t="s">
        <v>367</v>
      </c>
      <c r="AB278" s="27" t="s">
        <v>367</v>
      </c>
      <c r="AC278" s="27" t="s">
        <v>367</v>
      </c>
      <c r="AD278" s="27" t="s">
        <v>367</v>
      </c>
      <c r="AE278" s="27" t="s">
        <v>367</v>
      </c>
      <c r="AF278" s="27" t="s">
        <v>367</v>
      </c>
      <c r="AG278" s="27" t="s">
        <v>367</v>
      </c>
      <c r="AH278" s="27" t="s">
        <v>367</v>
      </c>
      <c r="AI278" s="27" t="s">
        <v>367</v>
      </c>
      <c r="AJ278" s="27" t="s">
        <v>367</v>
      </c>
      <c r="AK278" s="27" t="s">
        <v>367</v>
      </c>
      <c r="AL278" s="27" t="s">
        <v>367</v>
      </c>
      <c r="AM278" s="59">
        <f>'Расчет субсидий'!AZ278-1</f>
        <v>-6.4102564102563875E-3</v>
      </c>
      <c r="AN278" s="59">
        <f>AM278*'Расчет субсидий'!BA278</f>
        <v>-6.4102564102563875E-2</v>
      </c>
      <c r="AO278" s="54">
        <f t="shared" si="118"/>
        <v>0</v>
      </c>
      <c r="AP278" s="27" t="s">
        <v>367</v>
      </c>
      <c r="AQ278" s="27" t="s">
        <v>367</v>
      </c>
      <c r="AR278" s="27" t="s">
        <v>367</v>
      </c>
      <c r="AS278" s="27" t="s">
        <v>367</v>
      </c>
      <c r="AT278" s="27" t="s">
        <v>367</v>
      </c>
      <c r="AU278" s="27" t="s">
        <v>367</v>
      </c>
      <c r="AV278" s="53">
        <f t="shared" si="119"/>
        <v>-30.921748625678937</v>
      </c>
    </row>
    <row r="279" spans="1:48" ht="15" customHeight="1">
      <c r="A279" s="33" t="s">
        <v>167</v>
      </c>
      <c r="B279" s="51">
        <f>'Расчет субсидий'!BM279</f>
        <v>13.899999999999977</v>
      </c>
      <c r="C279" s="53">
        <f>'Расчет субсидий'!D279-1</f>
        <v>-1</v>
      </c>
      <c r="D279" s="53">
        <f>C279*'Расчет субсидий'!E279</f>
        <v>0</v>
      </c>
      <c r="E279" s="54">
        <f t="shared" si="125"/>
        <v>0</v>
      </c>
      <c r="F279" s="27" t="s">
        <v>367</v>
      </c>
      <c r="G279" s="27" t="s">
        <v>367</v>
      </c>
      <c r="H279" s="27" t="s">
        <v>367</v>
      </c>
      <c r="I279" s="27" t="s">
        <v>367</v>
      </c>
      <c r="J279" s="27" t="s">
        <v>367</v>
      </c>
      <c r="K279" s="27" t="s">
        <v>367</v>
      </c>
      <c r="L279" s="53">
        <f>'Расчет субсидий'!P279-1</f>
        <v>-1.029506388454815E-2</v>
      </c>
      <c r="M279" s="53">
        <f>L279*'Расчет субсидий'!Q279</f>
        <v>-0.205901277690963</v>
      </c>
      <c r="N279" s="54">
        <f t="shared" si="126"/>
        <v>-1.6802289975985956</v>
      </c>
      <c r="O279" s="53">
        <f>'Расчет субсидий'!T279-1</f>
        <v>2.3771313941825412E-2</v>
      </c>
      <c r="P279" s="53">
        <f>O279*'Расчет субсидий'!U279</f>
        <v>0.59428284854563529</v>
      </c>
      <c r="Q279" s="54">
        <f t="shared" si="127"/>
        <v>4.8495632766328205</v>
      </c>
      <c r="R279" s="53">
        <f>'Расчет субсидий'!X279-1</f>
        <v>4.6838407494145251E-3</v>
      </c>
      <c r="S279" s="53">
        <f>R279*'Расчет субсидий'!Y279</f>
        <v>0.11709601873536313</v>
      </c>
      <c r="T279" s="54">
        <f t="shared" si="128"/>
        <v>0.95554592175870134</v>
      </c>
      <c r="U279" s="59">
        <f>'Расчет субсидий'!AB279-1</f>
        <v>-6.0955791213331501E-2</v>
      </c>
      <c r="V279" s="59">
        <f>U279*'Расчет субсидий'!AC279</f>
        <v>-0.3047789560666575</v>
      </c>
      <c r="W279" s="54">
        <f t="shared" si="116"/>
        <v>-2.487106663852928</v>
      </c>
      <c r="X279" s="67">
        <f>'Расчет субсидий'!AF279-1</f>
        <v>0.10784313725490202</v>
      </c>
      <c r="Y279" s="67">
        <f>X279*'Расчет субсидий'!AG279</f>
        <v>2.1568627450980404</v>
      </c>
      <c r="Z279" s="54">
        <f t="shared" si="129"/>
        <v>17.600781154904382</v>
      </c>
      <c r="AA279" s="27" t="s">
        <v>367</v>
      </c>
      <c r="AB279" s="27" t="s">
        <v>367</v>
      </c>
      <c r="AC279" s="27" t="s">
        <v>367</v>
      </c>
      <c r="AD279" s="27" t="s">
        <v>367</v>
      </c>
      <c r="AE279" s="27" t="s">
        <v>367</v>
      </c>
      <c r="AF279" s="27" t="s">
        <v>367</v>
      </c>
      <c r="AG279" s="27" t="s">
        <v>367</v>
      </c>
      <c r="AH279" s="27" t="s">
        <v>367</v>
      </c>
      <c r="AI279" s="27" t="s">
        <v>367</v>
      </c>
      <c r="AJ279" s="27" t="s">
        <v>367</v>
      </c>
      <c r="AK279" s="27" t="s">
        <v>367</v>
      </c>
      <c r="AL279" s="27" t="s">
        <v>367</v>
      </c>
      <c r="AM279" s="59">
        <f>'Расчет субсидий'!AZ279-1</f>
        <v>-6.5420560747663559E-2</v>
      </c>
      <c r="AN279" s="59">
        <f>AM279*'Расчет субсидий'!BA279</f>
        <v>-0.65420560747663559</v>
      </c>
      <c r="AO279" s="54">
        <f t="shared" si="118"/>
        <v>-5.3385546918444025</v>
      </c>
      <c r="AP279" s="27" t="s">
        <v>367</v>
      </c>
      <c r="AQ279" s="27" t="s">
        <v>367</v>
      </c>
      <c r="AR279" s="27" t="s">
        <v>367</v>
      </c>
      <c r="AS279" s="27" t="s">
        <v>367</v>
      </c>
      <c r="AT279" s="27" t="s">
        <v>367</v>
      </c>
      <c r="AU279" s="27" t="s">
        <v>367</v>
      </c>
      <c r="AV279" s="53">
        <f t="shared" si="119"/>
        <v>1.7033557711447826</v>
      </c>
    </row>
    <row r="280" spans="1:48" ht="15" customHeight="1">
      <c r="A280" s="32" t="s">
        <v>275</v>
      </c>
      <c r="B280" s="55"/>
      <c r="C280" s="56"/>
      <c r="D280" s="56"/>
      <c r="E280" s="57"/>
      <c r="F280" s="56"/>
      <c r="G280" s="56"/>
      <c r="H280" s="57"/>
      <c r="I280" s="57"/>
      <c r="J280" s="57"/>
      <c r="K280" s="57"/>
      <c r="L280" s="56"/>
      <c r="M280" s="56"/>
      <c r="N280" s="57"/>
      <c r="O280" s="56"/>
      <c r="P280" s="56"/>
      <c r="Q280" s="57"/>
      <c r="R280" s="56"/>
      <c r="S280" s="56"/>
      <c r="T280" s="57"/>
      <c r="U280" s="57"/>
      <c r="V280" s="57"/>
      <c r="W280" s="57"/>
      <c r="X280" s="69"/>
      <c r="Y280" s="69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</row>
    <row r="281" spans="1:48" ht="15" customHeight="1">
      <c r="A281" s="33" t="s">
        <v>71</v>
      </c>
      <c r="B281" s="51">
        <f>'Расчет субсидий'!BM281</f>
        <v>-132.39999999999998</v>
      </c>
      <c r="C281" s="53">
        <f>'Расчет субсидий'!D281-1</f>
        <v>0.22702088038019475</v>
      </c>
      <c r="D281" s="53">
        <f>C281*'Расчет субсидий'!E281</f>
        <v>2.2702088038019475</v>
      </c>
      <c r="E281" s="54">
        <f t="shared" ref="E281:E304" si="130">$B281*D281/$AV281</f>
        <v>10.95287867345565</v>
      </c>
      <c r="F281" s="27" t="s">
        <v>367</v>
      </c>
      <c r="G281" s="27" t="s">
        <v>367</v>
      </c>
      <c r="H281" s="27" t="s">
        <v>367</v>
      </c>
      <c r="I281" s="27" t="s">
        <v>367</v>
      </c>
      <c r="J281" s="27" t="s">
        <v>367</v>
      </c>
      <c r="K281" s="27" t="s">
        <v>367</v>
      </c>
      <c r="L281" s="53">
        <f>'Расчет субсидий'!P281-1</f>
        <v>-0.5367336998121216</v>
      </c>
      <c r="M281" s="53">
        <f>L281*'Расчет субсидий'!Q281</f>
        <v>-10.734673996242432</v>
      </c>
      <c r="N281" s="54">
        <f t="shared" ref="N281:N304" si="131">$B281*M281/$AV281</f>
        <v>-51.790646606178846</v>
      </c>
      <c r="O281" s="53">
        <f>'Расчет субсидий'!T281-1</f>
        <v>0</v>
      </c>
      <c r="P281" s="53">
        <f>O281*'Расчет субсидий'!U281</f>
        <v>0</v>
      </c>
      <c r="Q281" s="54">
        <f t="shared" ref="Q281:Q304" si="132">$B281*P281/$AV281</f>
        <v>0</v>
      </c>
      <c r="R281" s="53">
        <f>'Расчет субсидий'!X281-1</f>
        <v>-0.28216658564252151</v>
      </c>
      <c r="S281" s="53">
        <f>R281*'Расчет субсидий'!Y281</f>
        <v>-12.697496353913468</v>
      </c>
      <c r="T281" s="54">
        <f t="shared" ref="T281:T304" si="133">$B281*S281/$AV281</f>
        <v>-61.260504667302179</v>
      </c>
      <c r="U281" s="59">
        <f>'Расчет субсидий'!AB281-1</f>
        <v>-0.51739879780839404</v>
      </c>
      <c r="V281" s="59">
        <f>U281*'Расчет субсидий'!AC281</f>
        <v>-5.1739879780839404</v>
      </c>
      <c r="W281" s="54">
        <f t="shared" si="116"/>
        <v>-24.962489127416578</v>
      </c>
      <c r="X281" s="67">
        <f>'Расчет субсидий'!AF281-1</f>
        <v>0</v>
      </c>
      <c r="Y281" s="67">
        <f>X281*'Расчет субсидий'!AG281</f>
        <v>0</v>
      </c>
      <c r="Z281" s="54">
        <f t="shared" ref="Z281:Z304" si="134">$B281*Y281/$AV281</f>
        <v>0</v>
      </c>
      <c r="AA281" s="27" t="s">
        <v>367</v>
      </c>
      <c r="AB281" s="27" t="s">
        <v>367</v>
      </c>
      <c r="AC281" s="27" t="s">
        <v>367</v>
      </c>
      <c r="AD281" s="27" t="s">
        <v>367</v>
      </c>
      <c r="AE281" s="27" t="s">
        <v>367</v>
      </c>
      <c r="AF281" s="27" t="s">
        <v>367</v>
      </c>
      <c r="AG281" s="27" t="s">
        <v>367</v>
      </c>
      <c r="AH281" s="27" t="s">
        <v>367</v>
      </c>
      <c r="AI281" s="27" t="s">
        <v>367</v>
      </c>
      <c r="AJ281" s="27" t="s">
        <v>367</v>
      </c>
      <c r="AK281" s="27" t="s">
        <v>367</v>
      </c>
      <c r="AL281" s="27" t="s">
        <v>367</v>
      </c>
      <c r="AM281" s="59">
        <f>'Расчет субсидий'!AZ281-1</f>
        <v>-0.11066666666666658</v>
      </c>
      <c r="AN281" s="59">
        <f>AM281*'Расчет субсидий'!BA281</f>
        <v>-1.1066666666666658</v>
      </c>
      <c r="AO281" s="54">
        <f t="shared" si="118"/>
        <v>-5.3392382725580454</v>
      </c>
      <c r="AP281" s="27" t="s">
        <v>367</v>
      </c>
      <c r="AQ281" s="27" t="s">
        <v>367</v>
      </c>
      <c r="AR281" s="27" t="s">
        <v>367</v>
      </c>
      <c r="AS281" s="27" t="s">
        <v>367</v>
      </c>
      <c r="AT281" s="27" t="s">
        <v>367</v>
      </c>
      <c r="AU281" s="27" t="s">
        <v>367</v>
      </c>
      <c r="AV281" s="53">
        <f t="shared" si="119"/>
        <v>-27.442616191104555</v>
      </c>
    </row>
    <row r="282" spans="1:48" ht="15" customHeight="1">
      <c r="A282" s="33" t="s">
        <v>276</v>
      </c>
      <c r="B282" s="51">
        <f>'Расчет субсидий'!BM282</f>
        <v>-11.700000000000045</v>
      </c>
      <c r="C282" s="53">
        <f>'Расчет субсидий'!D282-1</f>
        <v>3.9345824071133739E-2</v>
      </c>
      <c r="D282" s="53">
        <f>C282*'Расчет субсидий'!E282</f>
        <v>0.39345824071133739</v>
      </c>
      <c r="E282" s="54">
        <f t="shared" si="130"/>
        <v>1.8404136517220739</v>
      </c>
      <c r="F282" s="27" t="s">
        <v>367</v>
      </c>
      <c r="G282" s="27" t="s">
        <v>367</v>
      </c>
      <c r="H282" s="27" t="s">
        <v>367</v>
      </c>
      <c r="I282" s="27" t="s">
        <v>367</v>
      </c>
      <c r="J282" s="27" t="s">
        <v>367</v>
      </c>
      <c r="K282" s="27" t="s">
        <v>367</v>
      </c>
      <c r="L282" s="53">
        <f>'Расчет субсидий'!P282-1</f>
        <v>-0.4081340024766994</v>
      </c>
      <c r="M282" s="53">
        <f>L282*'Расчет субсидий'!Q282</f>
        <v>-8.1626800495339875</v>
      </c>
      <c r="N282" s="54">
        <f t="shared" si="131"/>
        <v>-38.181200044614769</v>
      </c>
      <c r="O282" s="53">
        <f>'Расчет субсидий'!T282-1</f>
        <v>0</v>
      </c>
      <c r="P282" s="53">
        <f>O282*'Расчет субсидий'!U282</f>
        <v>0</v>
      </c>
      <c r="Q282" s="54">
        <f t="shared" si="132"/>
        <v>0</v>
      </c>
      <c r="R282" s="53">
        <f>'Расчет субсидий'!X282-1</f>
        <v>0</v>
      </c>
      <c r="S282" s="53">
        <f>R282*'Расчет субсидий'!Y282</f>
        <v>0</v>
      </c>
      <c r="T282" s="54">
        <f t="shared" si="133"/>
        <v>0</v>
      </c>
      <c r="U282" s="59">
        <f>'Расчет субсидий'!AB282-1</f>
        <v>0.18590793981826303</v>
      </c>
      <c r="V282" s="59">
        <f>U282*'Расчет субсидий'!AC282</f>
        <v>1.8590793981826303</v>
      </c>
      <c r="W282" s="54">
        <f t="shared" si="116"/>
        <v>8.6959040376555556</v>
      </c>
      <c r="X282" s="67">
        <f>'Расчет субсидий'!AF282-1</f>
        <v>0.17999999999999994</v>
      </c>
      <c r="Y282" s="67">
        <f>X282*'Расчет субсидий'!AG282</f>
        <v>3.5999999999999988</v>
      </c>
      <c r="Z282" s="54">
        <f t="shared" si="134"/>
        <v>16.839116482148576</v>
      </c>
      <c r="AA282" s="27" t="s">
        <v>367</v>
      </c>
      <c r="AB282" s="27" t="s">
        <v>367</v>
      </c>
      <c r="AC282" s="27" t="s">
        <v>367</v>
      </c>
      <c r="AD282" s="27" t="s">
        <v>367</v>
      </c>
      <c r="AE282" s="27" t="s">
        <v>367</v>
      </c>
      <c r="AF282" s="27" t="s">
        <v>367</v>
      </c>
      <c r="AG282" s="27" t="s">
        <v>367</v>
      </c>
      <c r="AH282" s="27" t="s">
        <v>367</v>
      </c>
      <c r="AI282" s="27" t="s">
        <v>367</v>
      </c>
      <c r="AJ282" s="27" t="s">
        <v>367</v>
      </c>
      <c r="AK282" s="27" t="s">
        <v>367</v>
      </c>
      <c r="AL282" s="27" t="s">
        <v>367</v>
      </c>
      <c r="AM282" s="59">
        <f>'Расчет субсидий'!AZ282-1</f>
        <v>-1.9117647058823461E-2</v>
      </c>
      <c r="AN282" s="59">
        <f>AM282*'Расчет субсидий'!BA282</f>
        <v>-0.19117647058823461</v>
      </c>
      <c r="AO282" s="54">
        <f t="shared" si="118"/>
        <v>-0.89423412691148207</v>
      </c>
      <c r="AP282" s="27" t="s">
        <v>367</v>
      </c>
      <c r="AQ282" s="27" t="s">
        <v>367</v>
      </c>
      <c r="AR282" s="27" t="s">
        <v>367</v>
      </c>
      <c r="AS282" s="27" t="s">
        <v>367</v>
      </c>
      <c r="AT282" s="27" t="s">
        <v>367</v>
      </c>
      <c r="AU282" s="27" t="s">
        <v>367</v>
      </c>
      <c r="AV282" s="53">
        <f t="shared" si="119"/>
        <v>-2.5013188812282552</v>
      </c>
    </row>
    <row r="283" spans="1:48" ht="15" customHeight="1">
      <c r="A283" s="33" t="s">
        <v>277</v>
      </c>
      <c r="B283" s="51">
        <f>'Расчет субсидий'!BM283</f>
        <v>-10.5</v>
      </c>
      <c r="C283" s="53">
        <f>'Расчет субсидий'!D283-1</f>
        <v>-1</v>
      </c>
      <c r="D283" s="53">
        <f>C283*'Расчет субсидий'!E283</f>
        <v>0</v>
      </c>
      <c r="E283" s="54">
        <f t="shared" si="130"/>
        <v>0</v>
      </c>
      <c r="F283" s="27" t="s">
        <v>367</v>
      </c>
      <c r="G283" s="27" t="s">
        <v>367</v>
      </c>
      <c r="H283" s="27" t="s">
        <v>367</v>
      </c>
      <c r="I283" s="27" t="s">
        <v>367</v>
      </c>
      <c r="J283" s="27" t="s">
        <v>367</v>
      </c>
      <c r="K283" s="27" t="s">
        <v>367</v>
      </c>
      <c r="L283" s="53">
        <f>'Расчет субсидий'!P283-1</f>
        <v>-6.8805074914225051E-2</v>
      </c>
      <c r="M283" s="53">
        <f>L283*'Расчет субсидий'!Q283</f>
        <v>-1.376101498284501</v>
      </c>
      <c r="N283" s="54">
        <f t="shared" si="131"/>
        <v>-6.5936628202769612</v>
      </c>
      <c r="O283" s="53">
        <f>'Расчет субсидий'!T283-1</f>
        <v>0</v>
      </c>
      <c r="P283" s="53">
        <f>O283*'Расчет субсидий'!U283</f>
        <v>0</v>
      </c>
      <c r="Q283" s="54">
        <f t="shared" si="132"/>
        <v>0</v>
      </c>
      <c r="R283" s="53">
        <f>'Расчет субсидий'!X283-1</f>
        <v>0</v>
      </c>
      <c r="S283" s="53">
        <f>R283*'Расчет субсидий'!Y283</f>
        <v>0</v>
      </c>
      <c r="T283" s="54">
        <f t="shared" si="133"/>
        <v>0</v>
      </c>
      <c r="U283" s="59">
        <f>'Расчет субсидий'!AB283-1</f>
        <v>-8.1525497926439816E-2</v>
      </c>
      <c r="V283" s="59">
        <f>U283*'Расчет субсидий'!AC283</f>
        <v>-0.81525497926439816</v>
      </c>
      <c r="W283" s="54">
        <f t="shared" si="116"/>
        <v>-3.9063371797230397</v>
      </c>
      <c r="X283" s="67">
        <f>'Расчет субсидий'!AF283-1</f>
        <v>0</v>
      </c>
      <c r="Y283" s="67">
        <f>X283*'Расчет субсидий'!AG283</f>
        <v>0</v>
      </c>
      <c r="Z283" s="54">
        <f t="shared" si="134"/>
        <v>0</v>
      </c>
      <c r="AA283" s="27" t="s">
        <v>367</v>
      </c>
      <c r="AB283" s="27" t="s">
        <v>367</v>
      </c>
      <c r="AC283" s="27" t="s">
        <v>367</v>
      </c>
      <c r="AD283" s="27" t="s">
        <v>367</v>
      </c>
      <c r="AE283" s="27" t="s">
        <v>367</v>
      </c>
      <c r="AF283" s="27" t="s">
        <v>367</v>
      </c>
      <c r="AG283" s="27" t="s">
        <v>367</v>
      </c>
      <c r="AH283" s="27" t="s">
        <v>367</v>
      </c>
      <c r="AI283" s="27" t="s">
        <v>367</v>
      </c>
      <c r="AJ283" s="27" t="s">
        <v>367</v>
      </c>
      <c r="AK283" s="27" t="s">
        <v>367</v>
      </c>
      <c r="AL283" s="27" t="s">
        <v>367</v>
      </c>
      <c r="AM283" s="59">
        <f>'Расчет субсидий'!AZ283-1</f>
        <v>-1</v>
      </c>
      <c r="AN283" s="59">
        <f>AM283*'Расчет субсидий'!BA283</f>
        <v>0</v>
      </c>
      <c r="AO283" s="54">
        <f t="shared" si="118"/>
        <v>0</v>
      </c>
      <c r="AP283" s="27" t="s">
        <v>367</v>
      </c>
      <c r="AQ283" s="27" t="s">
        <v>367</v>
      </c>
      <c r="AR283" s="27" t="s">
        <v>367</v>
      </c>
      <c r="AS283" s="27" t="s">
        <v>367</v>
      </c>
      <c r="AT283" s="27" t="s">
        <v>367</v>
      </c>
      <c r="AU283" s="27" t="s">
        <v>367</v>
      </c>
      <c r="AV283" s="53">
        <f t="shared" si="119"/>
        <v>-2.191356477548899</v>
      </c>
    </row>
    <row r="284" spans="1:48" ht="15" customHeight="1">
      <c r="A284" s="33" t="s">
        <v>53</v>
      </c>
      <c r="B284" s="51">
        <f>'Расчет субсидий'!BM284</f>
        <v>1.5</v>
      </c>
      <c r="C284" s="53">
        <f>'Расчет субсидий'!D284-1</f>
        <v>-0.22470486500574782</v>
      </c>
      <c r="D284" s="53">
        <f>C284*'Расчет субсидий'!E284</f>
        <v>-2.2470486500574784</v>
      </c>
      <c r="E284" s="54">
        <f t="shared" si="130"/>
        <v>-1.1604832232269684</v>
      </c>
      <c r="F284" s="27" t="s">
        <v>367</v>
      </c>
      <c r="G284" s="27" t="s">
        <v>367</v>
      </c>
      <c r="H284" s="27" t="s">
        <v>367</v>
      </c>
      <c r="I284" s="27" t="s">
        <v>367</v>
      </c>
      <c r="J284" s="27" t="s">
        <v>367</v>
      </c>
      <c r="K284" s="27" t="s">
        <v>367</v>
      </c>
      <c r="L284" s="53">
        <f>'Расчет субсидий'!P284-1</f>
        <v>-8.0720084031899453E-2</v>
      </c>
      <c r="M284" s="53">
        <f>L284*'Расчет субсидий'!Q284</f>
        <v>-1.6144016806379891</v>
      </c>
      <c r="N284" s="54">
        <f t="shared" si="131"/>
        <v>-0.83375411826614676</v>
      </c>
      <c r="O284" s="53">
        <f>'Расчет субсидий'!T284-1</f>
        <v>0.13721712538226294</v>
      </c>
      <c r="P284" s="53">
        <f>O284*'Расчет субсидий'!U284</f>
        <v>4.8025993883792033</v>
      </c>
      <c r="Q284" s="54">
        <f t="shared" si="132"/>
        <v>2.4802916563251101</v>
      </c>
      <c r="R284" s="53">
        <f>'Расчет субсидий'!X284-1</f>
        <v>0</v>
      </c>
      <c r="S284" s="53">
        <f>R284*'Расчет субсидий'!Y284</f>
        <v>0</v>
      </c>
      <c r="T284" s="54">
        <f t="shared" si="133"/>
        <v>0</v>
      </c>
      <c r="U284" s="59">
        <f>'Расчет субсидий'!AB284-1</f>
        <v>0.10734094180958875</v>
      </c>
      <c r="V284" s="59">
        <f>U284*'Расчет субсидий'!AC284</f>
        <v>1.0734094180958875</v>
      </c>
      <c r="W284" s="54">
        <f t="shared" si="116"/>
        <v>0.55435988060260133</v>
      </c>
      <c r="X284" s="67">
        <f>'Расчет субсидий'!AF284-1</f>
        <v>6.4638783269961975E-2</v>
      </c>
      <c r="Y284" s="67">
        <f>X284*'Расчет субсидий'!AG284</f>
        <v>1.2927756653992395</v>
      </c>
      <c r="Z284" s="54">
        <f t="shared" si="134"/>
        <v>0.66765108581584243</v>
      </c>
      <c r="AA284" s="27" t="s">
        <v>367</v>
      </c>
      <c r="AB284" s="27" t="s">
        <v>367</v>
      </c>
      <c r="AC284" s="27" t="s">
        <v>367</v>
      </c>
      <c r="AD284" s="27" t="s">
        <v>367</v>
      </c>
      <c r="AE284" s="27" t="s">
        <v>367</v>
      </c>
      <c r="AF284" s="27" t="s">
        <v>367</v>
      </c>
      <c r="AG284" s="27" t="s">
        <v>367</v>
      </c>
      <c r="AH284" s="27" t="s">
        <v>367</v>
      </c>
      <c r="AI284" s="27" t="s">
        <v>367</v>
      </c>
      <c r="AJ284" s="27" t="s">
        <v>367</v>
      </c>
      <c r="AK284" s="27" t="s">
        <v>367</v>
      </c>
      <c r="AL284" s="27" t="s">
        <v>367</v>
      </c>
      <c r="AM284" s="59">
        <f>'Расчет субсидий'!AZ284-1</f>
        <v>-4.0287769784172589E-2</v>
      </c>
      <c r="AN284" s="59">
        <f>AM284*'Расчет субсидий'!BA284</f>
        <v>-0.40287769784172589</v>
      </c>
      <c r="AO284" s="54">
        <f t="shared" si="118"/>
        <v>-0.20806528125043822</v>
      </c>
      <c r="AP284" s="27" t="s">
        <v>367</v>
      </c>
      <c r="AQ284" s="27" t="s">
        <v>367</v>
      </c>
      <c r="AR284" s="27" t="s">
        <v>367</v>
      </c>
      <c r="AS284" s="27" t="s">
        <v>367</v>
      </c>
      <c r="AT284" s="27" t="s">
        <v>367</v>
      </c>
      <c r="AU284" s="27" t="s">
        <v>367</v>
      </c>
      <c r="AV284" s="53">
        <f t="shared" si="119"/>
        <v>2.9044564433371369</v>
      </c>
    </row>
    <row r="285" spans="1:48" ht="15" customHeight="1">
      <c r="A285" s="33" t="s">
        <v>278</v>
      </c>
      <c r="B285" s="51">
        <f>'Расчет субсидий'!BM285</f>
        <v>-11.399999999999977</v>
      </c>
      <c r="C285" s="53">
        <f>'Расчет субсидий'!D285-1</f>
        <v>-0.11676935440664349</v>
      </c>
      <c r="D285" s="53">
        <f>C285*'Расчет субсидий'!E285</f>
        <v>-1.1676935440664349</v>
      </c>
      <c r="E285" s="54">
        <f t="shared" si="130"/>
        <v>-5.6668040960840864</v>
      </c>
      <c r="F285" s="27" t="s">
        <v>367</v>
      </c>
      <c r="G285" s="27" t="s">
        <v>367</v>
      </c>
      <c r="H285" s="27" t="s">
        <v>367</v>
      </c>
      <c r="I285" s="27" t="s">
        <v>367</v>
      </c>
      <c r="J285" s="27" t="s">
        <v>367</v>
      </c>
      <c r="K285" s="27" t="s">
        <v>367</v>
      </c>
      <c r="L285" s="53">
        <f>'Расчет субсидий'!P285-1</f>
        <v>-0.12861387270026281</v>
      </c>
      <c r="M285" s="53">
        <f>L285*'Расчет субсидий'!Q285</f>
        <v>-2.5722774540052562</v>
      </c>
      <c r="N285" s="54">
        <f t="shared" si="131"/>
        <v>-12.483234566716428</v>
      </c>
      <c r="O285" s="53">
        <f>'Расчет субсидий'!T285-1</f>
        <v>-3.7837837837837784E-2</v>
      </c>
      <c r="P285" s="53">
        <f>O285*'Расчет субсидий'!U285</f>
        <v>-1.3243243243243223</v>
      </c>
      <c r="Q285" s="54">
        <f t="shared" si="132"/>
        <v>-6.42693157272255</v>
      </c>
      <c r="R285" s="53">
        <f>'Расчет субсидий'!X285-1</f>
        <v>0</v>
      </c>
      <c r="S285" s="53">
        <f>R285*'Расчет субсидий'!Y285</f>
        <v>0</v>
      </c>
      <c r="T285" s="54">
        <f t="shared" si="133"/>
        <v>0</v>
      </c>
      <c r="U285" s="59">
        <f>'Расчет субсидий'!AB285-1</f>
        <v>0.29064041039218935</v>
      </c>
      <c r="V285" s="59">
        <f>U285*'Расчет субсидий'!AC285</f>
        <v>2.9064041039218935</v>
      </c>
      <c r="W285" s="54">
        <f t="shared" si="116"/>
        <v>14.104747572401703</v>
      </c>
      <c r="X285" s="67">
        <f>'Расчет субсидий'!AF285-1</f>
        <v>0</v>
      </c>
      <c r="Y285" s="67">
        <f>X285*'Расчет субсидий'!AG285</f>
        <v>0</v>
      </c>
      <c r="Z285" s="54">
        <f t="shared" si="134"/>
        <v>0</v>
      </c>
      <c r="AA285" s="27" t="s">
        <v>367</v>
      </c>
      <c r="AB285" s="27" t="s">
        <v>367</v>
      </c>
      <c r="AC285" s="27" t="s">
        <v>367</v>
      </c>
      <c r="AD285" s="27" t="s">
        <v>367</v>
      </c>
      <c r="AE285" s="27" t="s">
        <v>367</v>
      </c>
      <c r="AF285" s="27" t="s">
        <v>367</v>
      </c>
      <c r="AG285" s="27" t="s">
        <v>367</v>
      </c>
      <c r="AH285" s="27" t="s">
        <v>367</v>
      </c>
      <c r="AI285" s="27" t="s">
        <v>367</v>
      </c>
      <c r="AJ285" s="27" t="s">
        <v>367</v>
      </c>
      <c r="AK285" s="27" t="s">
        <v>367</v>
      </c>
      <c r="AL285" s="27" t="s">
        <v>367</v>
      </c>
      <c r="AM285" s="59">
        <f>'Расчет субсидий'!AZ285-1</f>
        <v>-1.9117647058823461E-2</v>
      </c>
      <c r="AN285" s="59">
        <f>AM285*'Расчет субсидий'!BA285</f>
        <v>-0.19117647058823461</v>
      </c>
      <c r="AO285" s="54">
        <f t="shared" si="118"/>
        <v>-0.92777733687861352</v>
      </c>
      <c r="AP285" s="27" t="s">
        <v>367</v>
      </c>
      <c r="AQ285" s="27" t="s">
        <v>367</v>
      </c>
      <c r="AR285" s="27" t="s">
        <v>367</v>
      </c>
      <c r="AS285" s="27" t="s">
        <v>367</v>
      </c>
      <c r="AT285" s="27" t="s">
        <v>367</v>
      </c>
      <c r="AU285" s="27" t="s">
        <v>367</v>
      </c>
      <c r="AV285" s="53">
        <f t="shared" si="119"/>
        <v>-2.3490676890623545</v>
      </c>
    </row>
    <row r="286" spans="1:48" ht="15" customHeight="1">
      <c r="A286" s="33" t="s">
        <v>279</v>
      </c>
      <c r="B286" s="51">
        <f>'Расчет субсидий'!BM286</f>
        <v>-83.799999999999955</v>
      </c>
      <c r="C286" s="53">
        <f>'Расчет субсидий'!D286-1</f>
        <v>-1</v>
      </c>
      <c r="D286" s="53">
        <f>C286*'Расчет субсидий'!E286</f>
        <v>0</v>
      </c>
      <c r="E286" s="54">
        <f t="shared" si="130"/>
        <v>0</v>
      </c>
      <c r="F286" s="27" t="s">
        <v>367</v>
      </c>
      <c r="G286" s="27" t="s">
        <v>367</v>
      </c>
      <c r="H286" s="27" t="s">
        <v>367</v>
      </c>
      <c r="I286" s="27" t="s">
        <v>367</v>
      </c>
      <c r="J286" s="27" t="s">
        <v>367</v>
      </c>
      <c r="K286" s="27" t="s">
        <v>367</v>
      </c>
      <c r="L286" s="53">
        <f>'Расчет субсидий'!P286-1</f>
        <v>-0.29565752301102699</v>
      </c>
      <c r="M286" s="53">
        <f>L286*'Расчет субсидий'!Q286</f>
        <v>-5.9131504602205398</v>
      </c>
      <c r="N286" s="54">
        <f t="shared" si="131"/>
        <v>-49.789334949552078</v>
      </c>
      <c r="O286" s="53">
        <f>'Расчет субсидий'!T286-1</f>
        <v>-0.10639004149377596</v>
      </c>
      <c r="P286" s="53">
        <f>O286*'Расчет субсидий'!U286</f>
        <v>-3.1917012448132787</v>
      </c>
      <c r="Q286" s="54">
        <f t="shared" si="132"/>
        <v>-26.874452697586822</v>
      </c>
      <c r="R286" s="53">
        <f>'Расчет субсидий'!X286-1</f>
        <v>0</v>
      </c>
      <c r="S286" s="53">
        <f>R286*'Расчет субсидий'!Y286</f>
        <v>0</v>
      </c>
      <c r="T286" s="54">
        <f t="shared" si="133"/>
        <v>0</v>
      </c>
      <c r="U286" s="59">
        <f>'Расчет субсидий'!AB286-1</f>
        <v>0.25598302055406608</v>
      </c>
      <c r="V286" s="59">
        <f>U286*'Расчет субсидий'!AC286</f>
        <v>2.5598302055406608</v>
      </c>
      <c r="W286" s="54">
        <f t="shared" si="116"/>
        <v>21.554033568916015</v>
      </c>
      <c r="X286" s="67">
        <f>'Расчет субсидий'!AF286-1</f>
        <v>-7.2769953051643244E-2</v>
      </c>
      <c r="Y286" s="67">
        <f>X286*'Расчет субсидий'!AG286</f>
        <v>-1.4553990610328649</v>
      </c>
      <c r="Z286" s="54">
        <f t="shared" si="134"/>
        <v>-12.254609758792823</v>
      </c>
      <c r="AA286" s="27" t="s">
        <v>367</v>
      </c>
      <c r="AB286" s="27" t="s">
        <v>367</v>
      </c>
      <c r="AC286" s="27" t="s">
        <v>367</v>
      </c>
      <c r="AD286" s="27" t="s">
        <v>367</v>
      </c>
      <c r="AE286" s="27" t="s">
        <v>367</v>
      </c>
      <c r="AF286" s="27" t="s">
        <v>367</v>
      </c>
      <c r="AG286" s="27" t="s">
        <v>367</v>
      </c>
      <c r="AH286" s="27" t="s">
        <v>367</v>
      </c>
      <c r="AI286" s="27" t="s">
        <v>367</v>
      </c>
      <c r="AJ286" s="27" t="s">
        <v>367</v>
      </c>
      <c r="AK286" s="27" t="s">
        <v>367</v>
      </c>
      <c r="AL286" s="27" t="s">
        <v>367</v>
      </c>
      <c r="AM286" s="59">
        <f>'Расчет субсидий'!AZ286-1</f>
        <v>-0.19519519519519513</v>
      </c>
      <c r="AN286" s="59">
        <f>AM286*'Расчет субсидий'!BA286</f>
        <v>-1.9519519519519513</v>
      </c>
      <c r="AO286" s="54">
        <f t="shared" si="118"/>
        <v>-16.435636162984256</v>
      </c>
      <c r="AP286" s="27" t="s">
        <v>367</v>
      </c>
      <c r="AQ286" s="27" t="s">
        <v>367</v>
      </c>
      <c r="AR286" s="27" t="s">
        <v>367</v>
      </c>
      <c r="AS286" s="27" t="s">
        <v>367</v>
      </c>
      <c r="AT286" s="27" t="s">
        <v>367</v>
      </c>
      <c r="AU286" s="27" t="s">
        <v>367</v>
      </c>
      <c r="AV286" s="53">
        <f t="shared" si="119"/>
        <v>-9.9523725124779734</v>
      </c>
    </row>
    <row r="287" spans="1:48" ht="15" customHeight="1">
      <c r="A287" s="33" t="s">
        <v>280</v>
      </c>
      <c r="B287" s="51">
        <f>'Расчет субсидий'!BM287</f>
        <v>-0.20000000000000284</v>
      </c>
      <c r="C287" s="53">
        <f>'Расчет субсидий'!D287-1</f>
        <v>-1</v>
      </c>
      <c r="D287" s="53">
        <f>C287*'Расчет субсидий'!E287</f>
        <v>0</v>
      </c>
      <c r="E287" s="54">
        <f t="shared" si="130"/>
        <v>0</v>
      </c>
      <c r="F287" s="27" t="s">
        <v>367</v>
      </c>
      <c r="G287" s="27" t="s">
        <v>367</v>
      </c>
      <c r="H287" s="27" t="s">
        <v>367</v>
      </c>
      <c r="I287" s="27" t="s">
        <v>367</v>
      </c>
      <c r="J287" s="27" t="s">
        <v>367</v>
      </c>
      <c r="K287" s="27" t="s">
        <v>367</v>
      </c>
      <c r="L287" s="53">
        <f>'Расчет субсидий'!P287-1</f>
        <v>-8.4234954683726881E-2</v>
      </c>
      <c r="M287" s="53">
        <f>L287*'Расчет субсидий'!Q287</f>
        <v>-1.6846990936745376</v>
      </c>
      <c r="N287" s="54">
        <f t="shared" si="131"/>
        <v>-1.4933636535121466</v>
      </c>
      <c r="O287" s="53">
        <f>'Расчет субсидий'!T287-1</f>
        <v>0</v>
      </c>
      <c r="P287" s="53">
        <f>O287*'Расчет субсидий'!U287</f>
        <v>0</v>
      </c>
      <c r="Q287" s="54">
        <f t="shared" si="132"/>
        <v>0</v>
      </c>
      <c r="R287" s="53">
        <f>'Расчет субсидий'!X287-1</f>
        <v>0</v>
      </c>
      <c r="S287" s="53">
        <f>R287*'Расчет субсидий'!Y287</f>
        <v>0</v>
      </c>
      <c r="T287" s="54">
        <f t="shared" si="133"/>
        <v>0</v>
      </c>
      <c r="U287" s="59">
        <f>'Расчет субсидий'!AB287-1</f>
        <v>0.16502508023754148</v>
      </c>
      <c r="V287" s="59">
        <f>U287*'Расчет субсидий'!AC287</f>
        <v>1.6502508023754148</v>
      </c>
      <c r="W287" s="54">
        <f t="shared" si="116"/>
        <v>1.4628277398021776</v>
      </c>
      <c r="X287" s="67">
        <f>'Расчет субсидий'!AF287-1</f>
        <v>0</v>
      </c>
      <c r="Y287" s="67">
        <f>X287*'Расчет субсидий'!AG287</f>
        <v>0</v>
      </c>
      <c r="Z287" s="54">
        <f t="shared" si="134"/>
        <v>0</v>
      </c>
      <c r="AA287" s="27" t="s">
        <v>367</v>
      </c>
      <c r="AB287" s="27" t="s">
        <v>367</v>
      </c>
      <c r="AC287" s="27" t="s">
        <v>367</v>
      </c>
      <c r="AD287" s="27" t="s">
        <v>367</v>
      </c>
      <c r="AE287" s="27" t="s">
        <v>367</v>
      </c>
      <c r="AF287" s="27" t="s">
        <v>367</v>
      </c>
      <c r="AG287" s="27" t="s">
        <v>367</v>
      </c>
      <c r="AH287" s="27" t="s">
        <v>367</v>
      </c>
      <c r="AI287" s="27" t="s">
        <v>367</v>
      </c>
      <c r="AJ287" s="27" t="s">
        <v>367</v>
      </c>
      <c r="AK287" s="27" t="s">
        <v>367</v>
      </c>
      <c r="AL287" s="27" t="s">
        <v>367</v>
      </c>
      <c r="AM287" s="59">
        <f>'Расчет субсидий'!AZ287-1</f>
        <v>-1.9117647058823461E-2</v>
      </c>
      <c r="AN287" s="59">
        <f>AM287*'Расчет субсидий'!BA287</f>
        <v>-0.19117647058823461</v>
      </c>
      <c r="AO287" s="54">
        <f t="shared" si="118"/>
        <v>-0.16946408629003376</v>
      </c>
      <c r="AP287" s="27" t="s">
        <v>367</v>
      </c>
      <c r="AQ287" s="27" t="s">
        <v>367</v>
      </c>
      <c r="AR287" s="27" t="s">
        <v>367</v>
      </c>
      <c r="AS287" s="27" t="s">
        <v>367</v>
      </c>
      <c r="AT287" s="27" t="s">
        <v>367</v>
      </c>
      <c r="AU287" s="27" t="s">
        <v>367</v>
      </c>
      <c r="AV287" s="53">
        <f t="shared" si="119"/>
        <v>-0.22562476188735747</v>
      </c>
    </row>
    <row r="288" spans="1:48" ht="15" customHeight="1">
      <c r="A288" s="33" t="s">
        <v>281</v>
      </c>
      <c r="B288" s="51">
        <f>'Расчет субсидий'!BM288</f>
        <v>-112.29999999999995</v>
      </c>
      <c r="C288" s="53">
        <f>'Расчет субсидий'!D288-1</f>
        <v>-1</v>
      </c>
      <c r="D288" s="53">
        <f>C288*'Расчет субсидий'!E288</f>
        <v>0</v>
      </c>
      <c r="E288" s="54">
        <f t="shared" si="130"/>
        <v>0</v>
      </c>
      <c r="F288" s="27" t="s">
        <v>367</v>
      </c>
      <c r="G288" s="27" t="s">
        <v>367</v>
      </c>
      <c r="H288" s="27" t="s">
        <v>367</v>
      </c>
      <c r="I288" s="27" t="s">
        <v>367</v>
      </c>
      <c r="J288" s="27" t="s">
        <v>367</v>
      </c>
      <c r="K288" s="27" t="s">
        <v>367</v>
      </c>
      <c r="L288" s="53">
        <f>'Расчет субсидий'!P288-1</f>
        <v>-0.25435427441435954</v>
      </c>
      <c r="M288" s="53">
        <f>L288*'Расчет субсидий'!Q288</f>
        <v>-5.0870854882871903</v>
      </c>
      <c r="N288" s="54">
        <f t="shared" si="131"/>
        <v>-54.263967905296212</v>
      </c>
      <c r="O288" s="53">
        <f>'Расчет субсидий'!T288-1</f>
        <v>-0.10698060941828247</v>
      </c>
      <c r="P288" s="53">
        <f>O288*'Расчет субсидий'!U288</f>
        <v>-4.2792243767312987</v>
      </c>
      <c r="Q288" s="54">
        <f t="shared" si="132"/>
        <v>-45.646509140284202</v>
      </c>
      <c r="R288" s="53">
        <f>'Расчет субсидий'!X288-1</f>
        <v>0</v>
      </c>
      <c r="S288" s="53">
        <f>R288*'Расчет субсидий'!Y288</f>
        <v>0</v>
      </c>
      <c r="T288" s="54">
        <f t="shared" si="133"/>
        <v>0</v>
      </c>
      <c r="U288" s="59">
        <f>'Расчет субсидий'!AB288-1</f>
        <v>-0.13490923109273145</v>
      </c>
      <c r="V288" s="59">
        <f>U288*'Расчет субсидий'!AC288</f>
        <v>-1.3490923109273145</v>
      </c>
      <c r="W288" s="54">
        <f t="shared" si="116"/>
        <v>-14.390774841507598</v>
      </c>
      <c r="X288" s="67">
        <f>'Расчет субсидий'!AF288-1</f>
        <v>1.8939393939394034E-2</v>
      </c>
      <c r="Y288" s="67">
        <f>X288*'Расчет субсидий'!AG288</f>
        <v>0.37878787878788067</v>
      </c>
      <c r="Z288" s="54">
        <f t="shared" si="134"/>
        <v>4.0405323135981837</v>
      </c>
      <c r="AA288" s="27" t="s">
        <v>367</v>
      </c>
      <c r="AB288" s="27" t="s">
        <v>367</v>
      </c>
      <c r="AC288" s="27" t="s">
        <v>367</v>
      </c>
      <c r="AD288" s="27" t="s">
        <v>367</v>
      </c>
      <c r="AE288" s="27" t="s">
        <v>367</v>
      </c>
      <c r="AF288" s="27" t="s">
        <v>367</v>
      </c>
      <c r="AG288" s="27" t="s">
        <v>367</v>
      </c>
      <c r="AH288" s="27" t="s">
        <v>367</v>
      </c>
      <c r="AI288" s="27" t="s">
        <v>367</v>
      </c>
      <c r="AJ288" s="27" t="s">
        <v>367</v>
      </c>
      <c r="AK288" s="27" t="s">
        <v>367</v>
      </c>
      <c r="AL288" s="27" t="s">
        <v>367</v>
      </c>
      <c r="AM288" s="59">
        <f>'Расчет субсидий'!AZ288-1</f>
        <v>-1.9117647058823461E-2</v>
      </c>
      <c r="AN288" s="59">
        <f>AM288*'Расчет субсидий'!BA288</f>
        <v>-0.19117647058823461</v>
      </c>
      <c r="AO288" s="54">
        <f t="shared" si="118"/>
        <v>-2.0392804265101248</v>
      </c>
      <c r="AP288" s="27" t="s">
        <v>367</v>
      </c>
      <c r="AQ288" s="27" t="s">
        <v>367</v>
      </c>
      <c r="AR288" s="27" t="s">
        <v>367</v>
      </c>
      <c r="AS288" s="27" t="s">
        <v>367</v>
      </c>
      <c r="AT288" s="27" t="s">
        <v>367</v>
      </c>
      <c r="AU288" s="27" t="s">
        <v>367</v>
      </c>
      <c r="AV288" s="53">
        <f t="shared" si="119"/>
        <v>-10.527790767746158</v>
      </c>
    </row>
    <row r="289" spans="1:48" ht="15" customHeight="1">
      <c r="A289" s="33" t="s">
        <v>282</v>
      </c>
      <c r="B289" s="51">
        <f>'Расчет субсидий'!BM289</f>
        <v>-47</v>
      </c>
      <c r="C289" s="53">
        <f>'Расчет субсидий'!D289-1</f>
        <v>-1</v>
      </c>
      <c r="D289" s="53">
        <f>C289*'Расчет субсидий'!E289</f>
        <v>0</v>
      </c>
      <c r="E289" s="54">
        <f t="shared" si="130"/>
        <v>0</v>
      </c>
      <c r="F289" s="27" t="s">
        <v>367</v>
      </c>
      <c r="G289" s="27" t="s">
        <v>367</v>
      </c>
      <c r="H289" s="27" t="s">
        <v>367</v>
      </c>
      <c r="I289" s="27" t="s">
        <v>367</v>
      </c>
      <c r="J289" s="27" t="s">
        <v>367</v>
      </c>
      <c r="K289" s="27" t="s">
        <v>367</v>
      </c>
      <c r="L289" s="53">
        <f>'Расчет субсидий'!P289-1</f>
        <v>-0.30292279651087106</v>
      </c>
      <c r="M289" s="53">
        <f>L289*'Расчет субсидий'!Q289</f>
        <v>-6.0584559302174217</v>
      </c>
      <c r="N289" s="54">
        <f t="shared" si="131"/>
        <v>-28.582868897916256</v>
      </c>
      <c r="O289" s="53">
        <f>'Расчет субсидий'!T289-1</f>
        <v>0</v>
      </c>
      <c r="P289" s="53">
        <f>O289*'Расчет субсидий'!U289</f>
        <v>0</v>
      </c>
      <c r="Q289" s="54">
        <f t="shared" si="132"/>
        <v>0</v>
      </c>
      <c r="R289" s="53">
        <f>'Расчет субсидий'!X289-1</f>
        <v>0</v>
      </c>
      <c r="S289" s="53">
        <f>R289*'Расчет субсидий'!Y289</f>
        <v>0</v>
      </c>
      <c r="T289" s="54">
        <f t="shared" si="133"/>
        <v>0</v>
      </c>
      <c r="U289" s="59">
        <f>'Расчет субсидий'!AB289-1</f>
        <v>-0.18077767325180305</v>
      </c>
      <c r="V289" s="59">
        <f>U289*'Расчет субсидий'!AC289</f>
        <v>-1.8077767325180305</v>
      </c>
      <c r="W289" s="54">
        <f t="shared" si="116"/>
        <v>-8.5288142618232996</v>
      </c>
      <c r="X289" s="67">
        <f>'Расчет субсидий'!AF289-1</f>
        <v>-9.5238095238095233E-2</v>
      </c>
      <c r="Y289" s="67">
        <f>X289*'Расчет субсидий'!AG289</f>
        <v>-1.9047619047619047</v>
      </c>
      <c r="Z289" s="54">
        <f t="shared" si="134"/>
        <v>-8.9863754779513503</v>
      </c>
      <c r="AA289" s="27" t="s">
        <v>367</v>
      </c>
      <c r="AB289" s="27" t="s">
        <v>367</v>
      </c>
      <c r="AC289" s="27" t="s">
        <v>367</v>
      </c>
      <c r="AD289" s="27" t="s">
        <v>367</v>
      </c>
      <c r="AE289" s="27" t="s">
        <v>367</v>
      </c>
      <c r="AF289" s="27" t="s">
        <v>367</v>
      </c>
      <c r="AG289" s="27" t="s">
        <v>367</v>
      </c>
      <c r="AH289" s="27" t="s">
        <v>367</v>
      </c>
      <c r="AI289" s="27" t="s">
        <v>367</v>
      </c>
      <c r="AJ289" s="27" t="s">
        <v>367</v>
      </c>
      <c r="AK289" s="27" t="s">
        <v>367</v>
      </c>
      <c r="AL289" s="27" t="s">
        <v>367</v>
      </c>
      <c r="AM289" s="59">
        <f>'Расчет субсидий'!AZ289-1</f>
        <v>-1.9117647058823461E-2</v>
      </c>
      <c r="AN289" s="59">
        <f>AM289*'Расчет субсидий'!BA289</f>
        <v>-0.19117647058823461</v>
      </c>
      <c r="AO289" s="54">
        <f t="shared" si="118"/>
        <v>-0.9019413623090845</v>
      </c>
      <c r="AP289" s="27" t="s">
        <v>367</v>
      </c>
      <c r="AQ289" s="27" t="s">
        <v>367</v>
      </c>
      <c r="AR289" s="27" t="s">
        <v>367</v>
      </c>
      <c r="AS289" s="27" t="s">
        <v>367</v>
      </c>
      <c r="AT289" s="27" t="s">
        <v>367</v>
      </c>
      <c r="AU289" s="27" t="s">
        <v>367</v>
      </c>
      <c r="AV289" s="53">
        <f t="shared" si="119"/>
        <v>-9.962171038085593</v>
      </c>
    </row>
    <row r="290" spans="1:48" ht="15" customHeight="1">
      <c r="A290" s="33" t="s">
        <v>283</v>
      </c>
      <c r="B290" s="51">
        <f>'Расчет субсидий'!BM290</f>
        <v>8.5</v>
      </c>
      <c r="C290" s="53">
        <f>'Расчет субсидий'!D290-1</f>
        <v>0.23409984537221118</v>
      </c>
      <c r="D290" s="53">
        <f>C290*'Расчет субсидий'!E290</f>
        <v>2.3409984537221118</v>
      </c>
      <c r="E290" s="54">
        <f t="shared" si="130"/>
        <v>11.720975368254678</v>
      </c>
      <c r="F290" s="27" t="s">
        <v>367</v>
      </c>
      <c r="G290" s="27" t="s">
        <v>367</v>
      </c>
      <c r="H290" s="27" t="s">
        <v>367</v>
      </c>
      <c r="I290" s="27" t="s">
        <v>367</v>
      </c>
      <c r="J290" s="27" t="s">
        <v>367</v>
      </c>
      <c r="K290" s="27" t="s">
        <v>367</v>
      </c>
      <c r="L290" s="53">
        <f>'Расчет субсидий'!P290-1</f>
        <v>9.903377759200005E-2</v>
      </c>
      <c r="M290" s="53">
        <f>L290*'Расчет субсидий'!Q290</f>
        <v>1.980675551840001</v>
      </c>
      <c r="N290" s="54">
        <f t="shared" si="131"/>
        <v>9.9169007645900304</v>
      </c>
      <c r="O290" s="53">
        <f>'Расчет субсидий'!T290-1</f>
        <v>0.10461741424802096</v>
      </c>
      <c r="P290" s="53">
        <f>O290*'Расчет субсидий'!U290</f>
        <v>3.6616094986807335</v>
      </c>
      <c r="Q290" s="54">
        <f t="shared" si="132"/>
        <v>18.333047026992514</v>
      </c>
      <c r="R290" s="53">
        <f>'Расчет субсидий'!X290-1</f>
        <v>0</v>
      </c>
      <c r="S290" s="53">
        <f>R290*'Расчет субсидий'!Y290</f>
        <v>0</v>
      </c>
      <c r="T290" s="54">
        <f t="shared" si="133"/>
        <v>0</v>
      </c>
      <c r="U290" s="59">
        <f>'Расчет субсидий'!AB290-1</f>
        <v>-0.11826605025436676</v>
      </c>
      <c r="V290" s="59">
        <f>U290*'Расчет субсидий'!AC290</f>
        <v>-1.1826605025436676</v>
      </c>
      <c r="W290" s="54">
        <f t="shared" si="116"/>
        <v>-5.9213770933005101</v>
      </c>
      <c r="X290" s="67">
        <f>'Расчет субсидий'!AF290-1</f>
        <v>0</v>
      </c>
      <c r="Y290" s="67">
        <f>X290*'Расчет субсидий'!AG290</f>
        <v>0</v>
      </c>
      <c r="Z290" s="54">
        <f t="shared" si="134"/>
        <v>0</v>
      </c>
      <c r="AA290" s="27" t="s">
        <v>367</v>
      </c>
      <c r="AB290" s="27" t="s">
        <v>367</v>
      </c>
      <c r="AC290" s="27" t="s">
        <v>367</v>
      </c>
      <c r="AD290" s="27" t="s">
        <v>367</v>
      </c>
      <c r="AE290" s="27" t="s">
        <v>367</v>
      </c>
      <c r="AF290" s="27" t="s">
        <v>367</v>
      </c>
      <c r="AG290" s="27" t="s">
        <v>367</v>
      </c>
      <c r="AH290" s="27" t="s">
        <v>367</v>
      </c>
      <c r="AI290" s="27" t="s">
        <v>367</v>
      </c>
      <c r="AJ290" s="27" t="s">
        <v>367</v>
      </c>
      <c r="AK290" s="27" t="s">
        <v>367</v>
      </c>
      <c r="AL290" s="27" t="s">
        <v>367</v>
      </c>
      <c r="AM290" s="59">
        <f>'Расчет субсидий'!AZ290-1</f>
        <v>-0.51029411764705879</v>
      </c>
      <c r="AN290" s="59">
        <f>AM290*'Расчет субсидий'!BA290</f>
        <v>-5.1029411764705879</v>
      </c>
      <c r="AO290" s="54">
        <f t="shared" si="118"/>
        <v>-25.54954606653671</v>
      </c>
      <c r="AP290" s="27" t="s">
        <v>367</v>
      </c>
      <c r="AQ290" s="27" t="s">
        <v>367</v>
      </c>
      <c r="AR290" s="27" t="s">
        <v>367</v>
      </c>
      <c r="AS290" s="27" t="s">
        <v>367</v>
      </c>
      <c r="AT290" s="27" t="s">
        <v>367</v>
      </c>
      <c r="AU290" s="27" t="s">
        <v>367</v>
      </c>
      <c r="AV290" s="53">
        <f t="shared" si="119"/>
        <v>1.6976818252285906</v>
      </c>
    </row>
    <row r="291" spans="1:48" ht="15" customHeight="1">
      <c r="A291" s="33" t="s">
        <v>284</v>
      </c>
      <c r="B291" s="51">
        <f>'Расчет субсидий'!BM291</f>
        <v>-198.09999999999991</v>
      </c>
      <c r="C291" s="53">
        <f>'Расчет субсидий'!D291-1</f>
        <v>-1</v>
      </c>
      <c r="D291" s="53">
        <f>C291*'Расчет субсидий'!E291</f>
        <v>0</v>
      </c>
      <c r="E291" s="54">
        <f t="shared" si="130"/>
        <v>0</v>
      </c>
      <c r="F291" s="27" t="s">
        <v>367</v>
      </c>
      <c r="G291" s="27" t="s">
        <v>367</v>
      </c>
      <c r="H291" s="27" t="s">
        <v>367</v>
      </c>
      <c r="I291" s="27" t="s">
        <v>367</v>
      </c>
      <c r="J291" s="27" t="s">
        <v>367</v>
      </c>
      <c r="K291" s="27" t="s">
        <v>367</v>
      </c>
      <c r="L291" s="53">
        <f>'Расчет субсидий'!P291-1</f>
        <v>9.1871295512277795E-2</v>
      </c>
      <c r="M291" s="53">
        <f>L291*'Расчет субсидий'!Q291</f>
        <v>1.8374259102455559</v>
      </c>
      <c r="N291" s="54">
        <f t="shared" si="131"/>
        <v>21.198395380564481</v>
      </c>
      <c r="O291" s="53">
        <f>'Расчет субсидий'!T291-1</f>
        <v>-0.46040609137055843</v>
      </c>
      <c r="P291" s="53">
        <f>O291*'Расчет субсидий'!U291</f>
        <v>-18.416243654822338</v>
      </c>
      <c r="Q291" s="54">
        <f t="shared" si="132"/>
        <v>-212.46832987544133</v>
      </c>
      <c r="R291" s="53">
        <f>'Расчет субсидий'!X291-1</f>
        <v>0</v>
      </c>
      <c r="S291" s="53">
        <f>R291*'Расчет субсидий'!Y291</f>
        <v>0</v>
      </c>
      <c r="T291" s="54">
        <f t="shared" si="133"/>
        <v>0</v>
      </c>
      <c r="U291" s="59">
        <f>'Расчет субсидий'!AB291-1</f>
        <v>-5.240511915269197E-3</v>
      </c>
      <c r="V291" s="59">
        <f>U291*'Расчет субсидий'!AC291</f>
        <v>-5.240511915269197E-2</v>
      </c>
      <c r="W291" s="54">
        <f t="shared" si="116"/>
        <v>-0.6045982205703706</v>
      </c>
      <c r="X291" s="67">
        <f>'Расчет субсидий'!AF291-1</f>
        <v>-1.7421602787456414E-2</v>
      </c>
      <c r="Y291" s="67">
        <f>X291*'Расчет субсидий'!AG291</f>
        <v>-0.34843205574912828</v>
      </c>
      <c r="Z291" s="54">
        <f t="shared" si="134"/>
        <v>-4.0198630267741278</v>
      </c>
      <c r="AA291" s="27" t="s">
        <v>367</v>
      </c>
      <c r="AB291" s="27" t="s">
        <v>367</v>
      </c>
      <c r="AC291" s="27" t="s">
        <v>367</v>
      </c>
      <c r="AD291" s="27" t="s">
        <v>367</v>
      </c>
      <c r="AE291" s="27" t="s">
        <v>367</v>
      </c>
      <c r="AF291" s="27" t="s">
        <v>367</v>
      </c>
      <c r="AG291" s="27" t="s">
        <v>367</v>
      </c>
      <c r="AH291" s="27" t="s">
        <v>367</v>
      </c>
      <c r="AI291" s="27" t="s">
        <v>367</v>
      </c>
      <c r="AJ291" s="27" t="s">
        <v>367</v>
      </c>
      <c r="AK291" s="27" t="s">
        <v>367</v>
      </c>
      <c r="AL291" s="27" t="s">
        <v>367</v>
      </c>
      <c r="AM291" s="59">
        <f>'Расчет субсидий'!AZ291-1</f>
        <v>-1.9117647058823461E-2</v>
      </c>
      <c r="AN291" s="59">
        <f>AM291*'Расчет субсидий'!BA291</f>
        <v>-0.19117647058823461</v>
      </c>
      <c r="AO291" s="54">
        <f t="shared" si="118"/>
        <v>-2.2056042577785653</v>
      </c>
      <c r="AP291" s="27" t="s">
        <v>367</v>
      </c>
      <c r="AQ291" s="27" t="s">
        <v>367</v>
      </c>
      <c r="AR291" s="27" t="s">
        <v>367</v>
      </c>
      <c r="AS291" s="27" t="s">
        <v>367</v>
      </c>
      <c r="AT291" s="27" t="s">
        <v>367</v>
      </c>
      <c r="AU291" s="27" t="s">
        <v>367</v>
      </c>
      <c r="AV291" s="53">
        <f t="shared" si="119"/>
        <v>-17.170831390066837</v>
      </c>
    </row>
    <row r="292" spans="1:48" ht="15" customHeight="1">
      <c r="A292" s="33" t="s">
        <v>285</v>
      </c>
      <c r="B292" s="51">
        <f>'Расчет субсидий'!BM292</f>
        <v>-0.39999999999999858</v>
      </c>
      <c r="C292" s="53">
        <f>'Расчет субсидий'!D292-1</f>
        <v>-1</v>
      </c>
      <c r="D292" s="53">
        <f>C292*'Расчет субсидий'!E292</f>
        <v>0</v>
      </c>
      <c r="E292" s="54">
        <f t="shared" si="130"/>
        <v>0</v>
      </c>
      <c r="F292" s="27" t="s">
        <v>367</v>
      </c>
      <c r="G292" s="27" t="s">
        <v>367</v>
      </c>
      <c r="H292" s="27" t="s">
        <v>367</v>
      </c>
      <c r="I292" s="27" t="s">
        <v>367</v>
      </c>
      <c r="J292" s="27" t="s">
        <v>367</v>
      </c>
      <c r="K292" s="27" t="s">
        <v>367</v>
      </c>
      <c r="L292" s="53">
        <f>'Расчет субсидий'!P292-1</f>
        <v>0.14286482128460087</v>
      </c>
      <c r="M292" s="53">
        <f>L292*'Расчет субсидий'!Q292</f>
        <v>2.8572964256920175</v>
      </c>
      <c r="N292" s="54">
        <f t="shared" si="131"/>
        <v>1.5266036928708568</v>
      </c>
      <c r="O292" s="53">
        <f>'Расчет субсидий'!T292-1</f>
        <v>8.1495016611295767E-2</v>
      </c>
      <c r="P292" s="53">
        <f>O292*'Расчет субсидий'!U292</f>
        <v>2.444850498338873</v>
      </c>
      <c r="Q292" s="54">
        <f t="shared" si="132"/>
        <v>1.3062410206100112</v>
      </c>
      <c r="R292" s="53">
        <f>'Расчет субсидий'!X292-1</f>
        <v>0</v>
      </c>
      <c r="S292" s="53">
        <f>R292*'Расчет субсидий'!Y292</f>
        <v>0</v>
      </c>
      <c r="T292" s="54">
        <f t="shared" si="133"/>
        <v>0</v>
      </c>
      <c r="U292" s="59">
        <f>'Расчет субсидий'!AB292-1</f>
        <v>-0.77201030697508155</v>
      </c>
      <c r="V292" s="59">
        <f>U292*'Расчет субсидий'!AC292</f>
        <v>-7.7201030697508157</v>
      </c>
      <c r="W292" s="54">
        <f t="shared" si="116"/>
        <v>-4.1247165501111267</v>
      </c>
      <c r="X292" s="67">
        <f>'Расчет субсидий'!AF292-1</f>
        <v>9.3023255813953432E-2</v>
      </c>
      <c r="Y292" s="67">
        <f>X292*'Расчет субсидий'!AG292</f>
        <v>1.8604651162790686</v>
      </c>
      <c r="Z292" s="54">
        <f t="shared" si="134"/>
        <v>0.99401409368338778</v>
      </c>
      <c r="AA292" s="27" t="s">
        <v>367</v>
      </c>
      <c r="AB292" s="27" t="s">
        <v>367</v>
      </c>
      <c r="AC292" s="27" t="s">
        <v>367</v>
      </c>
      <c r="AD292" s="27" t="s">
        <v>367</v>
      </c>
      <c r="AE292" s="27" t="s">
        <v>367</v>
      </c>
      <c r="AF292" s="27" t="s">
        <v>367</v>
      </c>
      <c r="AG292" s="27" t="s">
        <v>367</v>
      </c>
      <c r="AH292" s="27" t="s">
        <v>367</v>
      </c>
      <c r="AI292" s="27" t="s">
        <v>367</v>
      </c>
      <c r="AJ292" s="27" t="s">
        <v>367</v>
      </c>
      <c r="AK292" s="27" t="s">
        <v>367</v>
      </c>
      <c r="AL292" s="27" t="s">
        <v>367</v>
      </c>
      <c r="AM292" s="59">
        <f>'Расчет субсидий'!AZ292-1</f>
        <v>-1.9117647058823461E-2</v>
      </c>
      <c r="AN292" s="59">
        <f>AM292*'Расчет субсидий'!BA292</f>
        <v>-0.19117647058823461</v>
      </c>
      <c r="AO292" s="54">
        <f t="shared" si="118"/>
        <v>-0.10214225705312723</v>
      </c>
      <c r="AP292" s="27" t="s">
        <v>367</v>
      </c>
      <c r="AQ292" s="27" t="s">
        <v>367</v>
      </c>
      <c r="AR292" s="27" t="s">
        <v>367</v>
      </c>
      <c r="AS292" s="27" t="s">
        <v>367</v>
      </c>
      <c r="AT292" s="27" t="s">
        <v>367</v>
      </c>
      <c r="AU292" s="27" t="s">
        <v>367</v>
      </c>
      <c r="AV292" s="53">
        <f t="shared" si="119"/>
        <v>-0.74866750002909122</v>
      </c>
    </row>
    <row r="293" spans="1:48" ht="15" customHeight="1">
      <c r="A293" s="33" t="s">
        <v>286</v>
      </c>
      <c r="B293" s="51">
        <f>'Расчет субсидий'!BM293</f>
        <v>40.600000000000023</v>
      </c>
      <c r="C293" s="53">
        <f>'Расчет субсидий'!D293-1</f>
        <v>0.2009360649947014</v>
      </c>
      <c r="D293" s="53">
        <f>C293*'Расчет субсидий'!E293</f>
        <v>2.009360649947014</v>
      </c>
      <c r="E293" s="54">
        <f t="shared" si="130"/>
        <v>11.339395141859177</v>
      </c>
      <c r="F293" s="27" t="s">
        <v>367</v>
      </c>
      <c r="G293" s="27" t="s">
        <v>367</v>
      </c>
      <c r="H293" s="27" t="s">
        <v>367</v>
      </c>
      <c r="I293" s="27" t="s">
        <v>367</v>
      </c>
      <c r="J293" s="27" t="s">
        <v>367</v>
      </c>
      <c r="K293" s="27" t="s">
        <v>367</v>
      </c>
      <c r="L293" s="53">
        <f>'Расчет субсидий'!P293-1</f>
        <v>-0.38349882362324039</v>
      </c>
      <c r="M293" s="53">
        <f>L293*'Расчет субсидий'!Q293</f>
        <v>-7.6699764724648078</v>
      </c>
      <c r="N293" s="54">
        <f t="shared" si="131"/>
        <v>-43.28386442341003</v>
      </c>
      <c r="O293" s="53">
        <f>'Расчет субсидий'!T293-1</f>
        <v>0.30000000000000004</v>
      </c>
      <c r="P293" s="53">
        <f>O293*'Расчет субсидий'!U293</f>
        <v>9.0000000000000018</v>
      </c>
      <c r="Q293" s="54">
        <f t="shared" si="132"/>
        <v>50.789566462060321</v>
      </c>
      <c r="R293" s="53">
        <f>'Расчет субсидий'!X293-1</f>
        <v>0</v>
      </c>
      <c r="S293" s="53">
        <f>R293*'Расчет субсидий'!Y293</f>
        <v>0</v>
      </c>
      <c r="T293" s="54">
        <f t="shared" si="133"/>
        <v>0</v>
      </c>
      <c r="U293" s="59">
        <f>'Расчет субсидий'!AB293-1</f>
        <v>0.27530784508440909</v>
      </c>
      <c r="V293" s="59">
        <f>U293*'Расчет субсидий'!AC293</f>
        <v>2.7530784508440909</v>
      </c>
      <c r="W293" s="54">
        <f t="shared" si="116"/>
        <v>15.536406772712445</v>
      </c>
      <c r="X293" s="67">
        <f>'Расчет субсидий'!AF293-1</f>
        <v>5.509641873278226E-2</v>
      </c>
      <c r="Y293" s="67">
        <f>X293*'Расчет субсидий'!AG293</f>
        <v>1.1019283746556452</v>
      </c>
      <c r="Z293" s="54">
        <f t="shared" si="134"/>
        <v>6.2184960467781094</v>
      </c>
      <c r="AA293" s="27" t="s">
        <v>367</v>
      </c>
      <c r="AB293" s="27" t="s">
        <v>367</v>
      </c>
      <c r="AC293" s="27" t="s">
        <v>367</v>
      </c>
      <c r="AD293" s="27" t="s">
        <v>367</v>
      </c>
      <c r="AE293" s="27" t="s">
        <v>367</v>
      </c>
      <c r="AF293" s="27" t="s">
        <v>367</v>
      </c>
      <c r="AG293" s="27" t="s">
        <v>367</v>
      </c>
      <c r="AH293" s="27" t="s">
        <v>367</v>
      </c>
      <c r="AI293" s="27" t="s">
        <v>367</v>
      </c>
      <c r="AJ293" s="27" t="s">
        <v>367</v>
      </c>
      <c r="AK293" s="27" t="s">
        <v>367</v>
      </c>
      <c r="AL293" s="27" t="s">
        <v>367</v>
      </c>
      <c r="AM293" s="59">
        <f>'Расчет субсидий'!AZ293-1</f>
        <v>-1</v>
      </c>
      <c r="AN293" s="59">
        <f>AM293*'Расчет субсидий'!BA293</f>
        <v>0</v>
      </c>
      <c r="AO293" s="54">
        <f t="shared" si="118"/>
        <v>0</v>
      </c>
      <c r="AP293" s="27" t="s">
        <v>367</v>
      </c>
      <c r="AQ293" s="27" t="s">
        <v>367</v>
      </c>
      <c r="AR293" s="27" t="s">
        <v>367</v>
      </c>
      <c r="AS293" s="27" t="s">
        <v>367</v>
      </c>
      <c r="AT293" s="27" t="s">
        <v>367</v>
      </c>
      <c r="AU293" s="27" t="s">
        <v>367</v>
      </c>
      <c r="AV293" s="53">
        <f t="shared" si="119"/>
        <v>7.194391002981944</v>
      </c>
    </row>
    <row r="294" spans="1:48" ht="15" customHeight="1">
      <c r="A294" s="33" t="s">
        <v>287</v>
      </c>
      <c r="B294" s="51">
        <f>'Расчет субсидий'!BM294</f>
        <v>0.70000000000000284</v>
      </c>
      <c r="C294" s="53">
        <f>'Расчет субсидий'!D294-1</f>
        <v>-1</v>
      </c>
      <c r="D294" s="53">
        <f>C294*'Расчет субсидий'!E294</f>
        <v>0</v>
      </c>
      <c r="E294" s="54">
        <f t="shared" si="130"/>
        <v>0</v>
      </c>
      <c r="F294" s="27" t="s">
        <v>367</v>
      </c>
      <c r="G294" s="27" t="s">
        <v>367</v>
      </c>
      <c r="H294" s="27" t="s">
        <v>367</v>
      </c>
      <c r="I294" s="27" t="s">
        <v>367</v>
      </c>
      <c r="J294" s="27" t="s">
        <v>367</v>
      </c>
      <c r="K294" s="27" t="s">
        <v>367</v>
      </c>
      <c r="L294" s="53">
        <f>'Расчет субсидий'!P294-1</f>
        <v>9.360630610904308E-2</v>
      </c>
      <c r="M294" s="53">
        <f>L294*'Расчет субсидий'!Q294</f>
        <v>1.8721261221808616</v>
      </c>
      <c r="N294" s="54">
        <f t="shared" si="131"/>
        <v>0.77725244853931896</v>
      </c>
      <c r="O294" s="53">
        <f>'Расчет субсидий'!T294-1</f>
        <v>0</v>
      </c>
      <c r="P294" s="53">
        <f>O294*'Расчет субсидий'!U294</f>
        <v>0</v>
      </c>
      <c r="Q294" s="54">
        <f t="shared" si="132"/>
        <v>0</v>
      </c>
      <c r="R294" s="53">
        <f>'Расчет субсидий'!X294-1</f>
        <v>0</v>
      </c>
      <c r="S294" s="53">
        <f>R294*'Расчет субсидий'!Y294</f>
        <v>0</v>
      </c>
      <c r="T294" s="54">
        <f t="shared" si="133"/>
        <v>0</v>
      </c>
      <c r="U294" s="59">
        <f>'Расчет субсидий'!AB294-1</f>
        <v>-0.19003595274781715</v>
      </c>
      <c r="V294" s="59">
        <f>U294*'Расчет субсидий'!AC294</f>
        <v>-1.9003595274781715</v>
      </c>
      <c r="W294" s="54">
        <f t="shared" si="116"/>
        <v>-0.78897413926193638</v>
      </c>
      <c r="X294" s="67">
        <f>'Расчет субсидий'!AF294-1</f>
        <v>8.5714285714285632E-2</v>
      </c>
      <c r="Y294" s="67">
        <f>X294*'Расчет субсидий'!AG294</f>
        <v>1.7142857142857126</v>
      </c>
      <c r="Z294" s="54">
        <f t="shared" si="134"/>
        <v>0.71172169072262026</v>
      </c>
      <c r="AA294" s="27" t="s">
        <v>367</v>
      </c>
      <c r="AB294" s="27" t="s">
        <v>367</v>
      </c>
      <c r="AC294" s="27" t="s">
        <v>367</v>
      </c>
      <c r="AD294" s="27" t="s">
        <v>367</v>
      </c>
      <c r="AE294" s="27" t="s">
        <v>367</v>
      </c>
      <c r="AF294" s="27" t="s">
        <v>367</v>
      </c>
      <c r="AG294" s="27" t="s">
        <v>367</v>
      </c>
      <c r="AH294" s="27" t="s">
        <v>367</v>
      </c>
      <c r="AI294" s="27" t="s">
        <v>367</v>
      </c>
      <c r="AJ294" s="27" t="s">
        <v>367</v>
      </c>
      <c r="AK294" s="27" t="s">
        <v>367</v>
      </c>
      <c r="AL294" s="27" t="s">
        <v>367</v>
      </c>
      <c r="AM294" s="59">
        <f>'Расчет субсидий'!AZ294-1</f>
        <v>-1</v>
      </c>
      <c r="AN294" s="59">
        <f>AM294*'Расчет субсидий'!BA294</f>
        <v>0</v>
      </c>
      <c r="AO294" s="54">
        <f t="shared" si="118"/>
        <v>0</v>
      </c>
      <c r="AP294" s="27" t="s">
        <v>367</v>
      </c>
      <c r="AQ294" s="27" t="s">
        <v>367</v>
      </c>
      <c r="AR294" s="27" t="s">
        <v>367</v>
      </c>
      <c r="AS294" s="27" t="s">
        <v>367</v>
      </c>
      <c r="AT294" s="27" t="s">
        <v>367</v>
      </c>
      <c r="AU294" s="27" t="s">
        <v>367</v>
      </c>
      <c r="AV294" s="53">
        <f t="shared" si="119"/>
        <v>1.6860523089884027</v>
      </c>
    </row>
    <row r="295" spans="1:48" ht="15" customHeight="1">
      <c r="A295" s="33" t="s">
        <v>288</v>
      </c>
      <c r="B295" s="51">
        <f>'Расчет субсидий'!BM295</f>
        <v>7</v>
      </c>
      <c r="C295" s="53">
        <f>'Расчет субсидий'!D295-1</f>
        <v>-6.4572897042098232E-2</v>
      </c>
      <c r="D295" s="53">
        <f>C295*'Расчет субсидий'!E295</f>
        <v>-0.64572897042098232</v>
      </c>
      <c r="E295" s="54">
        <f t="shared" si="130"/>
        <v>-0.74716932598669761</v>
      </c>
      <c r="F295" s="27" t="s">
        <v>367</v>
      </c>
      <c r="G295" s="27" t="s">
        <v>367</v>
      </c>
      <c r="H295" s="27" t="s">
        <v>367</v>
      </c>
      <c r="I295" s="27" t="s">
        <v>367</v>
      </c>
      <c r="J295" s="27" t="s">
        <v>367</v>
      </c>
      <c r="K295" s="27" t="s">
        <v>367</v>
      </c>
      <c r="L295" s="53">
        <f>'Расчет субсидий'!P295-1</f>
        <v>0.11804249022302082</v>
      </c>
      <c r="M295" s="53">
        <f>L295*'Расчет субсидий'!Q295</f>
        <v>2.3608498044604165</v>
      </c>
      <c r="N295" s="54">
        <f t="shared" si="131"/>
        <v>2.7317259066207118</v>
      </c>
      <c r="O295" s="53">
        <f>'Расчет субсидий'!T295-1</f>
        <v>0</v>
      </c>
      <c r="P295" s="53">
        <f>O295*'Расчет субсидий'!U295</f>
        <v>0</v>
      </c>
      <c r="Q295" s="54">
        <f t="shared" si="132"/>
        <v>0</v>
      </c>
      <c r="R295" s="53">
        <f>'Расчет субсидий'!X295-1</f>
        <v>0</v>
      </c>
      <c r="S295" s="53">
        <f>R295*'Расчет субсидий'!Y295</f>
        <v>0</v>
      </c>
      <c r="T295" s="54">
        <f t="shared" si="133"/>
        <v>0</v>
      </c>
      <c r="U295" s="59">
        <f>'Расчет субсидий'!AB295-1</f>
        <v>0.22068515123739685</v>
      </c>
      <c r="V295" s="59">
        <f>U295*'Расчет субсидий'!AC295</f>
        <v>2.2068515123739685</v>
      </c>
      <c r="W295" s="54">
        <f t="shared" si="116"/>
        <v>2.5535353570681352</v>
      </c>
      <c r="X295" s="67">
        <f>'Расчет субсидий'!AF295-1</f>
        <v>0.11594202898550732</v>
      </c>
      <c r="Y295" s="67">
        <f>X295*'Расчет субсидий'!AG295</f>
        <v>2.3188405797101463</v>
      </c>
      <c r="Z295" s="54">
        <f t="shared" si="134"/>
        <v>2.6831172711409996</v>
      </c>
      <c r="AA295" s="27" t="s">
        <v>367</v>
      </c>
      <c r="AB295" s="27" t="s">
        <v>367</v>
      </c>
      <c r="AC295" s="27" t="s">
        <v>367</v>
      </c>
      <c r="AD295" s="27" t="s">
        <v>367</v>
      </c>
      <c r="AE295" s="27" t="s">
        <v>367</v>
      </c>
      <c r="AF295" s="27" t="s">
        <v>367</v>
      </c>
      <c r="AG295" s="27" t="s">
        <v>367</v>
      </c>
      <c r="AH295" s="27" t="s">
        <v>367</v>
      </c>
      <c r="AI295" s="27" t="s">
        <v>367</v>
      </c>
      <c r="AJ295" s="27" t="s">
        <v>367</v>
      </c>
      <c r="AK295" s="27" t="s">
        <v>367</v>
      </c>
      <c r="AL295" s="27" t="s">
        <v>367</v>
      </c>
      <c r="AM295" s="59">
        <f>'Расчет субсидий'!AZ295-1</f>
        <v>-1.9117647058823461E-2</v>
      </c>
      <c r="AN295" s="59">
        <f>AM295*'Расчет субсидий'!BA295</f>
        <v>-0.19117647058823461</v>
      </c>
      <c r="AO295" s="54">
        <f t="shared" si="118"/>
        <v>-0.22120920884314951</v>
      </c>
      <c r="AP295" s="27" t="s">
        <v>367</v>
      </c>
      <c r="AQ295" s="27" t="s">
        <v>367</v>
      </c>
      <c r="AR295" s="27" t="s">
        <v>367</v>
      </c>
      <c r="AS295" s="27" t="s">
        <v>367</v>
      </c>
      <c r="AT295" s="27" t="s">
        <v>367</v>
      </c>
      <c r="AU295" s="27" t="s">
        <v>367</v>
      </c>
      <c r="AV295" s="53">
        <f t="shared" si="119"/>
        <v>6.0496364555353148</v>
      </c>
    </row>
    <row r="296" spans="1:48" ht="15" customHeight="1">
      <c r="A296" s="33" t="s">
        <v>289</v>
      </c>
      <c r="B296" s="51">
        <f>'Расчет субсидий'!BM296</f>
        <v>1.3000000000000007</v>
      </c>
      <c r="C296" s="53">
        <f>'Расчет субсидий'!D296-1</f>
        <v>2.7706040430179657E-2</v>
      </c>
      <c r="D296" s="53">
        <f>C296*'Расчет субсидий'!E296</f>
        <v>0.27706040430179657</v>
      </c>
      <c r="E296" s="54">
        <f t="shared" si="130"/>
        <v>6.3410393934644024E-2</v>
      </c>
      <c r="F296" s="27" t="s">
        <v>367</v>
      </c>
      <c r="G296" s="27" t="s">
        <v>367</v>
      </c>
      <c r="H296" s="27" t="s">
        <v>367</v>
      </c>
      <c r="I296" s="27" t="s">
        <v>367</v>
      </c>
      <c r="J296" s="27" t="s">
        <v>367</v>
      </c>
      <c r="K296" s="27" t="s">
        <v>367</v>
      </c>
      <c r="L296" s="53">
        <f>'Расчет субсидий'!P296-1</f>
        <v>8.7763690952237461E-2</v>
      </c>
      <c r="M296" s="53">
        <f>L296*'Расчет субсидий'!Q296</f>
        <v>1.7552738190447492</v>
      </c>
      <c r="N296" s="54">
        <f t="shared" si="131"/>
        <v>0.40172685306397965</v>
      </c>
      <c r="O296" s="53">
        <f>'Расчет субсидий'!T296-1</f>
        <v>0</v>
      </c>
      <c r="P296" s="53">
        <f>O296*'Расчет субсидий'!U296</f>
        <v>0</v>
      </c>
      <c r="Q296" s="54">
        <f t="shared" si="132"/>
        <v>0</v>
      </c>
      <c r="R296" s="53">
        <f>'Расчет субсидий'!X296-1</f>
        <v>0</v>
      </c>
      <c r="S296" s="53">
        <f>R296*'Расчет субсидий'!Y296</f>
        <v>0</v>
      </c>
      <c r="T296" s="54">
        <f t="shared" si="133"/>
        <v>0</v>
      </c>
      <c r="U296" s="59">
        <f>'Расчет субсидий'!AB296-1</f>
        <v>2.4535962281206247E-2</v>
      </c>
      <c r="V296" s="59">
        <f>U296*'Расчет субсидий'!AC296</f>
        <v>0.24535962281206247</v>
      </c>
      <c r="W296" s="54">
        <f t="shared" si="116"/>
        <v>5.6155084222071439E-2</v>
      </c>
      <c r="X296" s="67">
        <f>'Расчет субсидий'!AF296-1</f>
        <v>0.22545454545454535</v>
      </c>
      <c r="Y296" s="67">
        <f>X296*'Расчет субсидий'!AG296</f>
        <v>4.509090909090907</v>
      </c>
      <c r="Z296" s="54">
        <f t="shared" si="134"/>
        <v>1.0319887879796994</v>
      </c>
      <c r="AA296" s="27" t="s">
        <v>367</v>
      </c>
      <c r="AB296" s="27" t="s">
        <v>367</v>
      </c>
      <c r="AC296" s="27" t="s">
        <v>367</v>
      </c>
      <c r="AD296" s="27" t="s">
        <v>367</v>
      </c>
      <c r="AE296" s="27" t="s">
        <v>367</v>
      </c>
      <c r="AF296" s="27" t="s">
        <v>367</v>
      </c>
      <c r="AG296" s="27" t="s">
        <v>367</v>
      </c>
      <c r="AH296" s="27" t="s">
        <v>367</v>
      </c>
      <c r="AI296" s="27" t="s">
        <v>367</v>
      </c>
      <c r="AJ296" s="27" t="s">
        <v>367</v>
      </c>
      <c r="AK296" s="27" t="s">
        <v>367</v>
      </c>
      <c r="AL296" s="27" t="s">
        <v>367</v>
      </c>
      <c r="AM296" s="59">
        <f>'Расчет субсидий'!AZ296-1</f>
        <v>-0.11066666666666658</v>
      </c>
      <c r="AN296" s="59">
        <f>AM296*'Расчет субсидий'!BA296</f>
        <v>-1.1066666666666658</v>
      </c>
      <c r="AO296" s="54">
        <f t="shared" si="118"/>
        <v>-0.25328111920039392</v>
      </c>
      <c r="AP296" s="27" t="s">
        <v>367</v>
      </c>
      <c r="AQ296" s="27" t="s">
        <v>367</v>
      </c>
      <c r="AR296" s="27" t="s">
        <v>367</v>
      </c>
      <c r="AS296" s="27" t="s">
        <v>367</v>
      </c>
      <c r="AT296" s="27" t="s">
        <v>367</v>
      </c>
      <c r="AU296" s="27" t="s">
        <v>367</v>
      </c>
      <c r="AV296" s="53">
        <f t="shared" si="119"/>
        <v>5.6801180885828497</v>
      </c>
    </row>
    <row r="297" spans="1:48" ht="15" customHeight="1">
      <c r="A297" s="33" t="s">
        <v>290</v>
      </c>
      <c r="B297" s="51">
        <f>'Расчет субсидий'!BM297</f>
        <v>-4</v>
      </c>
      <c r="C297" s="53">
        <f>'Расчет субсидий'!D297-1</f>
        <v>8.2986587073476281E-2</v>
      </c>
      <c r="D297" s="53">
        <f>C297*'Расчет субсидий'!E297</f>
        <v>0.82986587073476281</v>
      </c>
      <c r="E297" s="54">
        <f t="shared" si="130"/>
        <v>0.15922063450497073</v>
      </c>
      <c r="F297" s="27" t="s">
        <v>367</v>
      </c>
      <c r="G297" s="27" t="s">
        <v>367</v>
      </c>
      <c r="H297" s="27" t="s">
        <v>367</v>
      </c>
      <c r="I297" s="27" t="s">
        <v>367</v>
      </c>
      <c r="J297" s="27" t="s">
        <v>367</v>
      </c>
      <c r="K297" s="27" t="s">
        <v>367</v>
      </c>
      <c r="L297" s="53">
        <f>'Расчет субсидий'!P297-1</f>
        <v>-0.31166723443093958</v>
      </c>
      <c r="M297" s="53">
        <f>L297*'Расчет субсидий'!Q297</f>
        <v>-6.2333446886187911</v>
      </c>
      <c r="N297" s="54">
        <f t="shared" si="131"/>
        <v>-1.1959488049934315</v>
      </c>
      <c r="O297" s="53">
        <f>'Расчет субсидий'!T297-1</f>
        <v>0</v>
      </c>
      <c r="P297" s="53">
        <f>O297*'Расчет субсидий'!U297</f>
        <v>0</v>
      </c>
      <c r="Q297" s="54">
        <f t="shared" si="132"/>
        <v>0</v>
      </c>
      <c r="R297" s="53">
        <f>'Расчет субсидий'!X297-1</f>
        <v>0</v>
      </c>
      <c r="S297" s="53">
        <f>R297*'Расчет субсидий'!Y297</f>
        <v>0</v>
      </c>
      <c r="T297" s="54">
        <f t="shared" si="133"/>
        <v>0</v>
      </c>
      <c r="U297" s="59">
        <f>'Расчет субсидий'!AB297-1</f>
        <v>-0.62535437735370025</v>
      </c>
      <c r="V297" s="59">
        <f>U297*'Расчет субсидий'!AC297</f>
        <v>-6.2535437735370021</v>
      </c>
      <c r="W297" s="54">
        <f t="shared" si="116"/>
        <v>-1.1998242639447074</v>
      </c>
      <c r="X297" s="67">
        <f>'Расчет субсидий'!AF297-1</f>
        <v>-0.44999999999999996</v>
      </c>
      <c r="Y297" s="67">
        <f>X297*'Расчет субсидий'!AG297</f>
        <v>-9</v>
      </c>
      <c r="Z297" s="54">
        <f t="shared" si="134"/>
        <v>-1.7267678562030413</v>
      </c>
      <c r="AA297" s="27" t="s">
        <v>367</v>
      </c>
      <c r="AB297" s="27" t="s">
        <v>367</v>
      </c>
      <c r="AC297" s="27" t="s">
        <v>367</v>
      </c>
      <c r="AD297" s="27" t="s">
        <v>367</v>
      </c>
      <c r="AE297" s="27" t="s">
        <v>367</v>
      </c>
      <c r="AF297" s="27" t="s">
        <v>367</v>
      </c>
      <c r="AG297" s="27" t="s">
        <v>367</v>
      </c>
      <c r="AH297" s="27" t="s">
        <v>367</v>
      </c>
      <c r="AI297" s="27" t="s">
        <v>367</v>
      </c>
      <c r="AJ297" s="27" t="s">
        <v>367</v>
      </c>
      <c r="AK297" s="27" t="s">
        <v>367</v>
      </c>
      <c r="AL297" s="27" t="s">
        <v>367</v>
      </c>
      <c r="AM297" s="59">
        <f>'Расчет субсидий'!AZ297-1</f>
        <v>-1.9117647058823461E-2</v>
      </c>
      <c r="AN297" s="59">
        <f>AM297*'Расчет субсидий'!BA297</f>
        <v>-0.19117647058823461</v>
      </c>
      <c r="AO297" s="54">
        <f t="shared" si="118"/>
        <v>-3.6679709363789961E-2</v>
      </c>
      <c r="AP297" s="27" t="s">
        <v>367</v>
      </c>
      <c r="AQ297" s="27" t="s">
        <v>367</v>
      </c>
      <c r="AR297" s="27" t="s">
        <v>367</v>
      </c>
      <c r="AS297" s="27" t="s">
        <v>367</v>
      </c>
      <c r="AT297" s="27" t="s">
        <v>367</v>
      </c>
      <c r="AU297" s="27" t="s">
        <v>367</v>
      </c>
      <c r="AV297" s="53">
        <f t="shared" si="119"/>
        <v>-20.848199062009268</v>
      </c>
    </row>
    <row r="298" spans="1:48" ht="15" customHeight="1">
      <c r="A298" s="33" t="s">
        <v>291</v>
      </c>
      <c r="B298" s="51">
        <f>'Расчет субсидий'!BM298</f>
        <v>-4.1999999999999886</v>
      </c>
      <c r="C298" s="53">
        <f>'Расчет субсидий'!D298-1</f>
        <v>-1</v>
      </c>
      <c r="D298" s="53">
        <f>C298*'Расчет субсидий'!E298</f>
        <v>0</v>
      </c>
      <c r="E298" s="54">
        <f t="shared" si="130"/>
        <v>0</v>
      </c>
      <c r="F298" s="27" t="s">
        <v>367</v>
      </c>
      <c r="G298" s="27" t="s">
        <v>367</v>
      </c>
      <c r="H298" s="27" t="s">
        <v>367</v>
      </c>
      <c r="I298" s="27" t="s">
        <v>367</v>
      </c>
      <c r="J298" s="27" t="s">
        <v>367</v>
      </c>
      <c r="K298" s="27" t="s">
        <v>367</v>
      </c>
      <c r="L298" s="53">
        <f>'Расчет субсидий'!P298-1</f>
        <v>3.9538435431868191E-2</v>
      </c>
      <c r="M298" s="53">
        <f>L298*'Расчет субсидий'!Q298</f>
        <v>0.79076870863736382</v>
      </c>
      <c r="N298" s="54">
        <f t="shared" si="131"/>
        <v>3.619851114836838</v>
      </c>
      <c r="O298" s="53">
        <f>'Расчет субсидий'!T298-1</f>
        <v>0</v>
      </c>
      <c r="P298" s="53">
        <f>O298*'Расчет субсидий'!U298</f>
        <v>0</v>
      </c>
      <c r="Q298" s="54">
        <f t="shared" si="132"/>
        <v>0</v>
      </c>
      <c r="R298" s="53">
        <f>'Расчет субсидий'!X298-1</f>
        <v>0</v>
      </c>
      <c r="S298" s="53">
        <f>R298*'Расчет субсидий'!Y298</f>
        <v>0</v>
      </c>
      <c r="T298" s="54">
        <f t="shared" si="133"/>
        <v>0</v>
      </c>
      <c r="U298" s="59">
        <f>'Расчет субсидий'!AB298-1</f>
        <v>-0.18722073279714035</v>
      </c>
      <c r="V298" s="59">
        <f>U298*'Расчет субсидий'!AC298</f>
        <v>-1.8722073279714035</v>
      </c>
      <c r="W298" s="54">
        <f t="shared" si="116"/>
        <v>-8.5702832058708545</v>
      </c>
      <c r="X298" s="67">
        <f>'Расчет субсидий'!AF298-1</f>
        <v>8.1967213114753079E-3</v>
      </c>
      <c r="Y298" s="67">
        <f>X298*'Расчет субсидий'!AG298</f>
        <v>0.16393442622950616</v>
      </c>
      <c r="Z298" s="54">
        <f t="shared" si="134"/>
        <v>0.7504320910340283</v>
      </c>
      <c r="AA298" s="27" t="s">
        <v>367</v>
      </c>
      <c r="AB298" s="27" t="s">
        <v>367</v>
      </c>
      <c r="AC298" s="27" t="s">
        <v>367</v>
      </c>
      <c r="AD298" s="27" t="s">
        <v>367</v>
      </c>
      <c r="AE298" s="27" t="s">
        <v>367</v>
      </c>
      <c r="AF298" s="27" t="s">
        <v>367</v>
      </c>
      <c r="AG298" s="27" t="s">
        <v>367</v>
      </c>
      <c r="AH298" s="27" t="s">
        <v>367</v>
      </c>
      <c r="AI298" s="27" t="s">
        <v>367</v>
      </c>
      <c r="AJ298" s="27" t="s">
        <v>367</v>
      </c>
      <c r="AK298" s="27" t="s">
        <v>367</v>
      </c>
      <c r="AL298" s="27" t="s">
        <v>367</v>
      </c>
      <c r="AM298" s="59">
        <f>'Расчет субсидий'!AZ298-1</f>
        <v>-1</v>
      </c>
      <c r="AN298" s="59">
        <f>AM298*'Расчет субсидий'!BA298</f>
        <v>0</v>
      </c>
      <c r="AO298" s="54">
        <f t="shared" si="118"/>
        <v>0</v>
      </c>
      <c r="AP298" s="27" t="s">
        <v>367</v>
      </c>
      <c r="AQ298" s="27" t="s">
        <v>367</v>
      </c>
      <c r="AR298" s="27" t="s">
        <v>367</v>
      </c>
      <c r="AS298" s="27" t="s">
        <v>367</v>
      </c>
      <c r="AT298" s="27" t="s">
        <v>367</v>
      </c>
      <c r="AU298" s="27" t="s">
        <v>367</v>
      </c>
      <c r="AV298" s="53">
        <f t="shared" si="119"/>
        <v>-0.91750419310453357</v>
      </c>
    </row>
    <row r="299" spans="1:48" ht="15" customHeight="1">
      <c r="A299" s="33" t="s">
        <v>292</v>
      </c>
      <c r="B299" s="51">
        <f>'Расчет субсидий'!BM299</f>
        <v>-38.299999999999955</v>
      </c>
      <c r="C299" s="53">
        <f>'Расчет субсидий'!D299-1</f>
        <v>6.2516733601071017E-2</v>
      </c>
      <c r="D299" s="53">
        <f>C299*'Расчет субсидий'!E299</f>
        <v>0.62516733601071017</v>
      </c>
      <c r="E299" s="54">
        <f t="shared" si="130"/>
        <v>3.8424885980466112</v>
      </c>
      <c r="F299" s="27" t="s">
        <v>367</v>
      </c>
      <c r="G299" s="27" t="s">
        <v>367</v>
      </c>
      <c r="H299" s="27" t="s">
        <v>367</v>
      </c>
      <c r="I299" s="27" t="s">
        <v>367</v>
      </c>
      <c r="J299" s="27" t="s">
        <v>367</v>
      </c>
      <c r="K299" s="27" t="s">
        <v>367</v>
      </c>
      <c r="L299" s="53">
        <f>'Расчет субсидий'!P299-1</f>
        <v>-0.43674622993979517</v>
      </c>
      <c r="M299" s="53">
        <f>L299*'Расчет субсидий'!Q299</f>
        <v>-8.734924598795903</v>
      </c>
      <c r="N299" s="54">
        <f t="shared" si="131"/>
        <v>-53.687782842024752</v>
      </c>
      <c r="O299" s="53">
        <f>'Расчет субсидий'!T299-1</f>
        <v>0</v>
      </c>
      <c r="P299" s="53">
        <f>O299*'Расчет субсидий'!U299</f>
        <v>0</v>
      </c>
      <c r="Q299" s="54">
        <f t="shared" si="132"/>
        <v>0</v>
      </c>
      <c r="R299" s="53">
        <f>'Расчет субсидий'!X299-1</f>
        <v>0</v>
      </c>
      <c r="S299" s="53">
        <f>R299*'Расчет субсидий'!Y299</f>
        <v>0</v>
      </c>
      <c r="T299" s="54">
        <f t="shared" si="133"/>
        <v>0</v>
      </c>
      <c r="U299" s="59">
        <f>'Расчет субсидий'!AB299-1</f>
        <v>6.9089516352107472E-2</v>
      </c>
      <c r="V299" s="59">
        <f>U299*'Расчет субсидий'!AC299</f>
        <v>0.69089516352107472</v>
      </c>
      <c r="W299" s="54">
        <f t="shared" si="116"/>
        <v>4.2464739204317574</v>
      </c>
      <c r="X299" s="67">
        <f>'Расчет субсидий'!AF299-1</f>
        <v>0.18399999999999994</v>
      </c>
      <c r="Y299" s="67">
        <f>X299*'Расчет субсидий'!AG299</f>
        <v>3.6799999999999988</v>
      </c>
      <c r="Z299" s="54">
        <f t="shared" si="134"/>
        <v>22.618517037443677</v>
      </c>
      <c r="AA299" s="27" t="s">
        <v>367</v>
      </c>
      <c r="AB299" s="27" t="s">
        <v>367</v>
      </c>
      <c r="AC299" s="27" t="s">
        <v>367</v>
      </c>
      <c r="AD299" s="27" t="s">
        <v>367</v>
      </c>
      <c r="AE299" s="27" t="s">
        <v>367</v>
      </c>
      <c r="AF299" s="27" t="s">
        <v>367</v>
      </c>
      <c r="AG299" s="27" t="s">
        <v>367</v>
      </c>
      <c r="AH299" s="27" t="s">
        <v>367</v>
      </c>
      <c r="AI299" s="27" t="s">
        <v>367</v>
      </c>
      <c r="AJ299" s="27" t="s">
        <v>367</v>
      </c>
      <c r="AK299" s="27" t="s">
        <v>367</v>
      </c>
      <c r="AL299" s="27" t="s">
        <v>367</v>
      </c>
      <c r="AM299" s="59">
        <f>'Расчет субсидий'!AZ299-1</f>
        <v>-0.24924924924924918</v>
      </c>
      <c r="AN299" s="59">
        <f>AM299*'Расчет субсидий'!BA299</f>
        <v>-2.4924924924924916</v>
      </c>
      <c r="AO299" s="54">
        <f t="shared" si="118"/>
        <v>-15.319696713897255</v>
      </c>
      <c r="AP299" s="27" t="s">
        <v>367</v>
      </c>
      <c r="AQ299" s="27" t="s">
        <v>367</v>
      </c>
      <c r="AR299" s="27" t="s">
        <v>367</v>
      </c>
      <c r="AS299" s="27" t="s">
        <v>367</v>
      </c>
      <c r="AT299" s="27" t="s">
        <v>367</v>
      </c>
      <c r="AU299" s="27" t="s">
        <v>367</v>
      </c>
      <c r="AV299" s="53">
        <f t="shared" si="119"/>
        <v>-6.2313545917566104</v>
      </c>
    </row>
    <row r="300" spans="1:48" ht="15" customHeight="1">
      <c r="A300" s="33" t="s">
        <v>293</v>
      </c>
      <c r="B300" s="51">
        <f>'Расчет субсидий'!BM300</f>
        <v>10.599999999999909</v>
      </c>
      <c r="C300" s="53">
        <f>'Расчет субсидий'!D300-1</f>
        <v>0.30000000000000004</v>
      </c>
      <c r="D300" s="53">
        <f>C300*'Расчет субсидий'!E300</f>
        <v>3.0000000000000004</v>
      </c>
      <c r="E300" s="54">
        <f t="shared" si="130"/>
        <v>29.921857106929817</v>
      </c>
      <c r="F300" s="27" t="s">
        <v>367</v>
      </c>
      <c r="G300" s="27" t="s">
        <v>367</v>
      </c>
      <c r="H300" s="27" t="s">
        <v>367</v>
      </c>
      <c r="I300" s="27" t="s">
        <v>367</v>
      </c>
      <c r="J300" s="27" t="s">
        <v>367</v>
      </c>
      <c r="K300" s="27" t="s">
        <v>367</v>
      </c>
      <c r="L300" s="53">
        <f>'Расчет субсидий'!P300-1</f>
        <v>-0.28223348422818184</v>
      </c>
      <c r="M300" s="53">
        <f>L300*'Расчет субсидий'!Q300</f>
        <v>-5.6446696845636364</v>
      </c>
      <c r="N300" s="54">
        <f t="shared" si="131"/>
        <v>-56.299666572443904</v>
      </c>
      <c r="O300" s="53">
        <f>'Расчет субсидий'!T300-1</f>
        <v>0.2375799999999999</v>
      </c>
      <c r="P300" s="53">
        <f>O300*'Расчет субсидий'!U300</f>
        <v>4.751599999999998</v>
      </c>
      <c r="Q300" s="54">
        <f t="shared" si="132"/>
        <v>47.39223207642921</v>
      </c>
      <c r="R300" s="53">
        <f>'Расчет субсидий'!X300-1</f>
        <v>0</v>
      </c>
      <c r="S300" s="53">
        <f>R300*'Расчет субсидий'!Y300</f>
        <v>0</v>
      </c>
      <c r="T300" s="54">
        <f t="shared" si="133"/>
        <v>0</v>
      </c>
      <c r="U300" s="59">
        <f>'Расчет субсидий'!AB300-1</f>
        <v>-0.10549834028427951</v>
      </c>
      <c r="V300" s="59">
        <f>U300*'Расчет субсидий'!AC300</f>
        <v>-1.0549834028427951</v>
      </c>
      <c r="W300" s="54">
        <f t="shared" si="116"/>
        <v>-10.522354210014896</v>
      </c>
      <c r="X300" s="67">
        <f>'Расчет субсидий'!AF300-1</f>
        <v>1.8604651162790642E-2</v>
      </c>
      <c r="Y300" s="67">
        <f>X300*'Расчет субсидий'!AG300</f>
        <v>0.37209302325581284</v>
      </c>
      <c r="Z300" s="54">
        <f t="shared" si="134"/>
        <v>3.7112380907819813</v>
      </c>
      <c r="AA300" s="27" t="s">
        <v>367</v>
      </c>
      <c r="AB300" s="27" t="s">
        <v>367</v>
      </c>
      <c r="AC300" s="27" t="s">
        <v>367</v>
      </c>
      <c r="AD300" s="27" t="s">
        <v>367</v>
      </c>
      <c r="AE300" s="27" t="s">
        <v>367</v>
      </c>
      <c r="AF300" s="27" t="s">
        <v>367</v>
      </c>
      <c r="AG300" s="27" t="s">
        <v>367</v>
      </c>
      <c r="AH300" s="27" t="s">
        <v>367</v>
      </c>
      <c r="AI300" s="27" t="s">
        <v>367</v>
      </c>
      <c r="AJ300" s="27" t="s">
        <v>367</v>
      </c>
      <c r="AK300" s="27" t="s">
        <v>367</v>
      </c>
      <c r="AL300" s="27" t="s">
        <v>367</v>
      </c>
      <c r="AM300" s="59">
        <f>'Расчет субсидий'!AZ300-1</f>
        <v>-3.6127167630057855E-2</v>
      </c>
      <c r="AN300" s="59">
        <f>AM300*'Расчет субсидий'!BA300</f>
        <v>-0.36127167630057855</v>
      </c>
      <c r="AO300" s="54">
        <f t="shared" si="118"/>
        <v>-3.6033064916823045</v>
      </c>
      <c r="AP300" s="27" t="s">
        <v>367</v>
      </c>
      <c r="AQ300" s="27" t="s">
        <v>367</v>
      </c>
      <c r="AR300" s="27" t="s">
        <v>367</v>
      </c>
      <c r="AS300" s="27" t="s">
        <v>367</v>
      </c>
      <c r="AT300" s="27" t="s">
        <v>367</v>
      </c>
      <c r="AU300" s="27" t="s">
        <v>367</v>
      </c>
      <c r="AV300" s="53">
        <f t="shared" si="119"/>
        <v>1.0627682595488013</v>
      </c>
    </row>
    <row r="301" spans="1:48" ht="15" customHeight="1">
      <c r="A301" s="33" t="s">
        <v>294</v>
      </c>
      <c r="B301" s="51">
        <f>'Расчет субсидий'!BM301</f>
        <v>0</v>
      </c>
      <c r="C301" s="53">
        <f>'Расчет субсидий'!D301-1</f>
        <v>7.4588388097104108E-2</v>
      </c>
      <c r="D301" s="53">
        <f>C301*'Расчет субсидий'!E301</f>
        <v>0.74588388097104108</v>
      </c>
      <c r="E301" s="54">
        <f t="shared" si="130"/>
        <v>0</v>
      </c>
      <c r="F301" s="27" t="s">
        <v>367</v>
      </c>
      <c r="G301" s="27" t="s">
        <v>367</v>
      </c>
      <c r="H301" s="27" t="s">
        <v>367</v>
      </c>
      <c r="I301" s="27" t="s">
        <v>367</v>
      </c>
      <c r="J301" s="27" t="s">
        <v>367</v>
      </c>
      <c r="K301" s="27" t="s">
        <v>367</v>
      </c>
      <c r="L301" s="53">
        <f>'Расчет субсидий'!P301-1</f>
        <v>-0.11765404451682948</v>
      </c>
      <c r="M301" s="53">
        <f>L301*'Расчет субсидий'!Q301</f>
        <v>-2.3530808903365896</v>
      </c>
      <c r="N301" s="54">
        <f t="shared" si="131"/>
        <v>0</v>
      </c>
      <c r="O301" s="53">
        <f>'Расчет субсидий'!T301-1</f>
        <v>0</v>
      </c>
      <c r="P301" s="53">
        <f>O301*'Расчет субсидий'!U301</f>
        <v>0</v>
      </c>
      <c r="Q301" s="54">
        <f t="shared" si="132"/>
        <v>0</v>
      </c>
      <c r="R301" s="53">
        <f>'Расчет субсидий'!X301-1</f>
        <v>0</v>
      </c>
      <c r="S301" s="53">
        <f>R301*'Расчет субсидий'!Y301</f>
        <v>0</v>
      </c>
      <c r="T301" s="54">
        <f t="shared" si="133"/>
        <v>0</v>
      </c>
      <c r="U301" s="59">
        <f>'Расчет субсидий'!AB301-1</f>
        <v>6.0778760210733473E-2</v>
      </c>
      <c r="V301" s="59">
        <f>U301*'Расчет субсидий'!AC301</f>
        <v>0.60778760210733473</v>
      </c>
      <c r="W301" s="54">
        <f t="shared" si="116"/>
        <v>0</v>
      </c>
      <c r="X301" s="67">
        <f>'Расчет субсидий'!AF301-1</f>
        <v>5.6603773584905648E-2</v>
      </c>
      <c r="Y301" s="67">
        <f>X301*'Расчет субсидий'!AG301</f>
        <v>1.132075471698113</v>
      </c>
      <c r="Z301" s="54">
        <f t="shared" si="134"/>
        <v>0</v>
      </c>
      <c r="AA301" s="27" t="s">
        <v>367</v>
      </c>
      <c r="AB301" s="27" t="s">
        <v>367</v>
      </c>
      <c r="AC301" s="27" t="s">
        <v>367</v>
      </c>
      <c r="AD301" s="27" t="s">
        <v>367</v>
      </c>
      <c r="AE301" s="27" t="s">
        <v>367</v>
      </c>
      <c r="AF301" s="27" t="s">
        <v>367</v>
      </c>
      <c r="AG301" s="27" t="s">
        <v>367</v>
      </c>
      <c r="AH301" s="27" t="s">
        <v>367</v>
      </c>
      <c r="AI301" s="27" t="s">
        <v>367</v>
      </c>
      <c r="AJ301" s="27" t="s">
        <v>367</v>
      </c>
      <c r="AK301" s="27" t="s">
        <v>367</v>
      </c>
      <c r="AL301" s="27" t="s">
        <v>367</v>
      </c>
      <c r="AM301" s="59">
        <f>'Расчет субсидий'!AZ301-1</f>
        <v>-1.9117647058823461E-2</v>
      </c>
      <c r="AN301" s="59">
        <f>AM301*'Расчет субсидий'!BA301</f>
        <v>-0.19117647058823461</v>
      </c>
      <c r="AO301" s="54">
        <f t="shared" si="118"/>
        <v>0</v>
      </c>
      <c r="AP301" s="27" t="s">
        <v>367</v>
      </c>
      <c r="AQ301" s="27" t="s">
        <v>367</v>
      </c>
      <c r="AR301" s="27" t="s">
        <v>367</v>
      </c>
      <c r="AS301" s="27" t="s">
        <v>367</v>
      </c>
      <c r="AT301" s="27" t="s">
        <v>367</v>
      </c>
      <c r="AU301" s="27" t="s">
        <v>367</v>
      </c>
      <c r="AV301" s="53">
        <f t="shared" si="119"/>
        <v>-5.851040614833547E-2</v>
      </c>
    </row>
    <row r="302" spans="1:48" ht="15" customHeight="1">
      <c r="A302" s="33" t="s">
        <v>295</v>
      </c>
      <c r="B302" s="51">
        <f>'Расчет субсидий'!BM302</f>
        <v>25</v>
      </c>
      <c r="C302" s="53">
        <f>'Расчет субсидий'!D302-1</f>
        <v>0.20244522842489099</v>
      </c>
      <c r="D302" s="53">
        <f>C302*'Расчет субсидий'!E302</f>
        <v>2.0244522842489099</v>
      </c>
      <c r="E302" s="54">
        <f t="shared" si="130"/>
        <v>10.459516555742463</v>
      </c>
      <c r="F302" s="27" t="s">
        <v>367</v>
      </c>
      <c r="G302" s="27" t="s">
        <v>367</v>
      </c>
      <c r="H302" s="27" t="s">
        <v>367</v>
      </c>
      <c r="I302" s="27" t="s">
        <v>367</v>
      </c>
      <c r="J302" s="27" t="s">
        <v>367</v>
      </c>
      <c r="K302" s="27" t="s">
        <v>367</v>
      </c>
      <c r="L302" s="53">
        <f>'Расчет субсидий'!P302-1</f>
        <v>1.1519497982967364E-2</v>
      </c>
      <c r="M302" s="53">
        <f>L302*'Расчет субсидий'!Q302</f>
        <v>0.23038995965934728</v>
      </c>
      <c r="N302" s="54">
        <f t="shared" si="131"/>
        <v>1.1903306470015551</v>
      </c>
      <c r="O302" s="53">
        <f>'Расчет субсидий'!T302-1</f>
        <v>0.20383124999999991</v>
      </c>
      <c r="P302" s="53">
        <f>O302*'Расчет субсидий'!U302</f>
        <v>6.1149374999999973</v>
      </c>
      <c r="Q302" s="54">
        <f t="shared" si="132"/>
        <v>31.593379856967029</v>
      </c>
      <c r="R302" s="53">
        <f>'Расчет субсидий'!X302-1</f>
        <v>0</v>
      </c>
      <c r="S302" s="53">
        <f>R302*'Расчет субсидий'!Y302</f>
        <v>0</v>
      </c>
      <c r="T302" s="54">
        <f t="shared" si="133"/>
        <v>0</v>
      </c>
      <c r="U302" s="59">
        <f>'Расчет субсидий'!AB302-1</f>
        <v>-0.40304700300019147</v>
      </c>
      <c r="V302" s="59">
        <f>U302*'Расчет субсидий'!AC302</f>
        <v>-4.0304700300019149</v>
      </c>
      <c r="W302" s="54">
        <f t="shared" si="116"/>
        <v>-20.823789394408667</v>
      </c>
      <c r="X302" s="67">
        <f>'Расчет субсидий'!AF302-1</f>
        <v>3.4532374100719521E-2</v>
      </c>
      <c r="Y302" s="67">
        <f>X302*'Расчет субсидий'!AG302</f>
        <v>0.69064748201439041</v>
      </c>
      <c r="Z302" s="54">
        <f t="shared" si="134"/>
        <v>3.5682929296560189</v>
      </c>
      <c r="AA302" s="27" t="s">
        <v>367</v>
      </c>
      <c r="AB302" s="27" t="s">
        <v>367</v>
      </c>
      <c r="AC302" s="27" t="s">
        <v>367</v>
      </c>
      <c r="AD302" s="27" t="s">
        <v>367</v>
      </c>
      <c r="AE302" s="27" t="s">
        <v>367</v>
      </c>
      <c r="AF302" s="27" t="s">
        <v>367</v>
      </c>
      <c r="AG302" s="27" t="s">
        <v>367</v>
      </c>
      <c r="AH302" s="27" t="s">
        <v>367</v>
      </c>
      <c r="AI302" s="27" t="s">
        <v>367</v>
      </c>
      <c r="AJ302" s="27" t="s">
        <v>367</v>
      </c>
      <c r="AK302" s="27" t="s">
        <v>367</v>
      </c>
      <c r="AL302" s="27" t="s">
        <v>367</v>
      </c>
      <c r="AM302" s="59">
        <f>'Расчет субсидий'!AZ302-1</f>
        <v>-1.9117647058823461E-2</v>
      </c>
      <c r="AN302" s="59">
        <f>AM302*'Расчет субсидий'!BA302</f>
        <v>-0.19117647058823461</v>
      </c>
      <c r="AO302" s="54">
        <f t="shared" si="118"/>
        <v>-0.98773059495839222</v>
      </c>
      <c r="AP302" s="27" t="s">
        <v>367</v>
      </c>
      <c r="AQ302" s="27" t="s">
        <v>367</v>
      </c>
      <c r="AR302" s="27" t="s">
        <v>367</v>
      </c>
      <c r="AS302" s="27" t="s">
        <v>367</v>
      </c>
      <c r="AT302" s="27" t="s">
        <v>367</v>
      </c>
      <c r="AU302" s="27" t="s">
        <v>367</v>
      </c>
      <c r="AV302" s="53">
        <f t="shared" si="119"/>
        <v>4.8387807253324944</v>
      </c>
    </row>
    <row r="303" spans="1:48" ht="15" customHeight="1">
      <c r="A303" s="33" t="s">
        <v>296</v>
      </c>
      <c r="B303" s="51">
        <f>'Расчет субсидий'!BM303</f>
        <v>23</v>
      </c>
      <c r="C303" s="53">
        <f>'Расчет субсидий'!D303-1</f>
        <v>9.4157560111982175E-2</v>
      </c>
      <c r="D303" s="53">
        <f>C303*'Расчет субсидий'!E303</f>
        <v>0.94157560111982175</v>
      </c>
      <c r="E303" s="54">
        <f t="shared" si="130"/>
        <v>3.4409043899311351</v>
      </c>
      <c r="F303" s="27" t="s">
        <v>367</v>
      </c>
      <c r="G303" s="27" t="s">
        <v>367</v>
      </c>
      <c r="H303" s="27" t="s">
        <v>367</v>
      </c>
      <c r="I303" s="27" t="s">
        <v>367</v>
      </c>
      <c r="J303" s="27" t="s">
        <v>367</v>
      </c>
      <c r="K303" s="27" t="s">
        <v>367</v>
      </c>
      <c r="L303" s="53">
        <f>'Расчет субсидий'!P303-1</f>
        <v>0.1469711352059575</v>
      </c>
      <c r="M303" s="53">
        <f>L303*'Расчет субсидий'!Q303</f>
        <v>2.9394227041191501</v>
      </c>
      <c r="N303" s="54">
        <f t="shared" si="131"/>
        <v>10.741859150171122</v>
      </c>
      <c r="O303" s="53">
        <f>'Расчет субсидий'!T303-1</f>
        <v>1.7730900798175631E-2</v>
      </c>
      <c r="P303" s="53">
        <f>O303*'Расчет субсидий'!U303</f>
        <v>0.53192702394526892</v>
      </c>
      <c r="Q303" s="54">
        <f t="shared" si="132"/>
        <v>1.9438800555573879</v>
      </c>
      <c r="R303" s="53">
        <f>'Расчет субсидий'!X303-1</f>
        <v>0</v>
      </c>
      <c r="S303" s="53">
        <f>R303*'Расчет субсидий'!Y303</f>
        <v>0</v>
      </c>
      <c r="T303" s="54">
        <f t="shared" si="133"/>
        <v>0</v>
      </c>
      <c r="U303" s="59">
        <f>'Расчет субсидий'!AB303-1</f>
        <v>0.20720147487645924</v>
      </c>
      <c r="V303" s="59">
        <f>U303*'Расчет субсидий'!AC303</f>
        <v>2.0720147487645924</v>
      </c>
      <c r="W303" s="54">
        <f t="shared" ref="W303:W366" si="135">$B303*V303/$AV303</f>
        <v>7.5719938330462906</v>
      </c>
      <c r="X303" s="67">
        <f>'Расчет субсидий'!AF303-1</f>
        <v>0</v>
      </c>
      <c r="Y303" s="67">
        <f>X303*'Расчет субсидий'!AG303</f>
        <v>0</v>
      </c>
      <c r="Z303" s="54">
        <f t="shared" si="134"/>
        <v>0</v>
      </c>
      <c r="AA303" s="27" t="s">
        <v>367</v>
      </c>
      <c r="AB303" s="27" t="s">
        <v>367</v>
      </c>
      <c r="AC303" s="27" t="s">
        <v>367</v>
      </c>
      <c r="AD303" s="27" t="s">
        <v>367</v>
      </c>
      <c r="AE303" s="27" t="s">
        <v>367</v>
      </c>
      <c r="AF303" s="27" t="s">
        <v>367</v>
      </c>
      <c r="AG303" s="27" t="s">
        <v>367</v>
      </c>
      <c r="AH303" s="27" t="s">
        <v>367</v>
      </c>
      <c r="AI303" s="27" t="s">
        <v>367</v>
      </c>
      <c r="AJ303" s="27" t="s">
        <v>367</v>
      </c>
      <c r="AK303" s="27" t="s">
        <v>367</v>
      </c>
      <c r="AL303" s="27" t="s">
        <v>367</v>
      </c>
      <c r="AM303" s="59">
        <f>'Расчет субсидий'!AZ303-1</f>
        <v>-1.9117647058823461E-2</v>
      </c>
      <c r="AN303" s="59">
        <f>AM303*'Расчет субсидий'!BA303</f>
        <v>-0.19117647058823461</v>
      </c>
      <c r="AO303" s="54">
        <f t="shared" ref="AO303:AO366" si="136">$B303*AN303/$AV303</f>
        <v>-0.69863742870593459</v>
      </c>
      <c r="AP303" s="27" t="s">
        <v>367</v>
      </c>
      <c r="AQ303" s="27" t="s">
        <v>367</v>
      </c>
      <c r="AR303" s="27" t="s">
        <v>367</v>
      </c>
      <c r="AS303" s="27" t="s">
        <v>367</v>
      </c>
      <c r="AT303" s="27" t="s">
        <v>367</v>
      </c>
      <c r="AU303" s="27" t="s">
        <v>367</v>
      </c>
      <c r="AV303" s="53">
        <f t="shared" si="119"/>
        <v>6.2937636073605985</v>
      </c>
    </row>
    <row r="304" spans="1:48" ht="15" customHeight="1">
      <c r="A304" s="33" t="s">
        <v>297</v>
      </c>
      <c r="B304" s="51">
        <f>'Расчет субсидий'!BM304</f>
        <v>-412.5</v>
      </c>
      <c r="C304" s="53">
        <f>'Расчет субсидий'!D304-1</f>
        <v>0.13768931609068202</v>
      </c>
      <c r="D304" s="53">
        <f>C304*'Расчет субсидий'!E304</f>
        <v>1.3768931609068202</v>
      </c>
      <c r="E304" s="54">
        <f t="shared" si="130"/>
        <v>15.637884645971482</v>
      </c>
      <c r="F304" s="27" t="s">
        <v>367</v>
      </c>
      <c r="G304" s="27" t="s">
        <v>367</v>
      </c>
      <c r="H304" s="27" t="s">
        <v>367</v>
      </c>
      <c r="I304" s="27" t="s">
        <v>367</v>
      </c>
      <c r="J304" s="27" t="s">
        <v>367</v>
      </c>
      <c r="K304" s="27" t="s">
        <v>367</v>
      </c>
      <c r="L304" s="53">
        <f>'Расчет субсидий'!P304-1</f>
        <v>-8.8330403876593855E-2</v>
      </c>
      <c r="M304" s="53">
        <f>L304*'Расчет субсидий'!Q304</f>
        <v>-1.7666080775318771</v>
      </c>
      <c r="N304" s="54">
        <f t="shared" si="131"/>
        <v>-20.064021026068925</v>
      </c>
      <c r="O304" s="53">
        <f>'Расчет субсидий'!T304-1</f>
        <v>-1</v>
      </c>
      <c r="P304" s="53">
        <f>O304*'Расчет субсидий'!U304</f>
        <v>-35</v>
      </c>
      <c r="Q304" s="54">
        <f t="shared" si="132"/>
        <v>-397.50793899545096</v>
      </c>
      <c r="R304" s="53">
        <f>'Расчет субсидий'!X304-1</f>
        <v>0</v>
      </c>
      <c r="S304" s="53">
        <f>R304*'Расчет субсидий'!Y304</f>
        <v>0</v>
      </c>
      <c r="T304" s="54">
        <f t="shared" si="133"/>
        <v>0</v>
      </c>
      <c r="U304" s="59">
        <f>'Расчет субсидий'!AB304-1</f>
        <v>0.10636103322572121</v>
      </c>
      <c r="V304" s="59">
        <f>U304*'Расчет субсидий'!AC304</f>
        <v>1.0636103322572121</v>
      </c>
      <c r="W304" s="54">
        <f t="shared" si="135"/>
        <v>12.07981574485232</v>
      </c>
      <c r="X304" s="67">
        <f>'Расчет субсидий'!AF304-1</f>
        <v>-8.1632653061224469E-2</v>
      </c>
      <c r="Y304" s="67">
        <f>X304*'Расчет субсидий'!AG304</f>
        <v>-1.6326530612244894</v>
      </c>
      <c r="Z304" s="54">
        <f t="shared" si="134"/>
        <v>-18.542644384627444</v>
      </c>
      <c r="AA304" s="27" t="s">
        <v>367</v>
      </c>
      <c r="AB304" s="27" t="s">
        <v>367</v>
      </c>
      <c r="AC304" s="27" t="s">
        <v>367</v>
      </c>
      <c r="AD304" s="27" t="s">
        <v>367</v>
      </c>
      <c r="AE304" s="27" t="s">
        <v>367</v>
      </c>
      <c r="AF304" s="27" t="s">
        <v>367</v>
      </c>
      <c r="AG304" s="27" t="s">
        <v>367</v>
      </c>
      <c r="AH304" s="27" t="s">
        <v>367</v>
      </c>
      <c r="AI304" s="27" t="s">
        <v>367</v>
      </c>
      <c r="AJ304" s="27" t="s">
        <v>367</v>
      </c>
      <c r="AK304" s="27" t="s">
        <v>367</v>
      </c>
      <c r="AL304" s="27" t="s">
        <v>367</v>
      </c>
      <c r="AM304" s="59">
        <f>'Расчет субсидий'!AZ304-1</f>
        <v>-3.6127167630057855E-2</v>
      </c>
      <c r="AN304" s="59">
        <f>AM304*'Расчет субсидий'!BA304</f>
        <v>-0.36127167630057855</v>
      </c>
      <c r="AO304" s="54">
        <f t="shared" si="136"/>
        <v>-4.1030959846764192</v>
      </c>
      <c r="AP304" s="27" t="s">
        <v>367</v>
      </c>
      <c r="AQ304" s="27" t="s">
        <v>367</v>
      </c>
      <c r="AR304" s="27" t="s">
        <v>367</v>
      </c>
      <c r="AS304" s="27" t="s">
        <v>367</v>
      </c>
      <c r="AT304" s="27" t="s">
        <v>367</v>
      </c>
      <c r="AU304" s="27" t="s">
        <v>367</v>
      </c>
      <c r="AV304" s="53">
        <f t="shared" ref="AV304:AV367" si="137">D304+M304+P304+S304+V304+Y304+AN304</f>
        <v>-36.320029321892918</v>
      </c>
    </row>
    <row r="305" spans="1:48" ht="15" customHeight="1">
      <c r="A305" s="32" t="s">
        <v>298</v>
      </c>
      <c r="B305" s="55"/>
      <c r="C305" s="56"/>
      <c r="D305" s="56"/>
      <c r="E305" s="57"/>
      <c r="F305" s="56"/>
      <c r="G305" s="56"/>
      <c r="H305" s="57"/>
      <c r="I305" s="57"/>
      <c r="J305" s="57"/>
      <c r="K305" s="57"/>
      <c r="L305" s="56"/>
      <c r="M305" s="56"/>
      <c r="N305" s="57"/>
      <c r="O305" s="56"/>
      <c r="P305" s="56"/>
      <c r="Q305" s="57"/>
      <c r="R305" s="56"/>
      <c r="S305" s="56"/>
      <c r="T305" s="57"/>
      <c r="U305" s="57"/>
      <c r="V305" s="57"/>
      <c r="W305" s="57"/>
      <c r="X305" s="69"/>
      <c r="Y305" s="69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</row>
    <row r="306" spans="1:48" ht="15" customHeight="1">
      <c r="A306" s="33" t="s">
        <v>299</v>
      </c>
      <c r="B306" s="51">
        <f>'Расчет субсидий'!BM306</f>
        <v>0.30000000000000071</v>
      </c>
      <c r="C306" s="53">
        <f>'Расчет субсидий'!D306-1</f>
        <v>0.22526728763794668</v>
      </c>
      <c r="D306" s="53">
        <f>C306*'Расчет субсидий'!E306</f>
        <v>2.2526728763794668</v>
      </c>
      <c r="E306" s="54">
        <f t="shared" ref="E306:E320" si="138">$B306*D306/$AV306</f>
        <v>0.51100335366854943</v>
      </c>
      <c r="F306" s="27" t="s">
        <v>367</v>
      </c>
      <c r="G306" s="27" t="s">
        <v>367</v>
      </c>
      <c r="H306" s="27" t="s">
        <v>367</v>
      </c>
      <c r="I306" s="27" t="s">
        <v>367</v>
      </c>
      <c r="J306" s="27" t="s">
        <v>367</v>
      </c>
      <c r="K306" s="27" t="s">
        <v>367</v>
      </c>
      <c r="L306" s="53">
        <f>'Расчет субсидий'!P306-1</f>
        <v>-1.3313712312576942E-2</v>
      </c>
      <c r="M306" s="53">
        <f>L306*'Расчет субсидий'!Q306</f>
        <v>-0.26627424625153884</v>
      </c>
      <c r="N306" s="54">
        <f t="shared" ref="N306:N320" si="139">$B306*M306/$AV306</f>
        <v>-6.0402481983443036E-2</v>
      </c>
      <c r="O306" s="53">
        <f>'Расчет субсидий'!T306-1</f>
        <v>0</v>
      </c>
      <c r="P306" s="53">
        <f>O306*'Расчет субсидий'!U306</f>
        <v>0</v>
      </c>
      <c r="Q306" s="54">
        <f t="shared" ref="Q306:Q320" si="140">$B306*P306/$AV306</f>
        <v>0</v>
      </c>
      <c r="R306" s="53">
        <f>'Расчет субсидий'!X306-1</f>
        <v>0</v>
      </c>
      <c r="S306" s="53">
        <f>R306*'Расчет субсидий'!Y306</f>
        <v>0</v>
      </c>
      <c r="T306" s="54">
        <f t="shared" ref="T306:T320" si="141">$B306*S306/$AV306</f>
        <v>0</v>
      </c>
      <c r="U306" s="59">
        <f>'Расчет субсидий'!AB306-1</f>
        <v>-0.35939098093909805</v>
      </c>
      <c r="V306" s="59">
        <f>U306*'Расчет субсидий'!AC306</f>
        <v>-1.7969549046954902</v>
      </c>
      <c r="W306" s="54">
        <f t="shared" si="135"/>
        <v>-0.40762686509830531</v>
      </c>
      <c r="X306" s="67">
        <f>'Расчет субсидий'!AF306-1</f>
        <v>7.6923076923076872E-2</v>
      </c>
      <c r="Y306" s="67">
        <f>X306*'Расчет субсидий'!AG306</f>
        <v>1.5384615384615374</v>
      </c>
      <c r="Z306" s="54">
        <f t="shared" ref="Z306:Z320" si="142">$B306*Y306/$AV306</f>
        <v>0.34898942224911483</v>
      </c>
      <c r="AA306" s="27" t="s">
        <v>367</v>
      </c>
      <c r="AB306" s="27" t="s">
        <v>367</v>
      </c>
      <c r="AC306" s="27" t="s">
        <v>367</v>
      </c>
      <c r="AD306" s="27" t="s">
        <v>367</v>
      </c>
      <c r="AE306" s="27" t="s">
        <v>367</v>
      </c>
      <c r="AF306" s="27" t="s">
        <v>367</v>
      </c>
      <c r="AG306" s="27" t="s">
        <v>367</v>
      </c>
      <c r="AH306" s="27" t="s">
        <v>367</v>
      </c>
      <c r="AI306" s="27" t="s">
        <v>367</v>
      </c>
      <c r="AJ306" s="27" t="s">
        <v>367</v>
      </c>
      <c r="AK306" s="27" t="s">
        <v>367</v>
      </c>
      <c r="AL306" s="27" t="s">
        <v>367</v>
      </c>
      <c r="AM306" s="59">
        <f>'Расчет субсидий'!AZ306-1</f>
        <v>-4.054054054054046E-2</v>
      </c>
      <c r="AN306" s="59">
        <f>AM306*'Расчет субсидий'!BA306</f>
        <v>-0.4054054054054046</v>
      </c>
      <c r="AO306" s="54">
        <f t="shared" si="136"/>
        <v>-9.1963428835915267E-2</v>
      </c>
      <c r="AP306" s="27" t="s">
        <v>367</v>
      </c>
      <c r="AQ306" s="27" t="s">
        <v>367</v>
      </c>
      <c r="AR306" s="27" t="s">
        <v>367</v>
      </c>
      <c r="AS306" s="27" t="s">
        <v>367</v>
      </c>
      <c r="AT306" s="27" t="s">
        <v>367</v>
      </c>
      <c r="AU306" s="27" t="s">
        <v>367</v>
      </c>
      <c r="AV306" s="53">
        <f t="shared" si="137"/>
        <v>1.3224998584885705</v>
      </c>
    </row>
    <row r="307" spans="1:48" ht="15" customHeight="1">
      <c r="A307" s="33" t="s">
        <v>300</v>
      </c>
      <c r="B307" s="51">
        <f>'Расчет субсидий'!BM307</f>
        <v>-0.90000000000000568</v>
      </c>
      <c r="C307" s="53">
        <f>'Расчет субсидий'!D307-1</f>
        <v>-0.18499612930781351</v>
      </c>
      <c r="D307" s="53">
        <f>C307*'Расчет субсидий'!E307</f>
        <v>-1.8499612930781351</v>
      </c>
      <c r="E307" s="54">
        <f t="shared" si="138"/>
        <v>-1.3472999442971991</v>
      </c>
      <c r="F307" s="27" t="s">
        <v>367</v>
      </c>
      <c r="G307" s="27" t="s">
        <v>367</v>
      </c>
      <c r="H307" s="27" t="s">
        <v>367</v>
      </c>
      <c r="I307" s="27" t="s">
        <v>367</v>
      </c>
      <c r="J307" s="27" t="s">
        <v>367</v>
      </c>
      <c r="K307" s="27" t="s">
        <v>367</v>
      </c>
      <c r="L307" s="53">
        <f>'Расчет субсидий'!P307-1</f>
        <v>-0.41398861079585048</v>
      </c>
      <c r="M307" s="53">
        <f>L307*'Расчет субсидий'!Q307</f>
        <v>-8.27977221591701</v>
      </c>
      <c r="N307" s="54">
        <f t="shared" si="139"/>
        <v>-6.0300378645961903</v>
      </c>
      <c r="O307" s="53">
        <f>'Расчет субсидий'!T307-1</f>
        <v>0.16384297520661151</v>
      </c>
      <c r="P307" s="53">
        <f>O307*'Расчет субсидий'!U307</f>
        <v>2.4576446280991728</v>
      </c>
      <c r="Q307" s="54">
        <f t="shared" si="140"/>
        <v>1.7898668923125816</v>
      </c>
      <c r="R307" s="53">
        <f>'Расчет субсидий'!X307-1</f>
        <v>0.18846153846153846</v>
      </c>
      <c r="S307" s="53">
        <f>R307*'Расчет субсидий'!Y307</f>
        <v>6.5961538461538458</v>
      </c>
      <c r="T307" s="54">
        <f t="shared" si="141"/>
        <v>4.8038830556891448</v>
      </c>
      <c r="U307" s="59">
        <f>'Расчет субсидий'!AB307-1</f>
        <v>0.20044876176908177</v>
      </c>
      <c r="V307" s="59">
        <f>U307*'Расчет субсидий'!AC307</f>
        <v>1.0022438088454089</v>
      </c>
      <c r="W307" s="54">
        <f t="shared" si="135"/>
        <v>0.72991961122756299</v>
      </c>
      <c r="X307" s="67">
        <f>'Расчет субсидий'!AF307-1</f>
        <v>-3.8461538461538436E-2</v>
      </c>
      <c r="Y307" s="67">
        <f>X307*'Расчет субсидий'!AG307</f>
        <v>-0.76923076923076872</v>
      </c>
      <c r="Z307" s="54">
        <f t="shared" si="142"/>
        <v>-0.56021959833109514</v>
      </c>
      <c r="AA307" s="27" t="s">
        <v>367</v>
      </c>
      <c r="AB307" s="27" t="s">
        <v>367</v>
      </c>
      <c r="AC307" s="27" t="s">
        <v>367</v>
      </c>
      <c r="AD307" s="27" t="s">
        <v>367</v>
      </c>
      <c r="AE307" s="27" t="s">
        <v>367</v>
      </c>
      <c r="AF307" s="27" t="s">
        <v>367</v>
      </c>
      <c r="AG307" s="27" t="s">
        <v>367</v>
      </c>
      <c r="AH307" s="27" t="s">
        <v>367</v>
      </c>
      <c r="AI307" s="27" t="s">
        <v>367</v>
      </c>
      <c r="AJ307" s="27" t="s">
        <v>367</v>
      </c>
      <c r="AK307" s="27" t="s">
        <v>367</v>
      </c>
      <c r="AL307" s="27" t="s">
        <v>367</v>
      </c>
      <c r="AM307" s="59">
        <f>'Расчет субсидий'!AZ307-1</f>
        <v>-3.9285714285714368E-2</v>
      </c>
      <c r="AN307" s="59">
        <f>AM307*'Расчет субсидий'!BA307</f>
        <v>-0.39285714285714368</v>
      </c>
      <c r="AO307" s="54">
        <f t="shared" si="136"/>
        <v>-0.28611215200481011</v>
      </c>
      <c r="AP307" s="27" t="s">
        <v>367</v>
      </c>
      <c r="AQ307" s="27" t="s">
        <v>367</v>
      </c>
      <c r="AR307" s="27" t="s">
        <v>367</v>
      </c>
      <c r="AS307" s="27" t="s">
        <v>367</v>
      </c>
      <c r="AT307" s="27" t="s">
        <v>367</v>
      </c>
      <c r="AU307" s="27" t="s">
        <v>367</v>
      </c>
      <c r="AV307" s="53">
        <f t="shared" si="137"/>
        <v>-1.2357791379846295</v>
      </c>
    </row>
    <row r="308" spans="1:48" ht="15" customHeight="1">
      <c r="A308" s="33" t="s">
        <v>301</v>
      </c>
      <c r="B308" s="51">
        <f>'Расчет субсидий'!BM308</f>
        <v>-20.799999999999955</v>
      </c>
      <c r="C308" s="53">
        <f>'Расчет субсидий'!D308-1</f>
        <v>-4.3652062679884862E-2</v>
      </c>
      <c r="D308" s="53">
        <f>C308*'Расчет субсидий'!E308</f>
        <v>-0.43652062679884862</v>
      </c>
      <c r="E308" s="54">
        <f t="shared" si="138"/>
        <v>-2.4048584903772321</v>
      </c>
      <c r="F308" s="27" t="s">
        <v>367</v>
      </c>
      <c r="G308" s="27" t="s">
        <v>367</v>
      </c>
      <c r="H308" s="27" t="s">
        <v>367</v>
      </c>
      <c r="I308" s="27" t="s">
        <v>367</v>
      </c>
      <c r="J308" s="27" t="s">
        <v>367</v>
      </c>
      <c r="K308" s="27" t="s">
        <v>367</v>
      </c>
      <c r="L308" s="53">
        <f>'Расчет субсидий'!P308-1</f>
        <v>-0.29965106135504516</v>
      </c>
      <c r="M308" s="53">
        <f>L308*'Расчет субсидий'!Q308</f>
        <v>-5.9930212271009031</v>
      </c>
      <c r="N308" s="54">
        <f t="shared" si="139"/>
        <v>-33.016464964543111</v>
      </c>
      <c r="O308" s="53">
        <f>'Расчет субсидий'!T308-1</f>
        <v>0</v>
      </c>
      <c r="P308" s="53">
        <f>O308*'Расчет субсидий'!U308</f>
        <v>0</v>
      </c>
      <c r="Q308" s="54">
        <f t="shared" si="140"/>
        <v>0</v>
      </c>
      <c r="R308" s="53">
        <f>'Расчет субсидий'!X308-1</f>
        <v>0.19399999999999995</v>
      </c>
      <c r="S308" s="53">
        <f>R308*'Расчет субсидий'!Y308</f>
        <v>7.759999999999998</v>
      </c>
      <c r="T308" s="54">
        <f t="shared" si="141"/>
        <v>42.751019630343251</v>
      </c>
      <c r="U308" s="59">
        <f>'Расчет субсидий'!AB308-1</f>
        <v>-0.49488297588324281</v>
      </c>
      <c r="V308" s="59">
        <f>U308*'Расчет субсидий'!AC308</f>
        <v>-2.474414879416214</v>
      </c>
      <c r="W308" s="54">
        <f t="shared" si="135"/>
        <v>-13.631927716950516</v>
      </c>
      <c r="X308" s="67">
        <f>'Расчет субсидий'!AF308-1</f>
        <v>-0.13157894736842102</v>
      </c>
      <c r="Y308" s="67">
        <f>X308*'Расчет субсидий'!AG308</f>
        <v>-2.6315789473684204</v>
      </c>
      <c r="Z308" s="54">
        <f t="shared" si="142"/>
        <v>-14.497768458472343</v>
      </c>
      <c r="AA308" s="27" t="s">
        <v>367</v>
      </c>
      <c r="AB308" s="27" t="s">
        <v>367</v>
      </c>
      <c r="AC308" s="27" t="s">
        <v>367</v>
      </c>
      <c r="AD308" s="27" t="s">
        <v>367</v>
      </c>
      <c r="AE308" s="27" t="s">
        <v>367</v>
      </c>
      <c r="AF308" s="27" t="s">
        <v>367</v>
      </c>
      <c r="AG308" s="27" t="s">
        <v>367</v>
      </c>
      <c r="AH308" s="27" t="s">
        <v>367</v>
      </c>
      <c r="AI308" s="27" t="s">
        <v>367</v>
      </c>
      <c r="AJ308" s="27" t="s">
        <v>367</v>
      </c>
      <c r="AK308" s="27" t="s">
        <v>367</v>
      </c>
      <c r="AL308" s="27" t="s">
        <v>367</v>
      </c>
      <c r="AM308" s="59">
        <f>'Расчет субсидий'!AZ308-1</f>
        <v>0</v>
      </c>
      <c r="AN308" s="59">
        <f>AM308*'Расчет субсидий'!BA308</f>
        <v>0</v>
      </c>
      <c r="AO308" s="54">
        <f t="shared" si="136"/>
        <v>0</v>
      </c>
      <c r="AP308" s="27" t="s">
        <v>367</v>
      </c>
      <c r="AQ308" s="27" t="s">
        <v>367</v>
      </c>
      <c r="AR308" s="27" t="s">
        <v>367</v>
      </c>
      <c r="AS308" s="27" t="s">
        <v>367</v>
      </c>
      <c r="AT308" s="27" t="s">
        <v>367</v>
      </c>
      <c r="AU308" s="27" t="s">
        <v>367</v>
      </c>
      <c r="AV308" s="53">
        <f t="shared" si="137"/>
        <v>-3.7755356806843876</v>
      </c>
    </row>
    <row r="309" spans="1:48" ht="15" customHeight="1">
      <c r="A309" s="33" t="s">
        <v>302</v>
      </c>
      <c r="B309" s="51">
        <f>'Расчет субсидий'!BM309</f>
        <v>-20.799999999999955</v>
      </c>
      <c r="C309" s="53">
        <f>'Расчет субсидий'!D309-1</f>
        <v>-0.15354909893343138</v>
      </c>
      <c r="D309" s="53">
        <f>C309*'Расчет субсидий'!E309</f>
        <v>-1.5354909893343138</v>
      </c>
      <c r="E309" s="54">
        <f t="shared" si="138"/>
        <v>-11.903769801858935</v>
      </c>
      <c r="F309" s="27" t="s">
        <v>367</v>
      </c>
      <c r="G309" s="27" t="s">
        <v>367</v>
      </c>
      <c r="H309" s="27" t="s">
        <v>367</v>
      </c>
      <c r="I309" s="27" t="s">
        <v>367</v>
      </c>
      <c r="J309" s="27" t="s">
        <v>367</v>
      </c>
      <c r="K309" s="27" t="s">
        <v>367</v>
      </c>
      <c r="L309" s="53">
        <f>'Расчет субсидий'!P309-1</f>
        <v>-0.36256621542083578</v>
      </c>
      <c r="M309" s="53">
        <f>L309*'Расчет субсидий'!Q309</f>
        <v>-7.2513243084167156</v>
      </c>
      <c r="N309" s="54">
        <f t="shared" si="139"/>
        <v>-56.215305674596159</v>
      </c>
      <c r="O309" s="53">
        <f>'Расчет субсидий'!T309-1</f>
        <v>0.11269841269841274</v>
      </c>
      <c r="P309" s="53">
        <f>O309*'Расчет субсидий'!U309</f>
        <v>2.2539682539682548</v>
      </c>
      <c r="Q309" s="54">
        <f t="shared" si="140"/>
        <v>17.473706731140137</v>
      </c>
      <c r="R309" s="53">
        <f>'Расчет субсидий'!X309-1</f>
        <v>4.2857142857142705E-2</v>
      </c>
      <c r="S309" s="53">
        <f>R309*'Расчет субсидий'!Y309</f>
        <v>1.2857142857142811</v>
      </c>
      <c r="T309" s="54">
        <f t="shared" si="141"/>
        <v>9.9673960931151075</v>
      </c>
      <c r="U309" s="59">
        <f>'Расчет субсидий'!AB309-1</f>
        <v>0.26475784579620298</v>
      </c>
      <c r="V309" s="59">
        <f>U309*'Расчет субсидий'!AC309</f>
        <v>1.3237892289810149</v>
      </c>
      <c r="W309" s="54">
        <f t="shared" si="135"/>
        <v>10.262569013708104</v>
      </c>
      <c r="X309" s="67">
        <f>'Расчет субсидий'!AF309-1</f>
        <v>6.2015503875969102E-2</v>
      </c>
      <c r="Y309" s="67">
        <f>X309*'Расчет субсидий'!AG309</f>
        <v>1.240310077519382</v>
      </c>
      <c r="Z309" s="54">
        <f t="shared" si="142"/>
        <v>9.6154036384918005</v>
      </c>
      <c r="AA309" s="27" t="s">
        <v>367</v>
      </c>
      <c r="AB309" s="27" t="s">
        <v>367</v>
      </c>
      <c r="AC309" s="27" t="s">
        <v>367</v>
      </c>
      <c r="AD309" s="27" t="s">
        <v>367</v>
      </c>
      <c r="AE309" s="27" t="s">
        <v>367</v>
      </c>
      <c r="AF309" s="27" t="s">
        <v>367</v>
      </c>
      <c r="AG309" s="27" t="s">
        <v>367</v>
      </c>
      <c r="AH309" s="27" t="s">
        <v>367</v>
      </c>
      <c r="AI309" s="27" t="s">
        <v>367</v>
      </c>
      <c r="AJ309" s="27" t="s">
        <v>367</v>
      </c>
      <c r="AK309" s="27" t="s">
        <v>367</v>
      </c>
      <c r="AL309" s="27" t="s">
        <v>367</v>
      </c>
      <c r="AM309" s="59">
        <f>'Расчет субсидий'!AZ309-1</f>
        <v>0</v>
      </c>
      <c r="AN309" s="59">
        <f>AM309*'Расчет субсидий'!BA309</f>
        <v>0</v>
      </c>
      <c r="AO309" s="54">
        <f t="shared" si="136"/>
        <v>0</v>
      </c>
      <c r="AP309" s="27" t="s">
        <v>367</v>
      </c>
      <c r="AQ309" s="27" t="s">
        <v>367</v>
      </c>
      <c r="AR309" s="27" t="s">
        <v>367</v>
      </c>
      <c r="AS309" s="27" t="s">
        <v>367</v>
      </c>
      <c r="AT309" s="27" t="s">
        <v>367</v>
      </c>
      <c r="AU309" s="27" t="s">
        <v>367</v>
      </c>
      <c r="AV309" s="53">
        <f t="shared" si="137"/>
        <v>-2.6830334515680967</v>
      </c>
    </row>
    <row r="310" spans="1:48" ht="15" customHeight="1">
      <c r="A310" s="33" t="s">
        <v>303</v>
      </c>
      <c r="B310" s="51">
        <f>'Расчет субсидий'!BM310</f>
        <v>12.299999999999955</v>
      </c>
      <c r="C310" s="53">
        <f>'Расчет субсидий'!D310-1</f>
        <v>-1</v>
      </c>
      <c r="D310" s="53">
        <f>C310*'Расчет субсидий'!E310</f>
        <v>0</v>
      </c>
      <c r="E310" s="54">
        <f t="shared" si="138"/>
        <v>0</v>
      </c>
      <c r="F310" s="27" t="s">
        <v>367</v>
      </c>
      <c r="G310" s="27" t="s">
        <v>367</v>
      </c>
      <c r="H310" s="27" t="s">
        <v>367</v>
      </c>
      <c r="I310" s="27" t="s">
        <v>367</v>
      </c>
      <c r="J310" s="27" t="s">
        <v>367</v>
      </c>
      <c r="K310" s="27" t="s">
        <v>367</v>
      </c>
      <c r="L310" s="53">
        <f>'Расчет субсидий'!P310-1</f>
        <v>0.20174972488602405</v>
      </c>
      <c r="M310" s="53">
        <f>L310*'Расчет субсидий'!Q310</f>
        <v>4.034994497720481</v>
      </c>
      <c r="N310" s="54">
        <f t="shared" si="139"/>
        <v>23.458019688282558</v>
      </c>
      <c r="O310" s="53">
        <f>'Расчет субсидий'!T310-1</f>
        <v>-0.33469387755102042</v>
      </c>
      <c r="P310" s="53">
        <f>O310*'Расчет субсидий'!U310</f>
        <v>-6.6938775510204085</v>
      </c>
      <c r="Q310" s="54">
        <f t="shared" si="140"/>
        <v>-38.915817969887868</v>
      </c>
      <c r="R310" s="53">
        <f>'Расчет субсидий'!X310-1</f>
        <v>5.9615384615384626E-2</v>
      </c>
      <c r="S310" s="53">
        <f>R310*'Расчет субсидий'!Y310</f>
        <v>1.7884615384615388</v>
      </c>
      <c r="T310" s="54">
        <f t="shared" si="141"/>
        <v>10.397477866368376</v>
      </c>
      <c r="U310" s="59">
        <f>'Расчет субсидий'!AB310-1</f>
        <v>-0.41262821116025217</v>
      </c>
      <c r="V310" s="59">
        <f>U310*'Расчет субсидий'!AC310</f>
        <v>-2.0631410558012608</v>
      </c>
      <c r="W310" s="54">
        <f t="shared" si="135"/>
        <v>-11.994366667422081</v>
      </c>
      <c r="X310" s="67">
        <f>'Расчет субсидий'!AF310-1</f>
        <v>0.25246376811594207</v>
      </c>
      <c r="Y310" s="67">
        <f>X310*'Расчет субсидий'!AG310</f>
        <v>5.0492753623188413</v>
      </c>
      <c r="Z310" s="54">
        <f t="shared" si="142"/>
        <v>29.35468708265897</v>
      </c>
      <c r="AA310" s="27" t="s">
        <v>367</v>
      </c>
      <c r="AB310" s="27" t="s">
        <v>367</v>
      </c>
      <c r="AC310" s="27" t="s">
        <v>367</v>
      </c>
      <c r="AD310" s="27" t="s">
        <v>367</v>
      </c>
      <c r="AE310" s="27" t="s">
        <v>367</v>
      </c>
      <c r="AF310" s="27" t="s">
        <v>367</v>
      </c>
      <c r="AG310" s="27" t="s">
        <v>367</v>
      </c>
      <c r="AH310" s="27" t="s">
        <v>367</v>
      </c>
      <c r="AI310" s="27" t="s">
        <v>367</v>
      </c>
      <c r="AJ310" s="27" t="s">
        <v>367</v>
      </c>
      <c r="AK310" s="27" t="s">
        <v>367</v>
      </c>
      <c r="AL310" s="27" t="s">
        <v>367</v>
      </c>
      <c r="AM310" s="59">
        <f>'Расчет субсидий'!AZ310-1</f>
        <v>0</v>
      </c>
      <c r="AN310" s="59">
        <f>AM310*'Расчет субсидий'!BA310</f>
        <v>0</v>
      </c>
      <c r="AO310" s="54">
        <f t="shared" si="136"/>
        <v>0</v>
      </c>
      <c r="AP310" s="27" t="s">
        <v>367</v>
      </c>
      <c r="AQ310" s="27" t="s">
        <v>367</v>
      </c>
      <c r="AR310" s="27" t="s">
        <v>367</v>
      </c>
      <c r="AS310" s="27" t="s">
        <v>367</v>
      </c>
      <c r="AT310" s="27" t="s">
        <v>367</v>
      </c>
      <c r="AU310" s="27" t="s">
        <v>367</v>
      </c>
      <c r="AV310" s="53">
        <f t="shared" si="137"/>
        <v>2.1157127916791918</v>
      </c>
    </row>
    <row r="311" spans="1:48" ht="15" customHeight="1">
      <c r="A311" s="33" t="s">
        <v>304</v>
      </c>
      <c r="B311" s="51">
        <f>'Расчет субсидий'!BM311</f>
        <v>-16.600000000000023</v>
      </c>
      <c r="C311" s="53">
        <f>'Расчет субсидий'!D311-1</f>
        <v>-6.8675599725013026E-2</v>
      </c>
      <c r="D311" s="53">
        <f>C311*'Расчет субсидий'!E311</f>
        <v>-0.68675599725013026</v>
      </c>
      <c r="E311" s="54">
        <f t="shared" si="138"/>
        <v>-2.5618055213573263</v>
      </c>
      <c r="F311" s="27" t="s">
        <v>367</v>
      </c>
      <c r="G311" s="27" t="s">
        <v>367</v>
      </c>
      <c r="H311" s="27" t="s">
        <v>367</v>
      </c>
      <c r="I311" s="27" t="s">
        <v>367</v>
      </c>
      <c r="J311" s="27" t="s">
        <v>367</v>
      </c>
      <c r="K311" s="27" t="s">
        <v>367</v>
      </c>
      <c r="L311" s="53">
        <f>'Расчет субсидий'!P311-1</f>
        <v>-0.32980902155547587</v>
      </c>
      <c r="M311" s="53">
        <f>L311*'Расчет субсидий'!Q311</f>
        <v>-6.5961804311095174</v>
      </c>
      <c r="N311" s="54">
        <f t="shared" si="139"/>
        <v>-24.605728258578097</v>
      </c>
      <c r="O311" s="53">
        <f>'Расчет субсидий'!T311-1</f>
        <v>6.1044176706827269E-2</v>
      </c>
      <c r="P311" s="53">
        <f>O311*'Расчет субсидий'!U311</f>
        <v>1.2208835341365454</v>
      </c>
      <c r="Q311" s="54">
        <f t="shared" si="140"/>
        <v>4.554261180403044</v>
      </c>
      <c r="R311" s="53">
        <f>'Расчет субсидий'!X311-1</f>
        <v>0.10666666666666669</v>
      </c>
      <c r="S311" s="53">
        <f>R311*'Расчет субсидий'!Y311</f>
        <v>3.2000000000000006</v>
      </c>
      <c r="T311" s="54">
        <f t="shared" si="141"/>
        <v>11.936958251793252</v>
      </c>
      <c r="U311" s="59">
        <f>'Расчет субсидий'!AB311-1</f>
        <v>3.9544459169282842E-2</v>
      </c>
      <c r="V311" s="59">
        <f>U311*'Расчет субсидий'!AC311</f>
        <v>0.19772229584641421</v>
      </c>
      <c r="W311" s="54">
        <f t="shared" si="135"/>
        <v>0.73756337217730006</v>
      </c>
      <c r="X311" s="67">
        <f>'Расчет субсидий'!AF311-1</f>
        <v>-8.9285714285714302E-2</v>
      </c>
      <c r="Y311" s="67">
        <f>X311*'Расчет субсидий'!AG311</f>
        <v>-1.785714285714286</v>
      </c>
      <c r="Z311" s="54">
        <f t="shared" si="142"/>
        <v>-6.6612490244381979</v>
      </c>
      <c r="AA311" s="27" t="s">
        <v>367</v>
      </c>
      <c r="AB311" s="27" t="s">
        <v>367</v>
      </c>
      <c r="AC311" s="27" t="s">
        <v>367</v>
      </c>
      <c r="AD311" s="27" t="s">
        <v>367</v>
      </c>
      <c r="AE311" s="27" t="s">
        <v>367</v>
      </c>
      <c r="AF311" s="27" t="s">
        <v>367</v>
      </c>
      <c r="AG311" s="27" t="s">
        <v>367</v>
      </c>
      <c r="AH311" s="27" t="s">
        <v>367</v>
      </c>
      <c r="AI311" s="27" t="s">
        <v>367</v>
      </c>
      <c r="AJ311" s="27" t="s">
        <v>367</v>
      </c>
      <c r="AK311" s="27" t="s">
        <v>367</v>
      </c>
      <c r="AL311" s="27" t="s">
        <v>367</v>
      </c>
      <c r="AM311" s="59">
        <f>'Расчет субсидий'!AZ311-1</f>
        <v>0</v>
      </c>
      <c r="AN311" s="59">
        <f>AM311*'Расчет субсидий'!BA311</f>
        <v>0</v>
      </c>
      <c r="AO311" s="54">
        <f t="shared" si="136"/>
        <v>0</v>
      </c>
      <c r="AP311" s="27" t="s">
        <v>367</v>
      </c>
      <c r="AQ311" s="27" t="s">
        <v>367</v>
      </c>
      <c r="AR311" s="27" t="s">
        <v>367</v>
      </c>
      <c r="AS311" s="27" t="s">
        <v>367</v>
      </c>
      <c r="AT311" s="27" t="s">
        <v>367</v>
      </c>
      <c r="AU311" s="27" t="s">
        <v>367</v>
      </c>
      <c r="AV311" s="53">
        <f t="shared" si="137"/>
        <v>-4.450044884090973</v>
      </c>
    </row>
    <row r="312" spans="1:48" ht="15" customHeight="1">
      <c r="A312" s="33" t="s">
        <v>305</v>
      </c>
      <c r="B312" s="51">
        <f>'Расчет субсидий'!BM312</f>
        <v>-29.799999999999955</v>
      </c>
      <c r="C312" s="53">
        <f>'Расчет субсидий'!D312-1</f>
        <v>1.7471469508823168E-2</v>
      </c>
      <c r="D312" s="53">
        <f>C312*'Расчет субсидий'!E312</f>
        <v>0.17471469508823168</v>
      </c>
      <c r="E312" s="54">
        <f t="shared" si="138"/>
        <v>1.0591212414092832</v>
      </c>
      <c r="F312" s="27" t="s">
        <v>367</v>
      </c>
      <c r="G312" s="27" t="s">
        <v>367</v>
      </c>
      <c r="H312" s="27" t="s">
        <v>367</v>
      </c>
      <c r="I312" s="27" t="s">
        <v>367</v>
      </c>
      <c r="J312" s="27" t="s">
        <v>367</v>
      </c>
      <c r="K312" s="27" t="s">
        <v>367</v>
      </c>
      <c r="L312" s="53">
        <f>'Расчет субсидий'!P312-1</f>
        <v>-0.2558757069359513</v>
      </c>
      <c r="M312" s="53">
        <f>L312*'Расчет субсидий'!Q312</f>
        <v>-5.1175141387190255</v>
      </c>
      <c r="N312" s="54">
        <f t="shared" si="139"/>
        <v>-31.022392963525448</v>
      </c>
      <c r="O312" s="53">
        <f>'Расчет субсидий'!T312-1</f>
        <v>0</v>
      </c>
      <c r="P312" s="53">
        <f>O312*'Расчет субсидий'!U312</f>
        <v>0</v>
      </c>
      <c r="Q312" s="54">
        <f t="shared" si="140"/>
        <v>0</v>
      </c>
      <c r="R312" s="53">
        <f>'Расчет субсидий'!X312-1</f>
        <v>0</v>
      </c>
      <c r="S312" s="53">
        <f>R312*'Расчет субсидий'!Y312</f>
        <v>0</v>
      </c>
      <c r="T312" s="54">
        <f t="shared" si="141"/>
        <v>0</v>
      </c>
      <c r="U312" s="59">
        <f>'Расчет субсидий'!AB312-1</f>
        <v>-0.26799457094589718</v>
      </c>
      <c r="V312" s="59">
        <f>U312*'Расчет субсидий'!AC312</f>
        <v>-1.3399728547294858</v>
      </c>
      <c r="W312" s="54">
        <f t="shared" si="135"/>
        <v>-8.1229212725302542</v>
      </c>
      <c r="X312" s="67">
        <f>'Расчет субсидий'!AF312-1</f>
        <v>0</v>
      </c>
      <c r="Y312" s="67">
        <f>X312*'Расчет субсидий'!AG312</f>
        <v>0</v>
      </c>
      <c r="Z312" s="54">
        <f t="shared" si="142"/>
        <v>0</v>
      </c>
      <c r="AA312" s="27" t="s">
        <v>367</v>
      </c>
      <c r="AB312" s="27" t="s">
        <v>367</v>
      </c>
      <c r="AC312" s="27" t="s">
        <v>367</v>
      </c>
      <c r="AD312" s="27" t="s">
        <v>367</v>
      </c>
      <c r="AE312" s="27" t="s">
        <v>367</v>
      </c>
      <c r="AF312" s="27" t="s">
        <v>367</v>
      </c>
      <c r="AG312" s="27" t="s">
        <v>367</v>
      </c>
      <c r="AH312" s="27" t="s">
        <v>367</v>
      </c>
      <c r="AI312" s="27" t="s">
        <v>367</v>
      </c>
      <c r="AJ312" s="27" t="s">
        <v>367</v>
      </c>
      <c r="AK312" s="27" t="s">
        <v>367</v>
      </c>
      <c r="AL312" s="27" t="s">
        <v>367</v>
      </c>
      <c r="AM312" s="59">
        <f>'Расчет субсидий'!AZ312-1</f>
        <v>0.13669064748201443</v>
      </c>
      <c r="AN312" s="59">
        <f>AM312*'Расчет субсидий'!BA312</f>
        <v>1.3669064748201443</v>
      </c>
      <c r="AO312" s="54">
        <f t="shared" si="136"/>
        <v>8.2861929946464645</v>
      </c>
      <c r="AP312" s="27" t="s">
        <v>367</v>
      </c>
      <c r="AQ312" s="27" t="s">
        <v>367</v>
      </c>
      <c r="AR312" s="27" t="s">
        <v>367</v>
      </c>
      <c r="AS312" s="27" t="s">
        <v>367</v>
      </c>
      <c r="AT312" s="27" t="s">
        <v>367</v>
      </c>
      <c r="AU312" s="27" t="s">
        <v>367</v>
      </c>
      <c r="AV312" s="53">
        <f t="shared" si="137"/>
        <v>-4.9158658235401349</v>
      </c>
    </row>
    <row r="313" spans="1:48" ht="15" customHeight="1">
      <c r="A313" s="33" t="s">
        <v>306</v>
      </c>
      <c r="B313" s="51">
        <f>'Расчет субсидий'!BM313</f>
        <v>11.700000000000045</v>
      </c>
      <c r="C313" s="53">
        <f>'Расчет субсидий'!D313-1</f>
        <v>0.22019148936170208</v>
      </c>
      <c r="D313" s="53">
        <f>C313*'Расчет субсидий'!E313</f>
        <v>2.2019148936170208</v>
      </c>
      <c r="E313" s="54">
        <f t="shared" si="138"/>
        <v>11.406512468817018</v>
      </c>
      <c r="F313" s="27" t="s">
        <v>367</v>
      </c>
      <c r="G313" s="27" t="s">
        <v>367</v>
      </c>
      <c r="H313" s="27" t="s">
        <v>367</v>
      </c>
      <c r="I313" s="27" t="s">
        <v>367</v>
      </c>
      <c r="J313" s="27" t="s">
        <v>367</v>
      </c>
      <c r="K313" s="27" t="s">
        <v>367</v>
      </c>
      <c r="L313" s="53">
        <f>'Расчет субсидий'!P313-1</f>
        <v>-9.2766986197396761E-3</v>
      </c>
      <c r="M313" s="53">
        <f>L313*'Расчет субсидий'!Q313</f>
        <v>-0.18553397239479352</v>
      </c>
      <c r="N313" s="54">
        <f t="shared" si="139"/>
        <v>-0.96111597030618579</v>
      </c>
      <c r="O313" s="53">
        <f>'Расчет субсидий'!T313-1</f>
        <v>0.17908496732026147</v>
      </c>
      <c r="P313" s="53">
        <f>O313*'Расчет субсидий'!U313</f>
        <v>5.3725490196078436</v>
      </c>
      <c r="Q313" s="54">
        <f t="shared" si="140"/>
        <v>27.831251588848332</v>
      </c>
      <c r="R313" s="53">
        <f>'Расчет субсидий'!X313-1</f>
        <v>0</v>
      </c>
      <c r="S313" s="53">
        <f>R313*'Расчет субсидий'!Y313</f>
        <v>0</v>
      </c>
      <c r="T313" s="54">
        <f t="shared" si="141"/>
        <v>0</v>
      </c>
      <c r="U313" s="59">
        <f>'Расчет субсидий'!AB313-1</f>
        <v>0.22411582446059364</v>
      </c>
      <c r="V313" s="59">
        <f>U313*'Расчет субсидий'!AC313</f>
        <v>1.1205791223029682</v>
      </c>
      <c r="W313" s="54">
        <f t="shared" si="135"/>
        <v>5.8049018006542417</v>
      </c>
      <c r="X313" s="67">
        <f>'Расчет субсидий'!AF313-1</f>
        <v>-0.16923076923076918</v>
      </c>
      <c r="Y313" s="67">
        <f>X313*'Расчет субсидий'!AG313</f>
        <v>-3.3846153846153837</v>
      </c>
      <c r="Z313" s="54">
        <f t="shared" si="142"/>
        <v>-17.533219698308713</v>
      </c>
      <c r="AA313" s="27" t="s">
        <v>367</v>
      </c>
      <c r="AB313" s="27" t="s">
        <v>367</v>
      </c>
      <c r="AC313" s="27" t="s">
        <v>367</v>
      </c>
      <c r="AD313" s="27" t="s">
        <v>367</v>
      </c>
      <c r="AE313" s="27" t="s">
        <v>367</v>
      </c>
      <c r="AF313" s="27" t="s">
        <v>367</v>
      </c>
      <c r="AG313" s="27" t="s">
        <v>367</v>
      </c>
      <c r="AH313" s="27" t="s">
        <v>367</v>
      </c>
      <c r="AI313" s="27" t="s">
        <v>367</v>
      </c>
      <c r="AJ313" s="27" t="s">
        <v>367</v>
      </c>
      <c r="AK313" s="27" t="s">
        <v>367</v>
      </c>
      <c r="AL313" s="27" t="s">
        <v>367</v>
      </c>
      <c r="AM313" s="59">
        <f>'Расчет субсидий'!AZ313-1</f>
        <v>-0.28663239074550129</v>
      </c>
      <c r="AN313" s="59">
        <f>AM313*'Расчет субсидий'!BA313</f>
        <v>-2.8663239074550129</v>
      </c>
      <c r="AO313" s="54">
        <f t="shared" si="136"/>
        <v>-14.848330189704653</v>
      </c>
      <c r="AP313" s="27" t="s">
        <v>367</v>
      </c>
      <c r="AQ313" s="27" t="s">
        <v>367</v>
      </c>
      <c r="AR313" s="27" t="s">
        <v>367</v>
      </c>
      <c r="AS313" s="27" t="s">
        <v>367</v>
      </c>
      <c r="AT313" s="27" t="s">
        <v>367</v>
      </c>
      <c r="AU313" s="27" t="s">
        <v>367</v>
      </c>
      <c r="AV313" s="53">
        <f t="shared" si="137"/>
        <v>2.2585697710626436</v>
      </c>
    </row>
    <row r="314" spans="1:48" ht="15" customHeight="1">
      <c r="A314" s="33" t="s">
        <v>307</v>
      </c>
      <c r="B314" s="51">
        <f>'Расчет субсидий'!BM314</f>
        <v>-91.700000000000045</v>
      </c>
      <c r="C314" s="53">
        <f>'Расчет субсидий'!D314-1</f>
        <v>-1</v>
      </c>
      <c r="D314" s="53">
        <f>C314*'Расчет субсидий'!E314</f>
        <v>0</v>
      </c>
      <c r="E314" s="54">
        <f t="shared" si="138"/>
        <v>0</v>
      </c>
      <c r="F314" s="27" t="s">
        <v>367</v>
      </c>
      <c r="G314" s="27" t="s">
        <v>367</v>
      </c>
      <c r="H314" s="27" t="s">
        <v>367</v>
      </c>
      <c r="I314" s="27" t="s">
        <v>367</v>
      </c>
      <c r="J314" s="27" t="s">
        <v>367</v>
      </c>
      <c r="K314" s="27" t="s">
        <v>367</v>
      </c>
      <c r="L314" s="53">
        <f>'Расчет субсидий'!P314-1</f>
        <v>-0.24136812346480041</v>
      </c>
      <c r="M314" s="53">
        <f>L314*'Расчет субсидий'!Q314</f>
        <v>-4.8273624692960082</v>
      </c>
      <c r="N314" s="54">
        <f t="shared" si="139"/>
        <v>-42.207292529677815</v>
      </c>
      <c r="O314" s="53">
        <f>'Расчет субсидий'!T314-1</f>
        <v>0.12380952380952381</v>
      </c>
      <c r="P314" s="53">
        <f>O314*'Расчет субсидий'!U314</f>
        <v>1.2380952380952381</v>
      </c>
      <c r="Q314" s="54">
        <f t="shared" si="140"/>
        <v>10.825093045376308</v>
      </c>
      <c r="R314" s="53">
        <f>'Расчет субсидий'!X314-1</f>
        <v>0</v>
      </c>
      <c r="S314" s="53">
        <f>R314*'Расчет субсидий'!Y314</f>
        <v>0</v>
      </c>
      <c r="T314" s="54">
        <f t="shared" si="141"/>
        <v>0</v>
      </c>
      <c r="U314" s="59">
        <f>'Расчет субсидий'!AB314-1</f>
        <v>-0.2799375763591937</v>
      </c>
      <c r="V314" s="59">
        <f>U314*'Расчет субсидий'!AC314</f>
        <v>-1.3996878817959684</v>
      </c>
      <c r="W314" s="54">
        <f t="shared" si="135"/>
        <v>-12.237953178979527</v>
      </c>
      <c r="X314" s="67">
        <f>'Расчет субсидий'!AF314-1</f>
        <v>0.15833333333333344</v>
      </c>
      <c r="Y314" s="67">
        <f>X314*'Расчет субсидий'!AG314</f>
        <v>3.1666666666666687</v>
      </c>
      <c r="Z314" s="54">
        <f t="shared" si="142"/>
        <v>27.687257212212501</v>
      </c>
      <c r="AA314" s="27" t="s">
        <v>367</v>
      </c>
      <c r="AB314" s="27" t="s">
        <v>367</v>
      </c>
      <c r="AC314" s="27" t="s">
        <v>367</v>
      </c>
      <c r="AD314" s="27" t="s">
        <v>367</v>
      </c>
      <c r="AE314" s="27" t="s">
        <v>367</v>
      </c>
      <c r="AF314" s="27" t="s">
        <v>367</v>
      </c>
      <c r="AG314" s="27" t="s">
        <v>367</v>
      </c>
      <c r="AH314" s="27" t="s">
        <v>367</v>
      </c>
      <c r="AI314" s="27" t="s">
        <v>367</v>
      </c>
      <c r="AJ314" s="27" t="s">
        <v>367</v>
      </c>
      <c r="AK314" s="27" t="s">
        <v>367</v>
      </c>
      <c r="AL314" s="27" t="s">
        <v>367</v>
      </c>
      <c r="AM314" s="59">
        <f>'Расчет субсидий'!AZ314-1</f>
        <v>-0.86656891495601174</v>
      </c>
      <c r="AN314" s="59">
        <f>AM314*'Расчет субсидий'!BA314</f>
        <v>-8.6656891495601176</v>
      </c>
      <c r="AO314" s="54">
        <f t="shared" si="136"/>
        <v>-75.767104548931528</v>
      </c>
      <c r="AP314" s="27" t="s">
        <v>367</v>
      </c>
      <c r="AQ314" s="27" t="s">
        <v>367</v>
      </c>
      <c r="AR314" s="27" t="s">
        <v>367</v>
      </c>
      <c r="AS314" s="27" t="s">
        <v>367</v>
      </c>
      <c r="AT314" s="27" t="s">
        <v>367</v>
      </c>
      <c r="AU314" s="27" t="s">
        <v>367</v>
      </c>
      <c r="AV314" s="53">
        <f t="shared" si="137"/>
        <v>-10.487977595890186</v>
      </c>
    </row>
    <row r="315" spans="1:48" ht="15" customHeight="1">
      <c r="A315" s="33" t="s">
        <v>308</v>
      </c>
      <c r="B315" s="51">
        <f>'Расчет субсидий'!BM315</f>
        <v>-9.9999999999999645E-2</v>
      </c>
      <c r="C315" s="53">
        <f>'Расчет субсидий'!D315-1</f>
        <v>-1</v>
      </c>
      <c r="D315" s="53">
        <f>C315*'Расчет субсидий'!E315</f>
        <v>0</v>
      </c>
      <c r="E315" s="54">
        <f t="shared" si="138"/>
        <v>0</v>
      </c>
      <c r="F315" s="27" t="s">
        <v>367</v>
      </c>
      <c r="G315" s="27" t="s">
        <v>367</v>
      </c>
      <c r="H315" s="27" t="s">
        <v>367</v>
      </c>
      <c r="I315" s="27" t="s">
        <v>367</v>
      </c>
      <c r="J315" s="27" t="s">
        <v>367</v>
      </c>
      <c r="K315" s="27" t="s">
        <v>367</v>
      </c>
      <c r="L315" s="53">
        <f>'Расчет субсидий'!P315-1</f>
        <v>-0.231246125232486</v>
      </c>
      <c r="M315" s="53">
        <f>L315*'Расчет субсидий'!Q315</f>
        <v>-4.62492250464972</v>
      </c>
      <c r="N315" s="54">
        <f t="shared" si="139"/>
        <v>-0.28400334964812007</v>
      </c>
      <c r="O315" s="53">
        <f>'Расчет субсидий'!T315-1</f>
        <v>0.18792423046566675</v>
      </c>
      <c r="P315" s="53">
        <f>O315*'Расчет субсидий'!U315</f>
        <v>7.5169692186266701</v>
      </c>
      <c r="Q315" s="54">
        <f t="shared" si="140"/>
        <v>0.46159572082461825</v>
      </c>
      <c r="R315" s="53">
        <f>'Расчет субсидий'!X315-1</f>
        <v>0</v>
      </c>
      <c r="S315" s="53">
        <f>R315*'Расчет субсидий'!Y315</f>
        <v>0</v>
      </c>
      <c r="T315" s="54">
        <f t="shared" si="141"/>
        <v>0</v>
      </c>
      <c r="U315" s="59">
        <f>'Расчет субсидий'!AB315-1</f>
        <v>-0.63406207521522429</v>
      </c>
      <c r="V315" s="59">
        <f>U315*'Расчет субсидий'!AC315</f>
        <v>-3.1703103760761215</v>
      </c>
      <c r="W315" s="54">
        <f t="shared" si="135"/>
        <v>-0.19467975200116402</v>
      </c>
      <c r="X315" s="67">
        <f>'Расчет субсидий'!AF315-1</f>
        <v>-6.7510548523206704E-2</v>
      </c>
      <c r="Y315" s="67">
        <f>X315*'Расчет субсидий'!AG315</f>
        <v>-1.3502109704641341</v>
      </c>
      <c r="Z315" s="54">
        <f t="shared" si="142"/>
        <v>-8.2912619175333768E-2</v>
      </c>
      <c r="AA315" s="27" t="s">
        <v>367</v>
      </c>
      <c r="AB315" s="27" t="s">
        <v>367</v>
      </c>
      <c r="AC315" s="27" t="s">
        <v>367</v>
      </c>
      <c r="AD315" s="27" t="s">
        <v>367</v>
      </c>
      <c r="AE315" s="27" t="s">
        <v>367</v>
      </c>
      <c r="AF315" s="27" t="s">
        <v>367</v>
      </c>
      <c r="AG315" s="27" t="s">
        <v>367</v>
      </c>
      <c r="AH315" s="27" t="s">
        <v>367</v>
      </c>
      <c r="AI315" s="27" t="s">
        <v>367</v>
      </c>
      <c r="AJ315" s="27" t="s">
        <v>367</v>
      </c>
      <c r="AK315" s="27" t="s">
        <v>367</v>
      </c>
      <c r="AL315" s="27" t="s">
        <v>367</v>
      </c>
      <c r="AM315" s="59">
        <f>'Расчет субсидий'!AZ315-1</f>
        <v>-1</v>
      </c>
      <c r="AN315" s="59">
        <f>AM315*'Расчет субсидий'!BA315</f>
        <v>0</v>
      </c>
      <c r="AO315" s="54">
        <f t="shared" si="136"/>
        <v>0</v>
      </c>
      <c r="AP315" s="27" t="s">
        <v>367</v>
      </c>
      <c r="AQ315" s="27" t="s">
        <v>367</v>
      </c>
      <c r="AR315" s="27" t="s">
        <v>367</v>
      </c>
      <c r="AS315" s="27" t="s">
        <v>367</v>
      </c>
      <c r="AT315" s="27" t="s">
        <v>367</v>
      </c>
      <c r="AU315" s="27" t="s">
        <v>367</v>
      </c>
      <c r="AV315" s="53">
        <f t="shared" si="137"/>
        <v>-1.6284746325633055</v>
      </c>
    </row>
    <row r="316" spans="1:48" ht="15" customHeight="1">
      <c r="A316" s="33" t="s">
        <v>309</v>
      </c>
      <c r="B316" s="51">
        <f>'Расчет субсидий'!BM316</f>
        <v>-15.399999999999977</v>
      </c>
      <c r="C316" s="53">
        <f>'Расчет субсидий'!D316-1</f>
        <v>0.30000000000000004</v>
      </c>
      <c r="D316" s="53">
        <f>C316*'Расчет субсидий'!E316</f>
        <v>3.0000000000000004</v>
      </c>
      <c r="E316" s="54">
        <f t="shared" si="138"/>
        <v>16.37524428470493</v>
      </c>
      <c r="F316" s="27" t="s">
        <v>367</v>
      </c>
      <c r="G316" s="27" t="s">
        <v>367</v>
      </c>
      <c r="H316" s="27" t="s">
        <v>367</v>
      </c>
      <c r="I316" s="27" t="s">
        <v>367</v>
      </c>
      <c r="J316" s="27" t="s">
        <v>367</v>
      </c>
      <c r="K316" s="27" t="s">
        <v>367</v>
      </c>
      <c r="L316" s="53">
        <f>'Расчет субсидий'!P316-1</f>
        <v>-0.50511299723898151</v>
      </c>
      <c r="M316" s="53">
        <f>L316*'Расчет субсидий'!Q316</f>
        <v>-10.102259944779631</v>
      </c>
      <c r="N316" s="54">
        <f t="shared" si="139"/>
        <v>-55.142324807785386</v>
      </c>
      <c r="O316" s="53">
        <f>'Расчет субсидий'!T316-1</f>
        <v>0</v>
      </c>
      <c r="P316" s="53">
        <f>O316*'Расчет субсидий'!U316</f>
        <v>0</v>
      </c>
      <c r="Q316" s="54">
        <f t="shared" si="140"/>
        <v>0</v>
      </c>
      <c r="R316" s="53">
        <f>'Расчет субсидий'!X316-1</f>
        <v>0.14000000000000012</v>
      </c>
      <c r="S316" s="53">
        <f>R316*'Расчет субсидий'!Y316</f>
        <v>4.9000000000000039</v>
      </c>
      <c r="T316" s="54">
        <f t="shared" si="141"/>
        <v>26.746232331684737</v>
      </c>
      <c r="U316" s="59">
        <f>'Расчет субсидий'!AB316-1</f>
        <v>0.11147971525330025</v>
      </c>
      <c r="V316" s="59">
        <f>U316*'Расчет субсидий'!AC316</f>
        <v>0.55739857626650124</v>
      </c>
      <c r="W316" s="54">
        <f t="shared" si="135"/>
        <v>3.042512616770229</v>
      </c>
      <c r="X316" s="67">
        <f>'Расчет субсидий'!AF316-1</f>
        <v>-5.8823529411764719E-2</v>
      </c>
      <c r="Y316" s="67">
        <f>X316*'Расчет субсидий'!AG316</f>
        <v>-1.1764705882352944</v>
      </c>
      <c r="Z316" s="54">
        <f t="shared" si="142"/>
        <v>-6.421664425374483</v>
      </c>
      <c r="AA316" s="27" t="s">
        <v>367</v>
      </c>
      <c r="AB316" s="27" t="s">
        <v>367</v>
      </c>
      <c r="AC316" s="27" t="s">
        <v>367</v>
      </c>
      <c r="AD316" s="27" t="s">
        <v>367</v>
      </c>
      <c r="AE316" s="27" t="s">
        <v>367</v>
      </c>
      <c r="AF316" s="27" t="s">
        <v>367</v>
      </c>
      <c r="AG316" s="27" t="s">
        <v>367</v>
      </c>
      <c r="AH316" s="27" t="s">
        <v>367</v>
      </c>
      <c r="AI316" s="27" t="s">
        <v>367</v>
      </c>
      <c r="AJ316" s="27" t="s">
        <v>367</v>
      </c>
      <c r="AK316" s="27" t="s">
        <v>367</v>
      </c>
      <c r="AL316" s="27" t="s">
        <v>367</v>
      </c>
      <c r="AM316" s="59">
        <f>'Расчет субсидий'!AZ316-1</f>
        <v>0</v>
      </c>
      <c r="AN316" s="59">
        <f>AM316*'Расчет субсидий'!BA316</f>
        <v>0</v>
      </c>
      <c r="AO316" s="54">
        <f t="shared" si="136"/>
        <v>0</v>
      </c>
      <c r="AP316" s="27" t="s">
        <v>367</v>
      </c>
      <c r="AQ316" s="27" t="s">
        <v>367</v>
      </c>
      <c r="AR316" s="27" t="s">
        <v>367</v>
      </c>
      <c r="AS316" s="27" t="s">
        <v>367</v>
      </c>
      <c r="AT316" s="27" t="s">
        <v>367</v>
      </c>
      <c r="AU316" s="27" t="s">
        <v>367</v>
      </c>
      <c r="AV316" s="53">
        <f t="shared" si="137"/>
        <v>-2.8213319567484199</v>
      </c>
    </row>
    <row r="317" spans="1:48" ht="15" customHeight="1">
      <c r="A317" s="33" t="s">
        <v>310</v>
      </c>
      <c r="B317" s="51">
        <f>'Расчет субсидий'!BM317</f>
        <v>-45.5</v>
      </c>
      <c r="C317" s="53">
        <f>'Расчет субсидий'!D317-1</f>
        <v>-0.21729551785262091</v>
      </c>
      <c r="D317" s="53">
        <f>C317*'Расчет субсидий'!E317</f>
        <v>-2.1729551785262089</v>
      </c>
      <c r="E317" s="54">
        <f t="shared" si="138"/>
        <v>-21.142287570115425</v>
      </c>
      <c r="F317" s="27" t="s">
        <v>367</v>
      </c>
      <c r="G317" s="27" t="s">
        <v>367</v>
      </c>
      <c r="H317" s="27" t="s">
        <v>367</v>
      </c>
      <c r="I317" s="27" t="s">
        <v>367</v>
      </c>
      <c r="J317" s="27" t="s">
        <v>367</v>
      </c>
      <c r="K317" s="27" t="s">
        <v>367</v>
      </c>
      <c r="L317" s="53">
        <f>'Расчет субсидий'!P317-1</f>
        <v>-0.19937619130133433</v>
      </c>
      <c r="M317" s="53">
        <f>L317*'Расчет субсидий'!Q317</f>
        <v>-3.9875238260266865</v>
      </c>
      <c r="N317" s="54">
        <f t="shared" si="139"/>
        <v>-38.797567596273488</v>
      </c>
      <c r="O317" s="53">
        <f>'Расчет субсидий'!T317-1</f>
        <v>0.16124401913875586</v>
      </c>
      <c r="P317" s="53">
        <f>O317*'Расчет субсидий'!U317</f>
        <v>3.2248803827751171</v>
      </c>
      <c r="Q317" s="54">
        <f t="shared" si="140"/>
        <v>31.377245654049307</v>
      </c>
      <c r="R317" s="53">
        <f>'Расчет субсидий'!X317-1</f>
        <v>0</v>
      </c>
      <c r="S317" s="53">
        <f>R317*'Расчет субсидий'!Y317</f>
        <v>0</v>
      </c>
      <c r="T317" s="54">
        <f t="shared" si="141"/>
        <v>0</v>
      </c>
      <c r="U317" s="59">
        <f>'Расчет субсидий'!AB317-1</f>
        <v>0.18462975940200899</v>
      </c>
      <c r="V317" s="59">
        <f>U317*'Расчет субсидий'!AC317</f>
        <v>0.92314879701004493</v>
      </c>
      <c r="W317" s="54">
        <f t="shared" si="135"/>
        <v>8.9819972032879516</v>
      </c>
      <c r="X317" s="67">
        <f>'Расчет субсидий'!AF317-1</f>
        <v>-8.1967213114754189E-3</v>
      </c>
      <c r="Y317" s="67">
        <f>X317*'Расчет субсидий'!AG317</f>
        <v>-0.16393442622950838</v>
      </c>
      <c r="Z317" s="54">
        <f t="shared" si="142"/>
        <v>-1.5950392425199005</v>
      </c>
      <c r="AA317" s="27" t="s">
        <v>367</v>
      </c>
      <c r="AB317" s="27" t="s">
        <v>367</v>
      </c>
      <c r="AC317" s="27" t="s">
        <v>367</v>
      </c>
      <c r="AD317" s="27" t="s">
        <v>367</v>
      </c>
      <c r="AE317" s="27" t="s">
        <v>367</v>
      </c>
      <c r="AF317" s="27" t="s">
        <v>367</v>
      </c>
      <c r="AG317" s="27" t="s">
        <v>367</v>
      </c>
      <c r="AH317" s="27" t="s">
        <v>367</v>
      </c>
      <c r="AI317" s="27" t="s">
        <v>367</v>
      </c>
      <c r="AJ317" s="27" t="s">
        <v>367</v>
      </c>
      <c r="AK317" s="27" t="s">
        <v>367</v>
      </c>
      <c r="AL317" s="27" t="s">
        <v>367</v>
      </c>
      <c r="AM317" s="59">
        <f>'Расчет субсидий'!AZ317-1</f>
        <v>-0.25</v>
      </c>
      <c r="AN317" s="59">
        <f>AM317*'Расчет субсидий'!BA317</f>
        <v>-2.5</v>
      </c>
      <c r="AO317" s="54">
        <f t="shared" si="136"/>
        <v>-24.324348448428452</v>
      </c>
      <c r="AP317" s="27" t="s">
        <v>367</v>
      </c>
      <c r="AQ317" s="27" t="s">
        <v>367</v>
      </c>
      <c r="AR317" s="27" t="s">
        <v>367</v>
      </c>
      <c r="AS317" s="27" t="s">
        <v>367</v>
      </c>
      <c r="AT317" s="27" t="s">
        <v>367</v>
      </c>
      <c r="AU317" s="27" t="s">
        <v>367</v>
      </c>
      <c r="AV317" s="53">
        <f t="shared" si="137"/>
        <v>-4.6763842509972413</v>
      </c>
    </row>
    <row r="318" spans="1:48" ht="15" customHeight="1">
      <c r="A318" s="33" t="s">
        <v>311</v>
      </c>
      <c r="B318" s="51">
        <f>'Расчет субсидий'!BM318</f>
        <v>-130.10000000000002</v>
      </c>
      <c r="C318" s="53">
        <f>'Расчет субсидий'!D318-1</f>
        <v>-1</v>
      </c>
      <c r="D318" s="53">
        <f>C318*'Расчет субсидий'!E318</f>
        <v>0</v>
      </c>
      <c r="E318" s="54">
        <f t="shared" si="138"/>
        <v>0</v>
      </c>
      <c r="F318" s="27" t="s">
        <v>367</v>
      </c>
      <c r="G318" s="27" t="s">
        <v>367</v>
      </c>
      <c r="H318" s="27" t="s">
        <v>367</v>
      </c>
      <c r="I318" s="27" t="s">
        <v>367</v>
      </c>
      <c r="J318" s="27" t="s">
        <v>367</v>
      </c>
      <c r="K318" s="27" t="s">
        <v>367</v>
      </c>
      <c r="L318" s="53">
        <f>'Расчет субсидий'!P318-1</f>
        <v>-0.53697706694864844</v>
      </c>
      <c r="M318" s="53">
        <f>L318*'Расчет субсидий'!Q318</f>
        <v>-10.73954133897297</v>
      </c>
      <c r="N318" s="54">
        <f t="shared" si="139"/>
        <v>-85.701690617432916</v>
      </c>
      <c r="O318" s="53">
        <f>'Расчет субсидий'!T318-1</f>
        <v>0</v>
      </c>
      <c r="P318" s="53">
        <f>O318*'Расчет субсидий'!U318</f>
        <v>0</v>
      </c>
      <c r="Q318" s="54">
        <f t="shared" si="140"/>
        <v>0</v>
      </c>
      <c r="R318" s="53">
        <f>'Расчет субсидий'!X318-1</f>
        <v>0</v>
      </c>
      <c r="S318" s="53">
        <f>R318*'Расчет субсидий'!Y318</f>
        <v>0</v>
      </c>
      <c r="T318" s="54">
        <f t="shared" si="141"/>
        <v>0</v>
      </c>
      <c r="U318" s="59">
        <f>'Расчет субсидий'!AB318-1</f>
        <v>-0.34622356495468276</v>
      </c>
      <c r="V318" s="59">
        <f>U318*'Расчет субсидий'!AC318</f>
        <v>-1.7311178247734138</v>
      </c>
      <c r="W318" s="54">
        <f t="shared" si="135"/>
        <v>-13.814344538408596</v>
      </c>
      <c r="X318" s="67">
        <f>'Расчет субсидий'!AF318-1</f>
        <v>-9.0909090909090939E-2</v>
      </c>
      <c r="Y318" s="67">
        <f>X318*'Расчет субсидий'!AG318</f>
        <v>-1.8181818181818188</v>
      </c>
      <c r="Z318" s="54">
        <f t="shared" si="142"/>
        <v>-14.50911642777486</v>
      </c>
      <c r="AA318" s="27" t="s">
        <v>367</v>
      </c>
      <c r="AB318" s="27" t="s">
        <v>367</v>
      </c>
      <c r="AC318" s="27" t="s">
        <v>367</v>
      </c>
      <c r="AD318" s="27" t="s">
        <v>367</v>
      </c>
      <c r="AE318" s="27" t="s">
        <v>367</v>
      </c>
      <c r="AF318" s="27" t="s">
        <v>367</v>
      </c>
      <c r="AG318" s="27" t="s">
        <v>367</v>
      </c>
      <c r="AH318" s="27" t="s">
        <v>367</v>
      </c>
      <c r="AI318" s="27" t="s">
        <v>367</v>
      </c>
      <c r="AJ318" s="27" t="s">
        <v>367</v>
      </c>
      <c r="AK318" s="27" t="s">
        <v>367</v>
      </c>
      <c r="AL318" s="27" t="s">
        <v>367</v>
      </c>
      <c r="AM318" s="59">
        <f>'Расчет субсидий'!AZ318-1</f>
        <v>-0.20143884892086339</v>
      </c>
      <c r="AN318" s="59">
        <f>AM318*'Расчет субсидий'!BA318</f>
        <v>-2.0143884892086339</v>
      </c>
      <c r="AO318" s="54">
        <f t="shared" si="136"/>
        <v>-16.074848416383656</v>
      </c>
      <c r="AP318" s="27" t="s">
        <v>367</v>
      </c>
      <c r="AQ318" s="27" t="s">
        <v>367</v>
      </c>
      <c r="AR318" s="27" t="s">
        <v>367</v>
      </c>
      <c r="AS318" s="27" t="s">
        <v>367</v>
      </c>
      <c r="AT318" s="27" t="s">
        <v>367</v>
      </c>
      <c r="AU318" s="27" t="s">
        <v>367</v>
      </c>
      <c r="AV318" s="53">
        <f t="shared" si="137"/>
        <v>-16.303229471136834</v>
      </c>
    </row>
    <row r="319" spans="1:48" ht="15" customHeight="1">
      <c r="A319" s="33" t="s">
        <v>312</v>
      </c>
      <c r="B319" s="51">
        <f>'Расчет субсидий'!BM319</f>
        <v>-40.799999999999955</v>
      </c>
      <c r="C319" s="53">
        <f>'Расчет субсидий'!D319-1</f>
        <v>-0.4482550689681164</v>
      </c>
      <c r="D319" s="53">
        <f>C319*'Расчет субсидий'!E319</f>
        <v>-4.4825506896811635</v>
      </c>
      <c r="E319" s="54">
        <f t="shared" si="138"/>
        <v>-37.003281970238859</v>
      </c>
      <c r="F319" s="27" t="s">
        <v>367</v>
      </c>
      <c r="G319" s="27" t="s">
        <v>367</v>
      </c>
      <c r="H319" s="27" t="s">
        <v>367</v>
      </c>
      <c r="I319" s="27" t="s">
        <v>367</v>
      </c>
      <c r="J319" s="27" t="s">
        <v>367</v>
      </c>
      <c r="K319" s="27" t="s">
        <v>367</v>
      </c>
      <c r="L319" s="53">
        <f>'Расчет субсидий'!P319-1</f>
        <v>-7.2728443972042256E-2</v>
      </c>
      <c r="M319" s="53">
        <f>L319*'Расчет субсидий'!Q319</f>
        <v>-1.4545688794408451</v>
      </c>
      <c r="N319" s="54">
        <f t="shared" si="139"/>
        <v>-12.007409646250396</v>
      </c>
      <c r="O319" s="53">
        <f>'Расчет субсидий'!T319-1</f>
        <v>7.8625739228386227E-2</v>
      </c>
      <c r="P319" s="53">
        <f>O319*'Расчет субсидий'!U319</f>
        <v>3.1450295691354491</v>
      </c>
      <c r="Q319" s="54">
        <f t="shared" si="140"/>
        <v>25.962097030906193</v>
      </c>
      <c r="R319" s="53">
        <f>'Расчет субсидий'!X319-1</f>
        <v>0.21499999999999986</v>
      </c>
      <c r="S319" s="53">
        <f>R319*'Расчет субсидий'!Y319</f>
        <v>2.1499999999999986</v>
      </c>
      <c r="T319" s="54">
        <f t="shared" si="141"/>
        <v>17.748166555964204</v>
      </c>
      <c r="U319" s="59">
        <f>'Расчет субсидий'!AB319-1</f>
        <v>-0.86811867159691747</v>
      </c>
      <c r="V319" s="59">
        <f>U319*'Расчет субсидий'!AC319</f>
        <v>-4.340593357984587</v>
      </c>
      <c r="W319" s="54">
        <f t="shared" si="135"/>
        <v>-35.831429706615097</v>
      </c>
      <c r="X319" s="67">
        <f>'Расчет субсидий'!AF319-1</f>
        <v>2.0100502512563345E-3</v>
      </c>
      <c r="Y319" s="67">
        <f>X319*'Расчет субсидий'!AG319</f>
        <v>4.020100502512669E-2</v>
      </c>
      <c r="Z319" s="54">
        <f t="shared" si="142"/>
        <v>0.33185773623400133</v>
      </c>
      <c r="AA319" s="27" t="s">
        <v>367</v>
      </c>
      <c r="AB319" s="27" t="s">
        <v>367</v>
      </c>
      <c r="AC319" s="27" t="s">
        <v>367</v>
      </c>
      <c r="AD319" s="27" t="s">
        <v>367</v>
      </c>
      <c r="AE319" s="27" t="s">
        <v>367</v>
      </c>
      <c r="AF319" s="27" t="s">
        <v>367</v>
      </c>
      <c r="AG319" s="27" t="s">
        <v>367</v>
      </c>
      <c r="AH319" s="27" t="s">
        <v>367</v>
      </c>
      <c r="AI319" s="27" t="s">
        <v>367</v>
      </c>
      <c r="AJ319" s="27" t="s">
        <v>367</v>
      </c>
      <c r="AK319" s="27" t="s">
        <v>367</v>
      </c>
      <c r="AL319" s="27" t="s">
        <v>367</v>
      </c>
      <c r="AM319" s="59">
        <f>'Расчет субсидий'!AZ319-1</f>
        <v>0</v>
      </c>
      <c r="AN319" s="59">
        <f>AM319*'Расчет субсидий'!BA319</f>
        <v>0</v>
      </c>
      <c r="AO319" s="54">
        <f t="shared" si="136"/>
        <v>0</v>
      </c>
      <c r="AP319" s="27" t="s">
        <v>367</v>
      </c>
      <c r="AQ319" s="27" t="s">
        <v>367</v>
      </c>
      <c r="AR319" s="27" t="s">
        <v>367</v>
      </c>
      <c r="AS319" s="27" t="s">
        <v>367</v>
      </c>
      <c r="AT319" s="27" t="s">
        <v>367</v>
      </c>
      <c r="AU319" s="27" t="s">
        <v>367</v>
      </c>
      <c r="AV319" s="53">
        <f t="shared" si="137"/>
        <v>-4.9424823529460218</v>
      </c>
    </row>
    <row r="320" spans="1:48" ht="15" customHeight="1">
      <c r="A320" s="33" t="s">
        <v>313</v>
      </c>
      <c r="B320" s="51">
        <f>'Расчет субсидий'!BM320</f>
        <v>-57</v>
      </c>
      <c r="C320" s="53">
        <f>'Расчет субсидий'!D320-1</f>
        <v>-1</v>
      </c>
      <c r="D320" s="53">
        <f>C320*'Расчет субсидий'!E320</f>
        <v>0</v>
      </c>
      <c r="E320" s="54">
        <f t="shared" si="138"/>
        <v>0</v>
      </c>
      <c r="F320" s="27" t="s">
        <v>367</v>
      </c>
      <c r="G320" s="27" t="s">
        <v>367</v>
      </c>
      <c r="H320" s="27" t="s">
        <v>367</v>
      </c>
      <c r="I320" s="27" t="s">
        <v>367</v>
      </c>
      <c r="J320" s="27" t="s">
        <v>367</v>
      </c>
      <c r="K320" s="27" t="s">
        <v>367</v>
      </c>
      <c r="L320" s="53">
        <f>'Расчет субсидий'!P320-1</f>
        <v>-0.38768328445747802</v>
      </c>
      <c r="M320" s="53">
        <f>L320*'Расчет субсидий'!Q320</f>
        <v>-7.7536656891495603</v>
      </c>
      <c r="N320" s="54">
        <f t="shared" si="139"/>
        <v>-30.752461072391895</v>
      </c>
      <c r="O320" s="53">
        <f>'Расчет субсидий'!T320-1</f>
        <v>0</v>
      </c>
      <c r="P320" s="53">
        <f>O320*'Расчет субсидий'!U320</f>
        <v>0</v>
      </c>
      <c r="Q320" s="54">
        <f t="shared" si="140"/>
        <v>0</v>
      </c>
      <c r="R320" s="53">
        <f>'Расчет субсидий'!X320-1</f>
        <v>0</v>
      </c>
      <c r="S320" s="53">
        <f>R320*'Расчет субсидий'!Y320</f>
        <v>0</v>
      </c>
      <c r="T320" s="54">
        <f t="shared" si="141"/>
        <v>0</v>
      </c>
      <c r="U320" s="59">
        <f>'Расчет субсидий'!AB320-1</f>
        <v>-0.52356653686048071</v>
      </c>
      <c r="V320" s="59">
        <f>U320*'Расчет субсидий'!AC320</f>
        <v>-2.6178326843024036</v>
      </c>
      <c r="W320" s="54">
        <f t="shared" si="135"/>
        <v>-10.382804849415013</v>
      </c>
      <c r="X320" s="67">
        <f>'Расчет субсидий'!AF320-1</f>
        <v>-0.19999999999999996</v>
      </c>
      <c r="Y320" s="67">
        <f>X320*'Расчет субсидий'!AG320</f>
        <v>-3.9999999999999991</v>
      </c>
      <c r="Z320" s="54">
        <f t="shared" si="142"/>
        <v>-15.864734078193091</v>
      </c>
      <c r="AA320" s="27" t="s">
        <v>367</v>
      </c>
      <c r="AB320" s="27" t="s">
        <v>367</v>
      </c>
      <c r="AC320" s="27" t="s">
        <v>367</v>
      </c>
      <c r="AD320" s="27" t="s">
        <v>367</v>
      </c>
      <c r="AE320" s="27" t="s">
        <v>367</v>
      </c>
      <c r="AF320" s="27" t="s">
        <v>367</v>
      </c>
      <c r="AG320" s="27" t="s">
        <v>367</v>
      </c>
      <c r="AH320" s="27" t="s">
        <v>367</v>
      </c>
      <c r="AI320" s="27" t="s">
        <v>367</v>
      </c>
      <c r="AJ320" s="27" t="s">
        <v>367</v>
      </c>
      <c r="AK320" s="27" t="s">
        <v>367</v>
      </c>
      <c r="AL320" s="27" t="s">
        <v>367</v>
      </c>
      <c r="AM320" s="59">
        <f>'Расчет субсидий'!AZ320-1</f>
        <v>-1</v>
      </c>
      <c r="AN320" s="59">
        <f>AM320*'Расчет субсидий'!BA320</f>
        <v>0</v>
      </c>
      <c r="AO320" s="54">
        <f t="shared" si="136"/>
        <v>0</v>
      </c>
      <c r="AP320" s="27" t="s">
        <v>367</v>
      </c>
      <c r="AQ320" s="27" t="s">
        <v>367</v>
      </c>
      <c r="AR320" s="27" t="s">
        <v>367</v>
      </c>
      <c r="AS320" s="27" t="s">
        <v>367</v>
      </c>
      <c r="AT320" s="27" t="s">
        <v>367</v>
      </c>
      <c r="AU320" s="27" t="s">
        <v>367</v>
      </c>
      <c r="AV320" s="53">
        <f t="shared" si="137"/>
        <v>-14.371498373451963</v>
      </c>
    </row>
    <row r="321" spans="1:48" ht="15" customHeight="1">
      <c r="A321" s="32" t="s">
        <v>314</v>
      </c>
      <c r="B321" s="55"/>
      <c r="C321" s="56"/>
      <c r="D321" s="56"/>
      <c r="E321" s="57"/>
      <c r="F321" s="56"/>
      <c r="G321" s="56"/>
      <c r="H321" s="57"/>
      <c r="I321" s="57"/>
      <c r="J321" s="57"/>
      <c r="K321" s="57"/>
      <c r="L321" s="56"/>
      <c r="M321" s="56"/>
      <c r="N321" s="57"/>
      <c r="O321" s="56"/>
      <c r="P321" s="56"/>
      <c r="Q321" s="57"/>
      <c r="R321" s="56"/>
      <c r="S321" s="56"/>
      <c r="T321" s="57"/>
      <c r="U321" s="57"/>
      <c r="V321" s="57"/>
      <c r="W321" s="57"/>
      <c r="X321" s="69"/>
      <c r="Y321" s="69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</row>
    <row r="322" spans="1:48" ht="15" customHeight="1">
      <c r="A322" s="33" t="s">
        <v>315</v>
      </c>
      <c r="B322" s="51">
        <f>'Расчет субсидий'!BM322</f>
        <v>34.900000000000091</v>
      </c>
      <c r="C322" s="53">
        <f>'Расчет субсидий'!D322-1</f>
        <v>0.20980031948881783</v>
      </c>
      <c r="D322" s="53">
        <f>C322*'Расчет субсидий'!E322</f>
        <v>2.0980031948881783</v>
      </c>
      <c r="E322" s="54">
        <f t="shared" ref="E322:E332" si="143">$B322*D322/$AV322</f>
        <v>33.32550271640708</v>
      </c>
      <c r="F322" s="27" t="s">
        <v>367</v>
      </c>
      <c r="G322" s="27" t="s">
        <v>367</v>
      </c>
      <c r="H322" s="27" t="s">
        <v>367</v>
      </c>
      <c r="I322" s="27" t="s">
        <v>367</v>
      </c>
      <c r="J322" s="27" t="s">
        <v>367</v>
      </c>
      <c r="K322" s="27" t="s">
        <v>367</v>
      </c>
      <c r="L322" s="53">
        <f>'Расчет субсидий'!P322-1</f>
        <v>-0.35898576512455516</v>
      </c>
      <c r="M322" s="53">
        <f>L322*'Расчет субсидий'!Q322</f>
        <v>-7.1797153024911031</v>
      </c>
      <c r="N322" s="54">
        <f t="shared" ref="N322:N332" si="144">$B322*M322/$AV322</f>
        <v>-114.04540393416772</v>
      </c>
      <c r="O322" s="53">
        <f>'Расчет субсидий'!T322-1</f>
        <v>8.3333333333333259E-2</v>
      </c>
      <c r="P322" s="53">
        <f>O322*'Расчет субсидий'!U322</f>
        <v>2.4999999999999978</v>
      </c>
      <c r="Q322" s="54">
        <f t="shared" ref="Q322:Q332" si="145">$B322*P322/$AV322</f>
        <v>39.710977082405336</v>
      </c>
      <c r="R322" s="53">
        <f>'Расчет субсидий'!X322-1</f>
        <v>4.0000000000000036E-2</v>
      </c>
      <c r="S322" s="53">
        <f>R322*'Расчет субсидий'!Y322</f>
        <v>0.80000000000000071</v>
      </c>
      <c r="T322" s="54">
        <f t="shared" ref="T322:T332" si="146">$B322*S322/$AV322</f>
        <v>12.707512666369729</v>
      </c>
      <c r="U322" s="59">
        <f>'Расчет субсидий'!AB322-1</f>
        <v>-2.125375697724341E-2</v>
      </c>
      <c r="V322" s="59">
        <f>U322*'Расчет субсидий'!AC322</f>
        <v>-0.10626878488621705</v>
      </c>
      <c r="W322" s="54">
        <f t="shared" si="135"/>
        <v>-1.6880149124766524</v>
      </c>
      <c r="X322" s="67">
        <f>'Расчет субсидий'!AF322-1</f>
        <v>0.20425531914893602</v>
      </c>
      <c r="Y322" s="67">
        <f>X322*'Расчет субсидий'!AG322</f>
        <v>4.0851063829787204</v>
      </c>
      <c r="Z322" s="54">
        <f t="shared" ref="Z322:Z332" si="147">$B322*Y322/$AV322</f>
        <v>64.889426381462329</v>
      </c>
      <c r="AA322" s="27" t="s">
        <v>367</v>
      </c>
      <c r="AB322" s="27" t="s">
        <v>367</v>
      </c>
      <c r="AC322" s="27" t="s">
        <v>367</v>
      </c>
      <c r="AD322" s="27" t="s">
        <v>367</v>
      </c>
      <c r="AE322" s="27" t="s">
        <v>367</v>
      </c>
      <c r="AF322" s="27" t="s">
        <v>367</v>
      </c>
      <c r="AG322" s="27" t="s">
        <v>367</v>
      </c>
      <c r="AH322" s="27" t="s">
        <v>367</v>
      </c>
      <c r="AI322" s="27" t="s">
        <v>367</v>
      </c>
      <c r="AJ322" s="27" t="s">
        <v>367</v>
      </c>
      <c r="AK322" s="27" t="s">
        <v>367</v>
      </c>
      <c r="AL322" s="27" t="s">
        <v>367</v>
      </c>
      <c r="AM322" s="59">
        <f>'Расчет субсидий'!AZ322-1</f>
        <v>-1</v>
      </c>
      <c r="AN322" s="59">
        <f>AM322*'Расчет субсидий'!BA322</f>
        <v>0</v>
      </c>
      <c r="AO322" s="54">
        <f t="shared" si="136"/>
        <v>0</v>
      </c>
      <c r="AP322" s="27" t="s">
        <v>367</v>
      </c>
      <c r="AQ322" s="27" t="s">
        <v>367</v>
      </c>
      <c r="AR322" s="27" t="s">
        <v>367</v>
      </c>
      <c r="AS322" s="27" t="s">
        <v>367</v>
      </c>
      <c r="AT322" s="27" t="s">
        <v>367</v>
      </c>
      <c r="AU322" s="27" t="s">
        <v>367</v>
      </c>
      <c r="AV322" s="53">
        <f t="shared" si="137"/>
        <v>2.1971254904895767</v>
      </c>
    </row>
    <row r="323" spans="1:48" ht="15" customHeight="1">
      <c r="A323" s="33" t="s">
        <v>316</v>
      </c>
      <c r="B323" s="51">
        <f>'Расчет субсидий'!BM323</f>
        <v>134.70000000000005</v>
      </c>
      <c r="C323" s="53">
        <f>'Расчет субсидий'!D323-1</f>
        <v>2.4202420242024125E-2</v>
      </c>
      <c r="D323" s="53">
        <f>C323*'Расчет субсидий'!E323</f>
        <v>0.24202420242024125</v>
      </c>
      <c r="E323" s="54">
        <f t="shared" si="143"/>
        <v>3.1278766308895039</v>
      </c>
      <c r="F323" s="27" t="s">
        <v>367</v>
      </c>
      <c r="G323" s="27" t="s">
        <v>367</v>
      </c>
      <c r="H323" s="27" t="s">
        <v>367</v>
      </c>
      <c r="I323" s="27" t="s">
        <v>367</v>
      </c>
      <c r="J323" s="27" t="s">
        <v>367</v>
      </c>
      <c r="K323" s="27" t="s">
        <v>367</v>
      </c>
      <c r="L323" s="53">
        <f>'Расчет субсидий'!P323-1</f>
        <v>-4.0828762949420949E-2</v>
      </c>
      <c r="M323" s="53">
        <f>L323*'Расчет субсидий'!Q323</f>
        <v>-0.81657525898841898</v>
      </c>
      <c r="N323" s="54">
        <f t="shared" si="144"/>
        <v>-10.553269649939805</v>
      </c>
      <c r="O323" s="53">
        <f>'Расчет субсидий'!T323-1</f>
        <v>0.25497326203208548</v>
      </c>
      <c r="P323" s="53">
        <f>O323*'Расчет субсидий'!U323</f>
        <v>5.0994652406417096</v>
      </c>
      <c r="Q323" s="54">
        <f t="shared" si="145"/>
        <v>65.904558290995666</v>
      </c>
      <c r="R323" s="53">
        <f>'Расчет субсидий'!X323-1</f>
        <v>8.7500000000000133E-2</v>
      </c>
      <c r="S323" s="53">
        <f>R323*'Расчет субсидий'!Y323</f>
        <v>2.625000000000004</v>
      </c>
      <c r="T323" s="54">
        <f t="shared" si="146"/>
        <v>33.925021026732971</v>
      </c>
      <c r="U323" s="59">
        <f>'Расчет субсидий'!AB323-1</f>
        <v>-0.15607168689222861</v>
      </c>
      <c r="V323" s="59">
        <f>U323*'Расчет субсидий'!AC323</f>
        <v>-0.78035843446114306</v>
      </c>
      <c r="W323" s="54">
        <f t="shared" si="135"/>
        <v>-10.085210018088633</v>
      </c>
      <c r="X323" s="67">
        <f>'Расчет субсидий'!AF323-1</f>
        <v>0.20265306122448967</v>
      </c>
      <c r="Y323" s="67">
        <f>X323*'Расчет субсидий'!AG323</f>
        <v>4.0530612244897934</v>
      </c>
      <c r="Z323" s="54">
        <f t="shared" si="147"/>
        <v>52.381023719410329</v>
      </c>
      <c r="AA323" s="27" t="s">
        <v>367</v>
      </c>
      <c r="AB323" s="27" t="s">
        <v>367</v>
      </c>
      <c r="AC323" s="27" t="s">
        <v>367</v>
      </c>
      <c r="AD323" s="27" t="s">
        <v>367</v>
      </c>
      <c r="AE323" s="27" t="s">
        <v>367</v>
      </c>
      <c r="AF323" s="27" t="s">
        <v>367</v>
      </c>
      <c r="AG323" s="27" t="s">
        <v>367</v>
      </c>
      <c r="AH323" s="27" t="s">
        <v>367</v>
      </c>
      <c r="AI323" s="27" t="s">
        <v>367</v>
      </c>
      <c r="AJ323" s="27" t="s">
        <v>367</v>
      </c>
      <c r="AK323" s="27" t="s">
        <v>367</v>
      </c>
      <c r="AL323" s="27" t="s">
        <v>367</v>
      </c>
      <c r="AM323" s="59">
        <f>'Расчет субсидий'!AZ323-1</f>
        <v>-1</v>
      </c>
      <c r="AN323" s="59">
        <f>AM323*'Расчет субсидий'!BA323</f>
        <v>0</v>
      </c>
      <c r="AO323" s="54">
        <f t="shared" si="136"/>
        <v>0</v>
      </c>
      <c r="AP323" s="27" t="s">
        <v>367</v>
      </c>
      <c r="AQ323" s="27" t="s">
        <v>367</v>
      </c>
      <c r="AR323" s="27" t="s">
        <v>367</v>
      </c>
      <c r="AS323" s="27" t="s">
        <v>367</v>
      </c>
      <c r="AT323" s="27" t="s">
        <v>367</v>
      </c>
      <c r="AU323" s="27" t="s">
        <v>367</v>
      </c>
      <c r="AV323" s="53">
        <f t="shared" si="137"/>
        <v>10.422616974102187</v>
      </c>
    </row>
    <row r="324" spans="1:48" ht="15" customHeight="1">
      <c r="A324" s="33" t="s">
        <v>269</v>
      </c>
      <c r="B324" s="51">
        <f>'Расчет субсидий'!BM324</f>
        <v>137.09999999999991</v>
      </c>
      <c r="C324" s="53">
        <f>'Расчет субсидий'!D324-1</f>
        <v>9.51672862453532E-2</v>
      </c>
      <c r="D324" s="53">
        <f>C324*'Расчет субсидий'!E324</f>
        <v>0.951672862453532</v>
      </c>
      <c r="E324" s="54">
        <f t="shared" si="143"/>
        <v>10.676059020647097</v>
      </c>
      <c r="F324" s="27" t="s">
        <v>367</v>
      </c>
      <c r="G324" s="27" t="s">
        <v>367</v>
      </c>
      <c r="H324" s="27" t="s">
        <v>367</v>
      </c>
      <c r="I324" s="27" t="s">
        <v>367</v>
      </c>
      <c r="J324" s="27" t="s">
        <v>367</v>
      </c>
      <c r="K324" s="27" t="s">
        <v>367</v>
      </c>
      <c r="L324" s="53">
        <f>'Расчет субсидий'!P324-1</f>
        <v>-3.2352225735830742E-2</v>
      </c>
      <c r="M324" s="53">
        <f>L324*'Расчет субсидий'!Q324</f>
        <v>-0.64704451471661484</v>
      </c>
      <c r="N324" s="54">
        <f t="shared" si="144"/>
        <v>-7.2586764849962666</v>
      </c>
      <c r="O324" s="53">
        <f>'Расчет субсидий'!T324-1</f>
        <v>0.21021978021978027</v>
      </c>
      <c r="P324" s="53">
        <f>O324*'Расчет субсидий'!U324</f>
        <v>6.3065934065934082</v>
      </c>
      <c r="Q324" s="54">
        <f t="shared" si="145"/>
        <v>70.748642820843912</v>
      </c>
      <c r="R324" s="53">
        <f>'Расчет субсидий'!X324-1</f>
        <v>7.6190476190476364E-2</v>
      </c>
      <c r="S324" s="53">
        <f>R324*'Расчет субсидий'!Y324</f>
        <v>1.5238095238095273</v>
      </c>
      <c r="T324" s="54">
        <f t="shared" si="146"/>
        <v>17.094404027107586</v>
      </c>
      <c r="U324" s="59">
        <f>'Расчет субсидий'!AB324-1</f>
        <v>-2.0097772949484005E-2</v>
      </c>
      <c r="V324" s="59">
        <f>U324*'Расчет субсидий'!AC324</f>
        <v>-0.10048886474742003</v>
      </c>
      <c r="W324" s="54">
        <f t="shared" si="135"/>
        <v>-1.1273044480804066</v>
      </c>
      <c r="X324" s="67">
        <f>'Расчет субсидий'!AF324-1</f>
        <v>0.20933333333333337</v>
      </c>
      <c r="Y324" s="67">
        <f>X324*'Расчет субсидий'!AG324</f>
        <v>4.1866666666666674</v>
      </c>
      <c r="Z324" s="54">
        <f t="shared" si="147"/>
        <v>46.966875064477996</v>
      </c>
      <c r="AA324" s="27" t="s">
        <v>367</v>
      </c>
      <c r="AB324" s="27" t="s">
        <v>367</v>
      </c>
      <c r="AC324" s="27" t="s">
        <v>367</v>
      </c>
      <c r="AD324" s="27" t="s">
        <v>367</v>
      </c>
      <c r="AE324" s="27" t="s">
        <v>367</v>
      </c>
      <c r="AF324" s="27" t="s">
        <v>367</v>
      </c>
      <c r="AG324" s="27" t="s">
        <v>367</v>
      </c>
      <c r="AH324" s="27" t="s">
        <v>367</v>
      </c>
      <c r="AI324" s="27" t="s">
        <v>367</v>
      </c>
      <c r="AJ324" s="27" t="s">
        <v>367</v>
      </c>
      <c r="AK324" s="27" t="s">
        <v>367</v>
      </c>
      <c r="AL324" s="27" t="s">
        <v>367</v>
      </c>
      <c r="AM324" s="59">
        <f>'Расчет субсидий'!AZ324-1</f>
        <v>-1</v>
      </c>
      <c r="AN324" s="59">
        <f>AM324*'Расчет субсидий'!BA324</f>
        <v>0</v>
      </c>
      <c r="AO324" s="54">
        <f t="shared" si="136"/>
        <v>0</v>
      </c>
      <c r="AP324" s="27" t="s">
        <v>367</v>
      </c>
      <c r="AQ324" s="27" t="s">
        <v>367</v>
      </c>
      <c r="AR324" s="27" t="s">
        <v>367</v>
      </c>
      <c r="AS324" s="27" t="s">
        <v>367</v>
      </c>
      <c r="AT324" s="27" t="s">
        <v>367</v>
      </c>
      <c r="AU324" s="27" t="s">
        <v>367</v>
      </c>
      <c r="AV324" s="53">
        <f t="shared" si="137"/>
        <v>12.221209080059099</v>
      </c>
    </row>
    <row r="325" spans="1:48" ht="15" customHeight="1">
      <c r="A325" s="33" t="s">
        <v>317</v>
      </c>
      <c r="B325" s="51">
        <f>'Расчет субсидий'!BM325</f>
        <v>-44</v>
      </c>
      <c r="C325" s="53">
        <f>'Расчет субсидий'!D325-1</f>
        <v>7.7506775067750722E-2</v>
      </c>
      <c r="D325" s="53">
        <f>C325*'Расчет субсидий'!E325</f>
        <v>0.77506775067750722</v>
      </c>
      <c r="E325" s="54">
        <f t="shared" si="143"/>
        <v>13.46219732298167</v>
      </c>
      <c r="F325" s="27" t="s">
        <v>367</v>
      </c>
      <c r="G325" s="27" t="s">
        <v>367</v>
      </c>
      <c r="H325" s="27" t="s">
        <v>367</v>
      </c>
      <c r="I325" s="27" t="s">
        <v>367</v>
      </c>
      <c r="J325" s="27" t="s">
        <v>367</v>
      </c>
      <c r="K325" s="27" t="s">
        <v>367</v>
      </c>
      <c r="L325" s="53">
        <f>'Расчет субсидий'!P325-1</f>
        <v>-0.34344258774002323</v>
      </c>
      <c r="M325" s="53">
        <f>L325*'Расчет субсидий'!Q325</f>
        <v>-6.8688517548004651</v>
      </c>
      <c r="N325" s="54">
        <f t="shared" si="144"/>
        <v>-119.30548990665969</v>
      </c>
      <c r="O325" s="53">
        <f>'Расчет субсидий'!T325-1</f>
        <v>8.3333333333333259E-2</v>
      </c>
      <c r="P325" s="53">
        <f>O325*'Расчет субсидий'!U325</f>
        <v>2.9166666666666643</v>
      </c>
      <c r="Q325" s="54">
        <f t="shared" si="145"/>
        <v>50.659754786220283</v>
      </c>
      <c r="R325" s="53">
        <f>'Расчет субсидий'!X325-1</f>
        <v>7.3684210526315796E-2</v>
      </c>
      <c r="S325" s="53">
        <f>R325*'Расчет субсидий'!Y325</f>
        <v>1.1052631578947369</v>
      </c>
      <c r="T325" s="54">
        <f t="shared" si="146"/>
        <v>19.197380761094021</v>
      </c>
      <c r="U325" s="59">
        <f>'Расчет субсидий'!AB325-1</f>
        <v>-0.11513437057991516</v>
      </c>
      <c r="V325" s="59">
        <f>U325*'Расчет субсидий'!AC325</f>
        <v>-0.57567185289957579</v>
      </c>
      <c r="W325" s="54">
        <f t="shared" si="135"/>
        <v>-9.9988782532188374</v>
      </c>
      <c r="X325" s="67">
        <f>'Расчет субсидий'!AF325-1</f>
        <v>5.7142857142857828E-3</v>
      </c>
      <c r="Y325" s="67">
        <f>X325*'Расчет субсидий'!AG325</f>
        <v>0.11428571428571566</v>
      </c>
      <c r="Z325" s="54">
        <f t="shared" si="147"/>
        <v>1.9850352895825345</v>
      </c>
      <c r="AA325" s="27" t="s">
        <v>367</v>
      </c>
      <c r="AB325" s="27" t="s">
        <v>367</v>
      </c>
      <c r="AC325" s="27" t="s">
        <v>367</v>
      </c>
      <c r="AD325" s="27" t="s">
        <v>367</v>
      </c>
      <c r="AE325" s="27" t="s">
        <v>367</v>
      </c>
      <c r="AF325" s="27" t="s">
        <v>367</v>
      </c>
      <c r="AG325" s="27" t="s">
        <v>367</v>
      </c>
      <c r="AH325" s="27" t="s">
        <v>367</v>
      </c>
      <c r="AI325" s="27" t="s">
        <v>367</v>
      </c>
      <c r="AJ325" s="27" t="s">
        <v>367</v>
      </c>
      <c r="AK325" s="27" t="s">
        <v>367</v>
      </c>
      <c r="AL325" s="27" t="s">
        <v>367</v>
      </c>
      <c r="AM325" s="59">
        <f>'Расчет субсидий'!AZ325-1</f>
        <v>0</v>
      </c>
      <c r="AN325" s="59">
        <f>AM325*'Расчет субсидий'!BA325</f>
        <v>0</v>
      </c>
      <c r="AO325" s="54">
        <f t="shared" si="136"/>
        <v>0</v>
      </c>
      <c r="AP325" s="27" t="s">
        <v>367</v>
      </c>
      <c r="AQ325" s="27" t="s">
        <v>367</v>
      </c>
      <c r="AR325" s="27" t="s">
        <v>367</v>
      </c>
      <c r="AS325" s="27" t="s">
        <v>367</v>
      </c>
      <c r="AT325" s="27" t="s">
        <v>367</v>
      </c>
      <c r="AU325" s="27" t="s">
        <v>367</v>
      </c>
      <c r="AV325" s="53">
        <f t="shared" si="137"/>
        <v>-2.533240318175416</v>
      </c>
    </row>
    <row r="326" spans="1:48" ht="15" customHeight="1">
      <c r="A326" s="33" t="s">
        <v>318</v>
      </c>
      <c r="B326" s="51">
        <f>'Расчет субсидий'!BM326</f>
        <v>-50.199999999999818</v>
      </c>
      <c r="C326" s="53">
        <f>'Расчет субсидий'!D326-1</f>
        <v>-1</v>
      </c>
      <c r="D326" s="53">
        <f>C326*'Расчет субсидий'!E326</f>
        <v>0</v>
      </c>
      <c r="E326" s="54">
        <f t="shared" si="143"/>
        <v>0</v>
      </c>
      <c r="F326" s="27" t="s">
        <v>367</v>
      </c>
      <c r="G326" s="27" t="s">
        <v>367</v>
      </c>
      <c r="H326" s="27" t="s">
        <v>367</v>
      </c>
      <c r="I326" s="27" t="s">
        <v>367</v>
      </c>
      <c r="J326" s="27" t="s">
        <v>367</v>
      </c>
      <c r="K326" s="27" t="s">
        <v>367</v>
      </c>
      <c r="L326" s="53">
        <f>'Расчет субсидий'!P326-1</f>
        <v>-0.25015216068167978</v>
      </c>
      <c r="M326" s="53">
        <f>L326*'Расчет субсидий'!Q326</f>
        <v>-5.0030432136335961</v>
      </c>
      <c r="N326" s="54">
        <f t="shared" si="144"/>
        <v>-103.53323759454091</v>
      </c>
      <c r="O326" s="53">
        <f>'Расчет субсидий'!T326-1</f>
        <v>2.6799431009957297E-2</v>
      </c>
      <c r="P326" s="53">
        <f>O326*'Расчет субсидий'!U326</f>
        <v>0.80398293029871892</v>
      </c>
      <c r="Q326" s="54">
        <f t="shared" si="145"/>
        <v>16.637664755271608</v>
      </c>
      <c r="R326" s="53">
        <f>'Расчет субсидий'!X326-1</f>
        <v>5.0000000000000044E-2</v>
      </c>
      <c r="S326" s="53">
        <f>R326*'Расчет субсидий'!Y326</f>
        <v>1.0000000000000009</v>
      </c>
      <c r="T326" s="54">
        <f t="shared" si="146"/>
        <v>20.694052234529305</v>
      </c>
      <c r="U326" s="59">
        <f>'Расчет субсидий'!AB326-1</f>
        <v>-5.4047152949187161E-2</v>
      </c>
      <c r="V326" s="59">
        <f>U326*'Расчет субсидий'!AC326</f>
        <v>-0.2702357647459358</v>
      </c>
      <c r="W326" s="54">
        <f t="shared" si="135"/>
        <v>-5.5922730312903637</v>
      </c>
      <c r="X326" s="67">
        <f>'Расчет субсидий'!AF326-1</f>
        <v>5.2173913043478182E-2</v>
      </c>
      <c r="Y326" s="67">
        <f>X326*'Расчет субсидий'!AG326</f>
        <v>1.0434782608695636</v>
      </c>
      <c r="Z326" s="54">
        <f t="shared" si="147"/>
        <v>21.593793636030526</v>
      </c>
      <c r="AA326" s="27" t="s">
        <v>367</v>
      </c>
      <c r="AB326" s="27" t="s">
        <v>367</v>
      </c>
      <c r="AC326" s="27" t="s">
        <v>367</v>
      </c>
      <c r="AD326" s="27" t="s">
        <v>367</v>
      </c>
      <c r="AE326" s="27" t="s">
        <v>367</v>
      </c>
      <c r="AF326" s="27" t="s">
        <v>367</v>
      </c>
      <c r="AG326" s="27" t="s">
        <v>367</v>
      </c>
      <c r="AH326" s="27" t="s">
        <v>367</v>
      </c>
      <c r="AI326" s="27" t="s">
        <v>367</v>
      </c>
      <c r="AJ326" s="27" t="s">
        <v>367</v>
      </c>
      <c r="AK326" s="27" t="s">
        <v>367</v>
      </c>
      <c r="AL326" s="27" t="s">
        <v>367</v>
      </c>
      <c r="AM326" s="59">
        <f>'Расчет субсидий'!AZ326-1</f>
        <v>0</v>
      </c>
      <c r="AN326" s="59">
        <f>AM326*'Расчет субсидий'!BA326</f>
        <v>0</v>
      </c>
      <c r="AO326" s="54">
        <f t="shared" si="136"/>
        <v>0</v>
      </c>
      <c r="AP326" s="27" t="s">
        <v>367</v>
      </c>
      <c r="AQ326" s="27" t="s">
        <v>367</v>
      </c>
      <c r="AR326" s="27" t="s">
        <v>367</v>
      </c>
      <c r="AS326" s="27" t="s">
        <v>367</v>
      </c>
      <c r="AT326" s="27" t="s">
        <v>367</v>
      </c>
      <c r="AU326" s="27" t="s">
        <v>367</v>
      </c>
      <c r="AV326" s="53">
        <f t="shared" si="137"/>
        <v>-2.4258177872112481</v>
      </c>
    </row>
    <row r="327" spans="1:48" ht="15" customHeight="1">
      <c r="A327" s="33" t="s">
        <v>319</v>
      </c>
      <c r="B327" s="51">
        <f>'Расчет субсидий'!BM327</f>
        <v>62.099999999999909</v>
      </c>
      <c r="C327" s="53">
        <f>'Расчет субсидий'!D327-1</f>
        <v>7.5647668393782341E-2</v>
      </c>
      <c r="D327" s="53">
        <f>C327*'Расчет субсидий'!E327</f>
        <v>0.75647668393782341</v>
      </c>
      <c r="E327" s="54">
        <f t="shared" si="143"/>
        <v>12.17546312309123</v>
      </c>
      <c r="F327" s="27" t="s">
        <v>367</v>
      </c>
      <c r="G327" s="27" t="s">
        <v>367</v>
      </c>
      <c r="H327" s="27" t="s">
        <v>367</v>
      </c>
      <c r="I327" s="27" t="s">
        <v>367</v>
      </c>
      <c r="J327" s="27" t="s">
        <v>367</v>
      </c>
      <c r="K327" s="27" t="s">
        <v>367</v>
      </c>
      <c r="L327" s="53">
        <f>'Расчет субсидий'!P327-1</f>
        <v>-0.16882954046768228</v>
      </c>
      <c r="M327" s="53">
        <f>L327*'Расчет субсидий'!Q327</f>
        <v>-3.3765908093536456</v>
      </c>
      <c r="N327" s="54">
        <f t="shared" si="144"/>
        <v>-54.346099164681114</v>
      </c>
      <c r="O327" s="53">
        <f>'Расчет субсидий'!T327-1</f>
        <v>9.1666666666666563E-2</v>
      </c>
      <c r="P327" s="53">
        <f>O327*'Расчет субсидий'!U327</f>
        <v>2.7499999999999969</v>
      </c>
      <c r="Q327" s="54">
        <f t="shared" si="145"/>
        <v>44.261144195757986</v>
      </c>
      <c r="R327" s="53">
        <f>'Расчет субсидий'!X327-1</f>
        <v>0.20666666666666655</v>
      </c>
      <c r="S327" s="53">
        <f>R327*'Расчет субсидий'!Y327</f>
        <v>4.1333333333333311</v>
      </c>
      <c r="T327" s="54">
        <f t="shared" si="146"/>
        <v>66.525840973018106</v>
      </c>
      <c r="U327" s="59">
        <f>'Расчет субсидий'!AB327-1</f>
        <v>-0.11906901509705248</v>
      </c>
      <c r="V327" s="59">
        <f>U327*'Расчет субсидий'!AC327</f>
        <v>-0.59534507548526239</v>
      </c>
      <c r="W327" s="54">
        <f t="shared" si="135"/>
        <v>-9.5820560844682365</v>
      </c>
      <c r="X327" s="67">
        <f>'Расчет субсидий'!AF327-1</f>
        <v>9.52380952380949E-3</v>
      </c>
      <c r="Y327" s="67">
        <f>X327*'Расчет субсидий'!AG327</f>
        <v>0.1904761904761898</v>
      </c>
      <c r="Z327" s="54">
        <f t="shared" si="147"/>
        <v>3.0657069572819311</v>
      </c>
      <c r="AA327" s="27" t="s">
        <v>367</v>
      </c>
      <c r="AB327" s="27" t="s">
        <v>367</v>
      </c>
      <c r="AC327" s="27" t="s">
        <v>367</v>
      </c>
      <c r="AD327" s="27" t="s">
        <v>367</v>
      </c>
      <c r="AE327" s="27" t="s">
        <v>367</v>
      </c>
      <c r="AF327" s="27" t="s">
        <v>367</v>
      </c>
      <c r="AG327" s="27" t="s">
        <v>367</v>
      </c>
      <c r="AH327" s="27" t="s">
        <v>367</v>
      </c>
      <c r="AI327" s="27" t="s">
        <v>367</v>
      </c>
      <c r="AJ327" s="27" t="s">
        <v>367</v>
      </c>
      <c r="AK327" s="27" t="s">
        <v>367</v>
      </c>
      <c r="AL327" s="27" t="s">
        <v>367</v>
      </c>
      <c r="AM327" s="59">
        <f>'Расчет субсидий'!AZ327-1</f>
        <v>-1</v>
      </c>
      <c r="AN327" s="59">
        <f>AM327*'Расчет субсидий'!BA327</f>
        <v>0</v>
      </c>
      <c r="AO327" s="54">
        <f t="shared" si="136"/>
        <v>0</v>
      </c>
      <c r="AP327" s="27" t="s">
        <v>367</v>
      </c>
      <c r="AQ327" s="27" t="s">
        <v>367</v>
      </c>
      <c r="AR327" s="27" t="s">
        <v>367</v>
      </c>
      <c r="AS327" s="27" t="s">
        <v>367</v>
      </c>
      <c r="AT327" s="27" t="s">
        <v>367</v>
      </c>
      <c r="AU327" s="27" t="s">
        <v>367</v>
      </c>
      <c r="AV327" s="53">
        <f t="shared" si="137"/>
        <v>3.858350322908433</v>
      </c>
    </row>
    <row r="328" spans="1:48" ht="15" customHeight="1">
      <c r="A328" s="33" t="s">
        <v>320</v>
      </c>
      <c r="B328" s="51">
        <f>'Расчет субсидий'!BM328</f>
        <v>102.29999999999995</v>
      </c>
      <c r="C328" s="53">
        <f>'Расчет субсидий'!D328-1</f>
        <v>2.4539877300613577E-2</v>
      </c>
      <c r="D328" s="53">
        <f>C328*'Расчет субсидий'!E328</f>
        <v>0.24539877300613577</v>
      </c>
      <c r="E328" s="54">
        <f t="shared" si="143"/>
        <v>3.0747036419328091</v>
      </c>
      <c r="F328" s="27" t="s">
        <v>367</v>
      </c>
      <c r="G328" s="27" t="s">
        <v>367</v>
      </c>
      <c r="H328" s="27" t="s">
        <v>367</v>
      </c>
      <c r="I328" s="27" t="s">
        <v>367</v>
      </c>
      <c r="J328" s="27" t="s">
        <v>367</v>
      </c>
      <c r="K328" s="27" t="s">
        <v>367</v>
      </c>
      <c r="L328" s="53">
        <f>'Расчет субсидий'!P328-1</f>
        <v>-4.400954346143926E-2</v>
      </c>
      <c r="M328" s="53">
        <f>L328*'Расчет субсидий'!Q328</f>
        <v>-0.8801908692287852</v>
      </c>
      <c r="N328" s="54">
        <f t="shared" si="144"/>
        <v>-11.028278740195999</v>
      </c>
      <c r="O328" s="53">
        <f>'Расчет субсидий'!T328-1</f>
        <v>0.30000000000000004</v>
      </c>
      <c r="P328" s="53">
        <f>O328*'Расчет субсидий'!U328</f>
        <v>6.0000000000000009</v>
      </c>
      <c r="Q328" s="54">
        <f t="shared" si="145"/>
        <v>75.176504045256948</v>
      </c>
      <c r="R328" s="53">
        <f>'Расчет субсидий'!X328-1</f>
        <v>7.3913043478260887E-2</v>
      </c>
      <c r="S328" s="53">
        <f>R328*'Расчет субсидий'!Y328</f>
        <v>2.2173913043478266</v>
      </c>
      <c r="T328" s="54">
        <f t="shared" si="146"/>
        <v>27.782621060203656</v>
      </c>
      <c r="U328" s="59">
        <f>'Расчет субсидий'!AB328-1</f>
        <v>-4.6525784850856566E-2</v>
      </c>
      <c r="V328" s="59">
        <f>U328*'Расчет субсидий'!AC328</f>
        <v>-0.23262892425428283</v>
      </c>
      <c r="W328" s="54">
        <f t="shared" si="135"/>
        <v>-2.9147048775409772</v>
      </c>
      <c r="X328" s="67">
        <f>'Расчет субсидий'!AF328-1</f>
        <v>4.0740740740740744E-2</v>
      </c>
      <c r="Y328" s="67">
        <f>X328*'Расчет субсидий'!AG328</f>
        <v>0.81481481481481488</v>
      </c>
      <c r="Z328" s="54">
        <f t="shared" si="147"/>
        <v>10.209154870343536</v>
      </c>
      <c r="AA328" s="27" t="s">
        <v>367</v>
      </c>
      <c r="AB328" s="27" t="s">
        <v>367</v>
      </c>
      <c r="AC328" s="27" t="s">
        <v>367</v>
      </c>
      <c r="AD328" s="27" t="s">
        <v>367</v>
      </c>
      <c r="AE328" s="27" t="s">
        <v>367</v>
      </c>
      <c r="AF328" s="27" t="s">
        <v>367</v>
      </c>
      <c r="AG328" s="27" t="s">
        <v>367</v>
      </c>
      <c r="AH328" s="27" t="s">
        <v>367</v>
      </c>
      <c r="AI328" s="27" t="s">
        <v>367</v>
      </c>
      <c r="AJ328" s="27" t="s">
        <v>367</v>
      </c>
      <c r="AK328" s="27" t="s">
        <v>367</v>
      </c>
      <c r="AL328" s="27" t="s">
        <v>367</v>
      </c>
      <c r="AM328" s="59">
        <f>'Расчет субсидий'!AZ328-1</f>
        <v>0</v>
      </c>
      <c r="AN328" s="59">
        <f>AM328*'Расчет субсидий'!BA328</f>
        <v>0</v>
      </c>
      <c r="AO328" s="54">
        <f t="shared" si="136"/>
        <v>0</v>
      </c>
      <c r="AP328" s="27" t="s">
        <v>367</v>
      </c>
      <c r="AQ328" s="27" t="s">
        <v>367</v>
      </c>
      <c r="AR328" s="27" t="s">
        <v>367</v>
      </c>
      <c r="AS328" s="27" t="s">
        <v>367</v>
      </c>
      <c r="AT328" s="27" t="s">
        <v>367</v>
      </c>
      <c r="AU328" s="27" t="s">
        <v>367</v>
      </c>
      <c r="AV328" s="53">
        <f t="shared" si="137"/>
        <v>8.1647850986857087</v>
      </c>
    </row>
    <row r="329" spans="1:48" ht="15" customHeight="1">
      <c r="A329" s="33" t="s">
        <v>321</v>
      </c>
      <c r="B329" s="51">
        <f>'Расчет субсидий'!BM329</f>
        <v>121.79999999999995</v>
      </c>
      <c r="C329" s="53">
        <f>'Расчет субсидий'!D329-1</f>
        <v>0.1082652134423252</v>
      </c>
      <c r="D329" s="53">
        <f>C329*'Расчет субсидий'!E329</f>
        <v>1.082652134423252</v>
      </c>
      <c r="E329" s="54">
        <f t="shared" si="143"/>
        <v>14.267399384854471</v>
      </c>
      <c r="F329" s="27" t="s">
        <v>367</v>
      </c>
      <c r="G329" s="27" t="s">
        <v>367</v>
      </c>
      <c r="H329" s="27" t="s">
        <v>367</v>
      </c>
      <c r="I329" s="27" t="s">
        <v>367</v>
      </c>
      <c r="J329" s="27" t="s">
        <v>367</v>
      </c>
      <c r="K329" s="27" t="s">
        <v>367</v>
      </c>
      <c r="L329" s="53">
        <f>'Расчет субсидий'!P329-1</f>
        <v>-0.1954417350814851</v>
      </c>
      <c r="M329" s="53">
        <f>L329*'Расчет субсидий'!Q329</f>
        <v>-3.908834701629702</v>
      </c>
      <c r="N329" s="54">
        <f t="shared" si="144"/>
        <v>-51.511380289513312</v>
      </c>
      <c r="O329" s="53">
        <f>'Расчет субсидий'!T329-1</f>
        <v>0.20833333333333326</v>
      </c>
      <c r="P329" s="53">
        <f>O329*'Расчет субсидий'!U329</f>
        <v>6.2499999999999982</v>
      </c>
      <c r="Q329" s="54">
        <f t="shared" si="145"/>
        <v>82.363709745830334</v>
      </c>
      <c r="R329" s="53">
        <f>'Расчет субсидий'!X329-1</f>
        <v>8.0000000000000071E-2</v>
      </c>
      <c r="S329" s="53">
        <f>R329*'Расчет субсидий'!Y329</f>
        <v>1.6000000000000014</v>
      </c>
      <c r="T329" s="54">
        <f t="shared" si="146"/>
        <v>21.085109694932591</v>
      </c>
      <c r="U329" s="59">
        <f>'Расчет субсидий'!AB329-1</f>
        <v>2.3004059539918797E-2</v>
      </c>
      <c r="V329" s="59">
        <f>U329*'Расчет субсидий'!AC329</f>
        <v>0.11502029769959399</v>
      </c>
      <c r="W329" s="54">
        <f t="shared" si="135"/>
        <v>1.5157597463373373</v>
      </c>
      <c r="X329" s="67">
        <f>'Расчет субсидий'!AF329-1</f>
        <v>0.20518518518518514</v>
      </c>
      <c r="Y329" s="67">
        <f>X329*'Расчет субсидий'!AG329</f>
        <v>4.1037037037037027</v>
      </c>
      <c r="Z329" s="54">
        <f t="shared" si="147"/>
        <v>54.079401717558532</v>
      </c>
      <c r="AA329" s="27" t="s">
        <v>367</v>
      </c>
      <c r="AB329" s="27" t="s">
        <v>367</v>
      </c>
      <c r="AC329" s="27" t="s">
        <v>367</v>
      </c>
      <c r="AD329" s="27" t="s">
        <v>367</v>
      </c>
      <c r="AE329" s="27" t="s">
        <v>367</v>
      </c>
      <c r="AF329" s="27" t="s">
        <v>367</v>
      </c>
      <c r="AG329" s="27" t="s">
        <v>367</v>
      </c>
      <c r="AH329" s="27" t="s">
        <v>367</v>
      </c>
      <c r="AI329" s="27" t="s">
        <v>367</v>
      </c>
      <c r="AJ329" s="27" t="s">
        <v>367</v>
      </c>
      <c r="AK329" s="27" t="s">
        <v>367</v>
      </c>
      <c r="AL329" s="27" t="s">
        <v>367</v>
      </c>
      <c r="AM329" s="59">
        <f>'Расчет субсидий'!AZ329-1</f>
        <v>-1</v>
      </c>
      <c r="AN329" s="59">
        <f>AM329*'Расчет субсидий'!BA329</f>
        <v>0</v>
      </c>
      <c r="AO329" s="54">
        <f t="shared" si="136"/>
        <v>0</v>
      </c>
      <c r="AP329" s="27" t="s">
        <v>367</v>
      </c>
      <c r="AQ329" s="27" t="s">
        <v>367</v>
      </c>
      <c r="AR329" s="27" t="s">
        <v>367</v>
      </c>
      <c r="AS329" s="27" t="s">
        <v>367</v>
      </c>
      <c r="AT329" s="27" t="s">
        <v>367</v>
      </c>
      <c r="AU329" s="27" t="s">
        <v>367</v>
      </c>
      <c r="AV329" s="53">
        <f t="shared" si="137"/>
        <v>9.2425414341968466</v>
      </c>
    </row>
    <row r="330" spans="1:48" ht="15" customHeight="1">
      <c r="A330" s="33" t="s">
        <v>322</v>
      </c>
      <c r="B330" s="51">
        <f>'Расчет субсидий'!BM330</f>
        <v>82.900000000000091</v>
      </c>
      <c r="C330" s="53">
        <f>'Расчет субсидий'!D330-1</f>
        <v>0.10543859649122811</v>
      </c>
      <c r="D330" s="53">
        <f>C330*'Расчет субсидий'!E330</f>
        <v>1.0543859649122811</v>
      </c>
      <c r="E330" s="54">
        <f t="shared" si="143"/>
        <v>12.385353893872251</v>
      </c>
      <c r="F330" s="27" t="s">
        <v>367</v>
      </c>
      <c r="G330" s="27" t="s">
        <v>367</v>
      </c>
      <c r="H330" s="27" t="s">
        <v>367</v>
      </c>
      <c r="I330" s="27" t="s">
        <v>367</v>
      </c>
      <c r="J330" s="27" t="s">
        <v>367</v>
      </c>
      <c r="K330" s="27" t="s">
        <v>367</v>
      </c>
      <c r="L330" s="53">
        <f>'Расчет субсидий'!P330-1</f>
        <v>-0.22750281214848156</v>
      </c>
      <c r="M330" s="53">
        <f>L330*'Расчет субсидий'!Q330</f>
        <v>-4.5500562429696316</v>
      </c>
      <c r="N330" s="54">
        <f t="shared" si="144"/>
        <v>-53.447275173935012</v>
      </c>
      <c r="O330" s="53">
        <f>'Расчет субсидий'!T330-1</f>
        <v>0.30000000000000004</v>
      </c>
      <c r="P330" s="53">
        <f>O330*'Расчет субсидий'!U330</f>
        <v>7.5000000000000009</v>
      </c>
      <c r="Q330" s="54">
        <f t="shared" si="145"/>
        <v>88.098815135280972</v>
      </c>
      <c r="R330" s="53">
        <f>'Расчет субсидий'!X330-1</f>
        <v>5.555555555555558E-2</v>
      </c>
      <c r="S330" s="53">
        <f>R330*'Расчет субсидий'!Y330</f>
        <v>1.3888888888888895</v>
      </c>
      <c r="T330" s="54">
        <f t="shared" si="146"/>
        <v>16.314595395422408</v>
      </c>
      <c r="U330" s="59">
        <f>'Расчет субсидий'!AB330-1</f>
        <v>-2.7160493827160459E-2</v>
      </c>
      <c r="V330" s="59">
        <f>U330*'Расчет субсидий'!AC330</f>
        <v>-0.1358024691358023</v>
      </c>
      <c r="W330" s="54">
        <f t="shared" si="135"/>
        <v>-1.5952048831079659</v>
      </c>
      <c r="X330" s="67">
        <f>'Расчет субсидий'!AF330-1</f>
        <v>9.000000000000008E-2</v>
      </c>
      <c r="Y330" s="67">
        <f>X330*'Расчет субсидий'!AG330</f>
        <v>1.8000000000000016</v>
      </c>
      <c r="Z330" s="54">
        <f t="shared" si="147"/>
        <v>21.143715632467448</v>
      </c>
      <c r="AA330" s="27" t="s">
        <v>367</v>
      </c>
      <c r="AB330" s="27" t="s">
        <v>367</v>
      </c>
      <c r="AC330" s="27" t="s">
        <v>367</v>
      </c>
      <c r="AD330" s="27" t="s">
        <v>367</v>
      </c>
      <c r="AE330" s="27" t="s">
        <v>367</v>
      </c>
      <c r="AF330" s="27" t="s">
        <v>367</v>
      </c>
      <c r="AG330" s="27" t="s">
        <v>367</v>
      </c>
      <c r="AH330" s="27" t="s">
        <v>367</v>
      </c>
      <c r="AI330" s="27" t="s">
        <v>367</v>
      </c>
      <c r="AJ330" s="27" t="s">
        <v>367</v>
      </c>
      <c r="AK330" s="27" t="s">
        <v>367</v>
      </c>
      <c r="AL330" s="27" t="s">
        <v>367</v>
      </c>
      <c r="AM330" s="59">
        <f>'Расчет субсидий'!AZ330-1</f>
        <v>-1</v>
      </c>
      <c r="AN330" s="59">
        <f>AM330*'Расчет субсидий'!BA330</f>
        <v>0</v>
      </c>
      <c r="AO330" s="54">
        <f t="shared" si="136"/>
        <v>0</v>
      </c>
      <c r="AP330" s="27" t="s">
        <v>367</v>
      </c>
      <c r="AQ330" s="27" t="s">
        <v>367</v>
      </c>
      <c r="AR330" s="27" t="s">
        <v>367</v>
      </c>
      <c r="AS330" s="27" t="s">
        <v>367</v>
      </c>
      <c r="AT330" s="27" t="s">
        <v>367</v>
      </c>
      <c r="AU330" s="27" t="s">
        <v>367</v>
      </c>
      <c r="AV330" s="53">
        <f t="shared" si="137"/>
        <v>7.0574161416957386</v>
      </c>
    </row>
    <row r="331" spans="1:48" ht="15" customHeight="1">
      <c r="A331" s="33" t="s">
        <v>323</v>
      </c>
      <c r="B331" s="51">
        <f>'Расчет субсидий'!BM331</f>
        <v>-104.29999999999995</v>
      </c>
      <c r="C331" s="53">
        <f>'Расчет субсидий'!D331-1</f>
        <v>0.13454367026496561</v>
      </c>
      <c r="D331" s="53">
        <f>C331*'Расчет субсидий'!E331</f>
        <v>1.3454367026496561</v>
      </c>
      <c r="E331" s="54">
        <f t="shared" si="143"/>
        <v>20.848109247152276</v>
      </c>
      <c r="F331" s="27" t="s">
        <v>367</v>
      </c>
      <c r="G331" s="27" t="s">
        <v>367</v>
      </c>
      <c r="H331" s="27" t="s">
        <v>367</v>
      </c>
      <c r="I331" s="27" t="s">
        <v>367</v>
      </c>
      <c r="J331" s="27" t="s">
        <v>367</v>
      </c>
      <c r="K331" s="27" t="s">
        <v>367</v>
      </c>
      <c r="L331" s="53">
        <f>'Расчет субсидий'!P331-1</f>
        <v>-0.34568670196200557</v>
      </c>
      <c r="M331" s="53">
        <f>L331*'Расчет субсидий'!Q331</f>
        <v>-6.9137340392401114</v>
      </c>
      <c r="N331" s="54">
        <f t="shared" si="144"/>
        <v>-107.13122532778563</v>
      </c>
      <c r="O331" s="53">
        <f>'Расчет субсидий'!T331-1</f>
        <v>8.1914893617021312E-2</v>
      </c>
      <c r="P331" s="53">
        <f>O331*'Расчет субсидий'!U331</f>
        <v>1.6382978723404262</v>
      </c>
      <c r="Q331" s="54">
        <f t="shared" si="145"/>
        <v>25.386116607838822</v>
      </c>
      <c r="R331" s="53">
        <f>'Расчет субсидий'!X331-1</f>
        <v>5.8333333333333348E-2</v>
      </c>
      <c r="S331" s="53">
        <f>R331*'Расчет субсидий'!Y331</f>
        <v>1.7500000000000004</v>
      </c>
      <c r="T331" s="54">
        <f t="shared" si="146"/>
        <v>27.116988194736923</v>
      </c>
      <c r="U331" s="59">
        <f>'Расчет субсидий'!AB331-1</f>
        <v>-7.7868852459016424E-2</v>
      </c>
      <c r="V331" s="59">
        <f>U331*'Расчет субсидий'!AC331</f>
        <v>-0.38934426229508212</v>
      </c>
      <c r="W331" s="54">
        <f t="shared" si="135"/>
        <v>-6.0330535796253111</v>
      </c>
      <c r="X331" s="67">
        <f>'Расчет субсидий'!AF331-1</f>
        <v>-0.20808383233532934</v>
      </c>
      <c r="Y331" s="67">
        <f>X331*'Расчет субсидий'!AG331</f>
        <v>-4.1616766467065869</v>
      </c>
      <c r="Z331" s="54">
        <f t="shared" si="147"/>
        <v>-64.486935142317037</v>
      </c>
      <c r="AA331" s="27" t="s">
        <v>367</v>
      </c>
      <c r="AB331" s="27" t="s">
        <v>367</v>
      </c>
      <c r="AC331" s="27" t="s">
        <v>367</v>
      </c>
      <c r="AD331" s="27" t="s">
        <v>367</v>
      </c>
      <c r="AE331" s="27" t="s">
        <v>367</v>
      </c>
      <c r="AF331" s="27" t="s">
        <v>367</v>
      </c>
      <c r="AG331" s="27" t="s">
        <v>367</v>
      </c>
      <c r="AH331" s="27" t="s">
        <v>367</v>
      </c>
      <c r="AI331" s="27" t="s">
        <v>367</v>
      </c>
      <c r="AJ331" s="27" t="s">
        <v>367</v>
      </c>
      <c r="AK331" s="27" t="s">
        <v>367</v>
      </c>
      <c r="AL331" s="27" t="s">
        <v>367</v>
      </c>
      <c r="AM331" s="59">
        <f>'Расчет субсидий'!AZ331-1</f>
        <v>-1</v>
      </c>
      <c r="AN331" s="59">
        <f>AM331*'Расчет субсидий'!BA331</f>
        <v>0</v>
      </c>
      <c r="AO331" s="54">
        <f t="shared" si="136"/>
        <v>0</v>
      </c>
      <c r="AP331" s="27" t="s">
        <v>367</v>
      </c>
      <c r="AQ331" s="27" t="s">
        <v>367</v>
      </c>
      <c r="AR331" s="27" t="s">
        <v>367</v>
      </c>
      <c r="AS331" s="27" t="s">
        <v>367</v>
      </c>
      <c r="AT331" s="27" t="s">
        <v>367</v>
      </c>
      <c r="AU331" s="27" t="s">
        <v>367</v>
      </c>
      <c r="AV331" s="53">
        <f t="shared" si="137"/>
        <v>-6.7310203732516971</v>
      </c>
    </row>
    <row r="332" spans="1:48" ht="15" customHeight="1">
      <c r="A332" s="33" t="s">
        <v>324</v>
      </c>
      <c r="B332" s="51">
        <f>'Расчет субсидий'!BM332</f>
        <v>337.19999999999982</v>
      </c>
      <c r="C332" s="53">
        <f>'Расчет субсидий'!D332-1</f>
        <v>7.6511819060436581E-2</v>
      </c>
      <c r="D332" s="53">
        <f>C332*'Расчет субсидий'!E332</f>
        <v>0.76511819060436581</v>
      </c>
      <c r="E332" s="54">
        <f t="shared" si="143"/>
        <v>26.12245535421826</v>
      </c>
      <c r="F332" s="27" t="s">
        <v>367</v>
      </c>
      <c r="G332" s="27" t="s">
        <v>367</v>
      </c>
      <c r="H332" s="27" t="s">
        <v>367</v>
      </c>
      <c r="I332" s="27" t="s">
        <v>367</v>
      </c>
      <c r="J332" s="27" t="s">
        <v>367</v>
      </c>
      <c r="K332" s="27" t="s">
        <v>367</v>
      </c>
      <c r="L332" s="53">
        <f>'Расчет субсидий'!P332-1</f>
        <v>-1.5269004574166911E-2</v>
      </c>
      <c r="M332" s="53">
        <f>L332*'Расчет субсидий'!Q332</f>
        <v>-0.30538009148333822</v>
      </c>
      <c r="N332" s="54">
        <f t="shared" si="144"/>
        <v>-10.426203302707194</v>
      </c>
      <c r="O332" s="53">
        <f>'Расчет субсидий'!T332-1</f>
        <v>0.23701754385964913</v>
      </c>
      <c r="P332" s="53">
        <f>O332*'Расчет субсидий'!U332</f>
        <v>4.7403508771929825</v>
      </c>
      <c r="Q332" s="54">
        <f t="shared" si="145"/>
        <v>161.84375913868971</v>
      </c>
      <c r="R332" s="53">
        <f>'Расчет субсидий'!X332-1</f>
        <v>6.6326530612244916E-2</v>
      </c>
      <c r="S332" s="53">
        <f>R332*'Расчет субсидий'!Y332</f>
        <v>1.9897959183673475</v>
      </c>
      <c r="T332" s="54">
        <f t="shared" si="146"/>
        <v>67.935066346415212</v>
      </c>
      <c r="U332" s="59">
        <f>'Расчет субсидий'!AB332-1</f>
        <v>-4.268139225911427E-2</v>
      </c>
      <c r="V332" s="59">
        <f>U332*'Расчет субсидий'!AC332</f>
        <v>-0.21340696129557135</v>
      </c>
      <c r="W332" s="54">
        <f t="shared" si="135"/>
        <v>-7.2860819245710093</v>
      </c>
      <c r="X332" s="67">
        <f>'Расчет субсидий'!AF332-1</f>
        <v>0.14500000000000002</v>
      </c>
      <c r="Y332" s="67">
        <f>X332*'Расчет субсидий'!AG332</f>
        <v>2.9000000000000004</v>
      </c>
      <c r="Z332" s="54">
        <f t="shared" si="147"/>
        <v>99.01100438795487</v>
      </c>
      <c r="AA332" s="27" t="s">
        <v>367</v>
      </c>
      <c r="AB332" s="27" t="s">
        <v>367</v>
      </c>
      <c r="AC332" s="27" t="s">
        <v>367</v>
      </c>
      <c r="AD332" s="27" t="s">
        <v>367</v>
      </c>
      <c r="AE332" s="27" t="s">
        <v>367</v>
      </c>
      <c r="AF332" s="27" t="s">
        <v>367</v>
      </c>
      <c r="AG332" s="27" t="s">
        <v>367</v>
      </c>
      <c r="AH332" s="27" t="s">
        <v>367</v>
      </c>
      <c r="AI332" s="27" t="s">
        <v>367</v>
      </c>
      <c r="AJ332" s="27" t="s">
        <v>367</v>
      </c>
      <c r="AK332" s="27" t="s">
        <v>367</v>
      </c>
      <c r="AL332" s="27" t="s">
        <v>367</v>
      </c>
      <c r="AM332" s="59">
        <f>'Расчет субсидий'!AZ332-1</f>
        <v>0</v>
      </c>
      <c r="AN332" s="59">
        <f>AM332*'Расчет субсидий'!BA332</f>
        <v>0</v>
      </c>
      <c r="AO332" s="54">
        <f t="shared" si="136"/>
        <v>0</v>
      </c>
      <c r="AP332" s="27" t="s">
        <v>367</v>
      </c>
      <c r="AQ332" s="27" t="s">
        <v>367</v>
      </c>
      <c r="AR332" s="27" t="s">
        <v>367</v>
      </c>
      <c r="AS332" s="27" t="s">
        <v>367</v>
      </c>
      <c r="AT332" s="27" t="s">
        <v>367</v>
      </c>
      <c r="AU332" s="27" t="s">
        <v>367</v>
      </c>
      <c r="AV332" s="53">
        <f t="shared" si="137"/>
        <v>9.8764779333857859</v>
      </c>
    </row>
    <row r="333" spans="1:48" ht="15" customHeight="1">
      <c r="A333" s="32" t="s">
        <v>325</v>
      </c>
      <c r="B333" s="55"/>
      <c r="C333" s="56"/>
      <c r="D333" s="56"/>
      <c r="E333" s="57"/>
      <c r="F333" s="56"/>
      <c r="G333" s="56"/>
      <c r="H333" s="57"/>
      <c r="I333" s="57"/>
      <c r="J333" s="57"/>
      <c r="K333" s="57"/>
      <c r="L333" s="56"/>
      <c r="M333" s="56"/>
      <c r="N333" s="57"/>
      <c r="O333" s="56"/>
      <c r="P333" s="56"/>
      <c r="Q333" s="57"/>
      <c r="R333" s="56"/>
      <c r="S333" s="56"/>
      <c r="T333" s="57"/>
      <c r="U333" s="57"/>
      <c r="V333" s="57"/>
      <c r="W333" s="57"/>
      <c r="X333" s="69"/>
      <c r="Y333" s="69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</row>
    <row r="334" spans="1:48" ht="15" customHeight="1">
      <c r="A334" s="33" t="s">
        <v>326</v>
      </c>
      <c r="B334" s="51">
        <f>'Расчет субсидий'!BM334</f>
        <v>-64.299999999999955</v>
      </c>
      <c r="C334" s="53">
        <f>'Расчет субсидий'!D334-1</f>
        <v>2.3543689320388417E-2</v>
      </c>
      <c r="D334" s="53">
        <f>C334*'Расчет субсидий'!E334</f>
        <v>0.23543689320388417</v>
      </c>
      <c r="E334" s="54">
        <f t="shared" ref="E334:E344" si="148">$B334*D334/$AV334</f>
        <v>2.6892651734909059</v>
      </c>
      <c r="F334" s="27" t="s">
        <v>367</v>
      </c>
      <c r="G334" s="27" t="s">
        <v>367</v>
      </c>
      <c r="H334" s="27" t="s">
        <v>367</v>
      </c>
      <c r="I334" s="27" t="s">
        <v>367</v>
      </c>
      <c r="J334" s="27" t="s">
        <v>367</v>
      </c>
      <c r="K334" s="27" t="s">
        <v>367</v>
      </c>
      <c r="L334" s="53">
        <f>'Расчет субсидий'!P334-1</f>
        <v>-0.2540668981904588</v>
      </c>
      <c r="M334" s="53">
        <f>L334*'Расчет субсидий'!Q334</f>
        <v>-5.081337963809176</v>
      </c>
      <c r="N334" s="54">
        <f t="shared" ref="N334:N344" si="149">$B334*M334/$AV334</f>
        <v>-58.041307948179153</v>
      </c>
      <c r="O334" s="53">
        <f>'Расчет субсидий'!T334-1</f>
        <v>-1.6666666666667052E-3</v>
      </c>
      <c r="P334" s="53">
        <f>O334*'Расчет субсидий'!U334</f>
        <v>-4.1666666666667629E-2</v>
      </c>
      <c r="Q334" s="54">
        <f t="shared" ref="Q334:Q344" si="150">$B334*P334/$AV334</f>
        <v>-0.47593524548035893</v>
      </c>
      <c r="R334" s="53">
        <f>'Расчет субсидий'!X334-1</f>
        <v>3.0042918454935563E-2</v>
      </c>
      <c r="S334" s="53">
        <f>R334*'Расчет субсидий'!Y334</f>
        <v>0.75107296137338908</v>
      </c>
      <c r="T334" s="54">
        <f t="shared" ref="T334:T344" si="151">$B334*S334/$AV334</f>
        <v>8.5790902618775</v>
      </c>
      <c r="U334" s="59">
        <f>'Расчет субсидий'!AB334-1</f>
        <v>-0.29855448480355817</v>
      </c>
      <c r="V334" s="59">
        <f>U334*'Расчет субсидий'!AC334</f>
        <v>-1.4927724240177909</v>
      </c>
      <c r="W334" s="54">
        <f t="shared" si="135"/>
        <v>-17.051112241708832</v>
      </c>
      <c r="X334" s="67">
        <f>'Расчет субсидий'!AF334-1</f>
        <v>0</v>
      </c>
      <c r="Y334" s="67">
        <f>X334*'Расчет субсидий'!AG334</f>
        <v>0</v>
      </c>
      <c r="Z334" s="54">
        <f t="shared" ref="Z334:Z344" si="152">$B334*Y334/$AV334</f>
        <v>0</v>
      </c>
      <c r="AA334" s="27" t="s">
        <v>367</v>
      </c>
      <c r="AB334" s="27" t="s">
        <v>367</v>
      </c>
      <c r="AC334" s="27" t="s">
        <v>367</v>
      </c>
      <c r="AD334" s="27" t="s">
        <v>367</v>
      </c>
      <c r="AE334" s="27" t="s">
        <v>367</v>
      </c>
      <c r="AF334" s="27" t="s">
        <v>367</v>
      </c>
      <c r="AG334" s="27" t="s">
        <v>367</v>
      </c>
      <c r="AH334" s="27" t="s">
        <v>367</v>
      </c>
      <c r="AI334" s="27" t="s">
        <v>367</v>
      </c>
      <c r="AJ334" s="27" t="s">
        <v>367</v>
      </c>
      <c r="AK334" s="27" t="s">
        <v>367</v>
      </c>
      <c r="AL334" s="27" t="s">
        <v>367</v>
      </c>
      <c r="AM334" s="59">
        <f>'Расчет субсидий'!AZ334-1</f>
        <v>-1</v>
      </c>
      <c r="AN334" s="59">
        <f>AM334*'Расчет субсидий'!BA334</f>
        <v>0</v>
      </c>
      <c r="AO334" s="54">
        <f t="shared" si="136"/>
        <v>0</v>
      </c>
      <c r="AP334" s="27" t="s">
        <v>367</v>
      </c>
      <c r="AQ334" s="27" t="s">
        <v>367</v>
      </c>
      <c r="AR334" s="27" t="s">
        <v>367</v>
      </c>
      <c r="AS334" s="27" t="s">
        <v>367</v>
      </c>
      <c r="AT334" s="27" t="s">
        <v>367</v>
      </c>
      <c r="AU334" s="27" t="s">
        <v>367</v>
      </c>
      <c r="AV334" s="53">
        <f t="shared" si="137"/>
        <v>-5.6292671999163622</v>
      </c>
    </row>
    <row r="335" spans="1:48" ht="15" customHeight="1">
      <c r="A335" s="33" t="s">
        <v>327</v>
      </c>
      <c r="B335" s="51">
        <f>'Расчет субсидий'!BM335</f>
        <v>-46.200000000000045</v>
      </c>
      <c r="C335" s="53">
        <f>'Расчет субсидий'!D335-1</f>
        <v>0.22999999999999998</v>
      </c>
      <c r="D335" s="53">
        <f>C335*'Расчет субсидий'!E335</f>
        <v>2.2999999999999998</v>
      </c>
      <c r="E335" s="54">
        <f t="shared" si="148"/>
        <v>21.191292862321848</v>
      </c>
      <c r="F335" s="27" t="s">
        <v>367</v>
      </c>
      <c r="G335" s="27" t="s">
        <v>367</v>
      </c>
      <c r="H335" s="27" t="s">
        <v>367</v>
      </c>
      <c r="I335" s="27" t="s">
        <v>367</v>
      </c>
      <c r="J335" s="27" t="s">
        <v>367</v>
      </c>
      <c r="K335" s="27" t="s">
        <v>367</v>
      </c>
      <c r="L335" s="53">
        <f>'Расчет субсидий'!P335-1</f>
        <v>-0.41361747754992628</v>
      </c>
      <c r="M335" s="53">
        <f>L335*'Расчет субсидий'!Q335</f>
        <v>-8.2723495509985252</v>
      </c>
      <c r="N335" s="54">
        <f t="shared" si="149"/>
        <v>-76.218166084654953</v>
      </c>
      <c r="O335" s="53">
        <f>'Расчет субсидий'!T335-1</f>
        <v>3.4042553191489411E-2</v>
      </c>
      <c r="P335" s="53">
        <f>O335*'Расчет субсидий'!U335</f>
        <v>1.0212765957446823</v>
      </c>
      <c r="Q335" s="54">
        <f t="shared" si="150"/>
        <v>9.4096397538524528</v>
      </c>
      <c r="R335" s="53">
        <f>'Расчет субсидий'!X335-1</f>
        <v>4.7619047619047672E-2</v>
      </c>
      <c r="S335" s="53">
        <f>R335*'Расчет субсидий'!Y335</f>
        <v>0.95238095238095344</v>
      </c>
      <c r="T335" s="54">
        <f t="shared" si="151"/>
        <v>8.7748624688703405</v>
      </c>
      <c r="U335" s="59">
        <f>'Расчет субсидий'!AB335-1</f>
        <v>-0.20312632023658639</v>
      </c>
      <c r="V335" s="59">
        <f>U335*'Расчет субсидий'!AC335</f>
        <v>-1.0156316011829318</v>
      </c>
      <c r="W335" s="54">
        <f t="shared" si="135"/>
        <v>-9.3576290003897284</v>
      </c>
      <c r="X335" s="67">
        <f>'Расчет субсидий'!AF335-1</f>
        <v>0</v>
      </c>
      <c r="Y335" s="67">
        <f>X335*'Расчет субсидий'!AG335</f>
        <v>0</v>
      </c>
      <c r="Z335" s="54">
        <f t="shared" si="152"/>
        <v>0</v>
      </c>
      <c r="AA335" s="27" t="s">
        <v>367</v>
      </c>
      <c r="AB335" s="27" t="s">
        <v>367</v>
      </c>
      <c r="AC335" s="27" t="s">
        <v>367</v>
      </c>
      <c r="AD335" s="27" t="s">
        <v>367</v>
      </c>
      <c r="AE335" s="27" t="s">
        <v>367</v>
      </c>
      <c r="AF335" s="27" t="s">
        <v>367</v>
      </c>
      <c r="AG335" s="27" t="s">
        <v>367</v>
      </c>
      <c r="AH335" s="27" t="s">
        <v>367</v>
      </c>
      <c r="AI335" s="27" t="s">
        <v>367</v>
      </c>
      <c r="AJ335" s="27" t="s">
        <v>367</v>
      </c>
      <c r="AK335" s="27" t="s">
        <v>367</v>
      </c>
      <c r="AL335" s="27" t="s">
        <v>367</v>
      </c>
      <c r="AM335" s="59">
        <f>'Расчет субсидий'!AZ335-1</f>
        <v>-1</v>
      </c>
      <c r="AN335" s="59">
        <f>AM335*'Расчет субсидий'!BA335</f>
        <v>0</v>
      </c>
      <c r="AO335" s="54">
        <f t="shared" si="136"/>
        <v>0</v>
      </c>
      <c r="AP335" s="27" t="s">
        <v>367</v>
      </c>
      <c r="AQ335" s="27" t="s">
        <v>367</v>
      </c>
      <c r="AR335" s="27" t="s">
        <v>367</v>
      </c>
      <c r="AS335" s="27" t="s">
        <v>367</v>
      </c>
      <c r="AT335" s="27" t="s">
        <v>367</v>
      </c>
      <c r="AU335" s="27" t="s">
        <v>367</v>
      </c>
      <c r="AV335" s="53">
        <f t="shared" si="137"/>
        <v>-5.0143236040558214</v>
      </c>
    </row>
    <row r="336" spans="1:48" ht="15" customHeight="1">
      <c r="A336" s="33" t="s">
        <v>328</v>
      </c>
      <c r="B336" s="51">
        <f>'Расчет субсидий'!BM336</f>
        <v>-28.400000000000091</v>
      </c>
      <c r="C336" s="53">
        <f>'Расчет субсидий'!D336-1</f>
        <v>6.6666666666666652E-2</v>
      </c>
      <c r="D336" s="53">
        <f>C336*'Расчет субсидий'!E336</f>
        <v>0.66666666666666652</v>
      </c>
      <c r="E336" s="54">
        <f t="shared" si="148"/>
        <v>8.2913381088215488</v>
      </c>
      <c r="F336" s="27" t="s">
        <v>367</v>
      </c>
      <c r="G336" s="27" t="s">
        <v>367</v>
      </c>
      <c r="H336" s="27" t="s">
        <v>367</v>
      </c>
      <c r="I336" s="27" t="s">
        <v>367</v>
      </c>
      <c r="J336" s="27" t="s">
        <v>367</v>
      </c>
      <c r="K336" s="27" t="s">
        <v>367</v>
      </c>
      <c r="L336" s="53">
        <f>'Расчет субсидий'!P336-1</f>
        <v>-3.0556540233959484E-2</v>
      </c>
      <c r="M336" s="53">
        <f>L336*'Расчет субсидий'!Q336</f>
        <v>-0.61113080467918968</v>
      </c>
      <c r="N336" s="54">
        <f t="shared" si="149"/>
        <v>-7.6006381954670177</v>
      </c>
      <c r="O336" s="53">
        <f>'Расчет субсидий'!T336-1</f>
        <v>-1.4519056261341756E-3</v>
      </c>
      <c r="P336" s="53">
        <f>O336*'Расчет субсидий'!U336</f>
        <v>-4.3557168784025269E-2</v>
      </c>
      <c r="Q336" s="54">
        <f t="shared" si="150"/>
        <v>-0.54172082017704182</v>
      </c>
      <c r="R336" s="53">
        <f>'Расчет субсидий'!X336-1</f>
        <v>2.7027027027026973E-2</v>
      </c>
      <c r="S336" s="53">
        <f>R336*'Расчет субсидий'!Y336</f>
        <v>0.54054054054053946</v>
      </c>
      <c r="T336" s="54">
        <f t="shared" si="151"/>
        <v>6.7227065747201635</v>
      </c>
      <c r="U336" s="59">
        <f>'Расчет субсидий'!AB336-1</f>
        <v>-0.5672053606621994</v>
      </c>
      <c r="V336" s="59">
        <f>U336*'Расчет субсидий'!AC336</f>
        <v>-2.8360268033109968</v>
      </c>
      <c r="W336" s="54">
        <f t="shared" si="135"/>
        <v>-35.271685667897742</v>
      </c>
      <c r="X336" s="67">
        <f>'Расчет субсидий'!AF336-1</f>
        <v>0</v>
      </c>
      <c r="Y336" s="67">
        <f>X336*'Расчет субсидий'!AG336</f>
        <v>0</v>
      </c>
      <c r="Z336" s="54">
        <f t="shared" si="152"/>
        <v>0</v>
      </c>
      <c r="AA336" s="27" t="s">
        <v>367</v>
      </c>
      <c r="AB336" s="27" t="s">
        <v>367</v>
      </c>
      <c r="AC336" s="27" t="s">
        <v>367</v>
      </c>
      <c r="AD336" s="27" t="s">
        <v>367</v>
      </c>
      <c r="AE336" s="27" t="s">
        <v>367</v>
      </c>
      <c r="AF336" s="27" t="s">
        <v>367</v>
      </c>
      <c r="AG336" s="27" t="s">
        <v>367</v>
      </c>
      <c r="AH336" s="27" t="s">
        <v>367</v>
      </c>
      <c r="AI336" s="27" t="s">
        <v>367</v>
      </c>
      <c r="AJ336" s="27" t="s">
        <v>367</v>
      </c>
      <c r="AK336" s="27" t="s">
        <v>367</v>
      </c>
      <c r="AL336" s="27" t="s">
        <v>367</v>
      </c>
      <c r="AM336" s="59">
        <f>'Расчет субсидий'!AZ336-1</f>
        <v>-1</v>
      </c>
      <c r="AN336" s="59">
        <f>AM336*'Расчет субсидий'!BA336</f>
        <v>0</v>
      </c>
      <c r="AO336" s="54">
        <f t="shared" si="136"/>
        <v>0</v>
      </c>
      <c r="AP336" s="27" t="s">
        <v>367</v>
      </c>
      <c r="AQ336" s="27" t="s">
        <v>367</v>
      </c>
      <c r="AR336" s="27" t="s">
        <v>367</v>
      </c>
      <c r="AS336" s="27" t="s">
        <v>367</v>
      </c>
      <c r="AT336" s="27" t="s">
        <v>367</v>
      </c>
      <c r="AU336" s="27" t="s">
        <v>367</v>
      </c>
      <c r="AV336" s="53">
        <f t="shared" si="137"/>
        <v>-2.2835075695670057</v>
      </c>
    </row>
    <row r="337" spans="1:48" ht="15" customHeight="1">
      <c r="A337" s="33" t="s">
        <v>329</v>
      </c>
      <c r="B337" s="51">
        <f>'Расчет субсидий'!BM337</f>
        <v>-93</v>
      </c>
      <c r="C337" s="53">
        <f>'Расчет субсидий'!D337-1</f>
        <v>5.0709939148063654E-4</v>
      </c>
      <c r="D337" s="53">
        <f>C337*'Расчет субсидий'!E337</f>
        <v>5.0709939148063654E-3</v>
      </c>
      <c r="E337" s="54">
        <f t="shared" si="148"/>
        <v>5.0554469244901173E-2</v>
      </c>
      <c r="F337" s="27" t="s">
        <v>367</v>
      </c>
      <c r="G337" s="27" t="s">
        <v>367</v>
      </c>
      <c r="H337" s="27" t="s">
        <v>367</v>
      </c>
      <c r="I337" s="27" t="s">
        <v>367</v>
      </c>
      <c r="J337" s="27" t="s">
        <v>367</v>
      </c>
      <c r="K337" s="27" t="s">
        <v>367</v>
      </c>
      <c r="L337" s="53">
        <f>'Расчет субсидий'!P337-1</f>
        <v>-0.47262847175633971</v>
      </c>
      <c r="M337" s="53">
        <f>L337*'Расчет субсидий'!Q337</f>
        <v>-9.4525694351267937</v>
      </c>
      <c r="N337" s="54">
        <f t="shared" si="149"/>
        <v>-94.235891192477936</v>
      </c>
      <c r="O337" s="53">
        <f>'Расчет субсидий'!T337-1</f>
        <v>6.4516129032257119E-3</v>
      </c>
      <c r="P337" s="53">
        <f>O337*'Расчет субсидий'!U337</f>
        <v>0.12903225806451424</v>
      </c>
      <c r="Q337" s="54">
        <f t="shared" si="150"/>
        <v>1.2863666238833815</v>
      </c>
      <c r="R337" s="53">
        <f>'Расчет субсидий'!X337-1</f>
        <v>9.375E-2</v>
      </c>
      <c r="S337" s="53">
        <f>R337*'Расчет субсидий'!Y337</f>
        <v>2.8125</v>
      </c>
      <c r="T337" s="54">
        <f t="shared" si="151"/>
        <v>28.038772504958494</v>
      </c>
      <c r="U337" s="59">
        <f>'Расчет субсидий'!AB337-1</f>
        <v>-0.38132070507761118</v>
      </c>
      <c r="V337" s="59">
        <f>U337*'Расчет субсидий'!AC337</f>
        <v>-1.9066035253880558</v>
      </c>
      <c r="W337" s="54">
        <f t="shared" si="135"/>
        <v>-19.007581335291572</v>
      </c>
      <c r="X337" s="67">
        <f>'Расчет субсидий'!AF337-1</f>
        <v>0</v>
      </c>
      <c r="Y337" s="67">
        <f>X337*'Расчет субсидий'!AG337</f>
        <v>0</v>
      </c>
      <c r="Z337" s="54">
        <f t="shared" si="152"/>
        <v>0</v>
      </c>
      <c r="AA337" s="27" t="s">
        <v>367</v>
      </c>
      <c r="AB337" s="27" t="s">
        <v>367</v>
      </c>
      <c r="AC337" s="27" t="s">
        <v>367</v>
      </c>
      <c r="AD337" s="27" t="s">
        <v>367</v>
      </c>
      <c r="AE337" s="27" t="s">
        <v>367</v>
      </c>
      <c r="AF337" s="27" t="s">
        <v>367</v>
      </c>
      <c r="AG337" s="27" t="s">
        <v>367</v>
      </c>
      <c r="AH337" s="27" t="s">
        <v>367</v>
      </c>
      <c r="AI337" s="27" t="s">
        <v>367</v>
      </c>
      <c r="AJ337" s="27" t="s">
        <v>367</v>
      </c>
      <c r="AK337" s="27" t="s">
        <v>367</v>
      </c>
      <c r="AL337" s="27" t="s">
        <v>367</v>
      </c>
      <c r="AM337" s="59">
        <f>'Расчет субсидий'!AZ337-1</f>
        <v>-9.1603053435114545E-2</v>
      </c>
      <c r="AN337" s="59">
        <f>AM337*'Расчет субсидий'!BA337</f>
        <v>-0.91603053435114545</v>
      </c>
      <c r="AO337" s="54">
        <f t="shared" si="136"/>
        <v>-9.132221070317275</v>
      </c>
      <c r="AP337" s="27" t="s">
        <v>367</v>
      </c>
      <c r="AQ337" s="27" t="s">
        <v>367</v>
      </c>
      <c r="AR337" s="27" t="s">
        <v>367</v>
      </c>
      <c r="AS337" s="27" t="s">
        <v>367</v>
      </c>
      <c r="AT337" s="27" t="s">
        <v>367</v>
      </c>
      <c r="AU337" s="27" t="s">
        <v>367</v>
      </c>
      <c r="AV337" s="53">
        <f t="shared" si="137"/>
        <v>-9.3286002428866741</v>
      </c>
    </row>
    <row r="338" spans="1:48" ht="15" customHeight="1">
      <c r="A338" s="33" t="s">
        <v>330</v>
      </c>
      <c r="B338" s="51">
        <f>'Расчет субсидий'!BM338</f>
        <v>18</v>
      </c>
      <c r="C338" s="53">
        <f>'Расчет субсидий'!D338-1</f>
        <v>3.6332179930795849E-3</v>
      </c>
      <c r="D338" s="53">
        <f>C338*'Расчет субсидий'!E338</f>
        <v>3.6332179930795849E-2</v>
      </c>
      <c r="E338" s="54">
        <f t="shared" si="148"/>
        <v>0.18523925582380715</v>
      </c>
      <c r="F338" s="27" t="s">
        <v>367</v>
      </c>
      <c r="G338" s="27" t="s">
        <v>367</v>
      </c>
      <c r="H338" s="27" t="s">
        <v>367</v>
      </c>
      <c r="I338" s="27" t="s">
        <v>367</v>
      </c>
      <c r="J338" s="27" t="s">
        <v>367</v>
      </c>
      <c r="K338" s="27" t="s">
        <v>367</v>
      </c>
      <c r="L338" s="53">
        <f>'Расчет субсидий'!P338-1</f>
        <v>-0.11651101641127948</v>
      </c>
      <c r="M338" s="53">
        <f>L338*'Расчет субсидий'!Q338</f>
        <v>-2.3302203282255896</v>
      </c>
      <c r="N338" s="54">
        <f t="shared" si="149"/>
        <v>-11.880605026403673</v>
      </c>
      <c r="O338" s="53">
        <f>'Расчет субсидий'!T338-1</f>
        <v>3.4285714285714475E-2</v>
      </c>
      <c r="P338" s="53">
        <f>O338*'Расчет субсидий'!U338</f>
        <v>0.6857142857142895</v>
      </c>
      <c r="Q338" s="54">
        <f t="shared" si="150"/>
        <v>3.4961074242011794</v>
      </c>
      <c r="R338" s="53">
        <f>'Расчет субсидий'!X338-1</f>
        <v>0.1333333333333333</v>
      </c>
      <c r="S338" s="53">
        <f>R338*'Расчет субсидий'!Y338</f>
        <v>3.9999999999999991</v>
      </c>
      <c r="T338" s="54">
        <f t="shared" si="151"/>
        <v>20.393959974506764</v>
      </c>
      <c r="U338" s="59">
        <f>'Расчет субсидий'!AB338-1</f>
        <v>0.22772618477740547</v>
      </c>
      <c r="V338" s="59">
        <f>U338*'Расчет субсидий'!AC338</f>
        <v>1.1386309238870274</v>
      </c>
      <c r="W338" s="54">
        <f t="shared" si="135"/>
        <v>5.8052983718719249</v>
      </c>
      <c r="X338" s="67">
        <f>'Расчет субсидий'!AF338-1</f>
        <v>0</v>
      </c>
      <c r="Y338" s="67">
        <f>X338*'Расчет субсидий'!AG338</f>
        <v>0</v>
      </c>
      <c r="Z338" s="54">
        <f t="shared" si="152"/>
        <v>0</v>
      </c>
      <c r="AA338" s="27" t="s">
        <v>367</v>
      </c>
      <c r="AB338" s="27" t="s">
        <v>367</v>
      </c>
      <c r="AC338" s="27" t="s">
        <v>367</v>
      </c>
      <c r="AD338" s="27" t="s">
        <v>367</v>
      </c>
      <c r="AE338" s="27" t="s">
        <v>367</v>
      </c>
      <c r="AF338" s="27" t="s">
        <v>367</v>
      </c>
      <c r="AG338" s="27" t="s">
        <v>367</v>
      </c>
      <c r="AH338" s="27" t="s">
        <v>367</v>
      </c>
      <c r="AI338" s="27" t="s">
        <v>367</v>
      </c>
      <c r="AJ338" s="27" t="s">
        <v>367</v>
      </c>
      <c r="AK338" s="27" t="s">
        <v>367</v>
      </c>
      <c r="AL338" s="27" t="s">
        <v>367</v>
      </c>
      <c r="AM338" s="59">
        <f>'Расчет субсидий'!AZ338-1</f>
        <v>-1</v>
      </c>
      <c r="AN338" s="59">
        <f>AM338*'Расчет субсидий'!BA338</f>
        <v>0</v>
      </c>
      <c r="AO338" s="54">
        <f t="shared" si="136"/>
        <v>0</v>
      </c>
      <c r="AP338" s="27" t="s">
        <v>367</v>
      </c>
      <c r="AQ338" s="27" t="s">
        <v>367</v>
      </c>
      <c r="AR338" s="27" t="s">
        <v>367</v>
      </c>
      <c r="AS338" s="27" t="s">
        <v>367</v>
      </c>
      <c r="AT338" s="27" t="s">
        <v>367</v>
      </c>
      <c r="AU338" s="27" t="s">
        <v>367</v>
      </c>
      <c r="AV338" s="53">
        <f t="shared" si="137"/>
        <v>3.5304570613065223</v>
      </c>
    </row>
    <row r="339" spans="1:48" ht="15" customHeight="1">
      <c r="A339" s="33" t="s">
        <v>331</v>
      </c>
      <c r="B339" s="51">
        <f>'Расчет субсидий'!BM339</f>
        <v>-21.400000000000091</v>
      </c>
      <c r="C339" s="53">
        <f>'Расчет субсидий'!D339-1</f>
        <v>1.2889366272824887E-2</v>
      </c>
      <c r="D339" s="53">
        <f>C339*'Расчет субсидий'!E339</f>
        <v>0.12889366272824887</v>
      </c>
      <c r="E339" s="54">
        <f t="shared" si="148"/>
        <v>1.3377185204762707</v>
      </c>
      <c r="F339" s="27" t="s">
        <v>367</v>
      </c>
      <c r="G339" s="27" t="s">
        <v>367</v>
      </c>
      <c r="H339" s="27" t="s">
        <v>367</v>
      </c>
      <c r="I339" s="27" t="s">
        <v>367</v>
      </c>
      <c r="J339" s="27" t="s">
        <v>367</v>
      </c>
      <c r="K339" s="27" t="s">
        <v>367</v>
      </c>
      <c r="L339" s="53">
        <f>'Расчет субсидий'!P339-1</f>
        <v>-0.1275804351869072</v>
      </c>
      <c r="M339" s="53">
        <f>L339*'Расчет субсидий'!Q339</f>
        <v>-2.5516087037381441</v>
      </c>
      <c r="N339" s="54">
        <f t="shared" si="149"/>
        <v>-26.481784656825372</v>
      </c>
      <c r="O339" s="53">
        <f>'Расчет субсидий'!T339-1</f>
        <v>0</v>
      </c>
      <c r="P339" s="53">
        <f>O339*'Расчет субсидий'!U339</f>
        <v>0</v>
      </c>
      <c r="Q339" s="54">
        <f t="shared" si="150"/>
        <v>0</v>
      </c>
      <c r="R339" s="53">
        <f>'Расчет субсидий'!X339-1</f>
        <v>1.6891891891891886E-2</v>
      </c>
      <c r="S339" s="53">
        <f>R339*'Расчет субсидий'!Y339</f>
        <v>0.42229729729729715</v>
      </c>
      <c r="T339" s="54">
        <f t="shared" si="151"/>
        <v>4.3827982212957863</v>
      </c>
      <c r="U339" s="59">
        <f>'Расчет субсидий'!AB339-1</f>
        <v>-1.2308795411089868E-2</v>
      </c>
      <c r="V339" s="59">
        <f>U339*'Расчет субсидий'!AC339</f>
        <v>-6.1543977055449339E-2</v>
      </c>
      <c r="W339" s="54">
        <f t="shared" si="135"/>
        <v>-0.63873208494677824</v>
      </c>
      <c r="X339" s="67">
        <f>'Расчет субсидий'!AF339-1</f>
        <v>0</v>
      </c>
      <c r="Y339" s="67">
        <f>X339*'Расчет субсидий'!AG339</f>
        <v>0</v>
      </c>
      <c r="Z339" s="54">
        <f t="shared" si="152"/>
        <v>0</v>
      </c>
      <c r="AA339" s="27" t="s">
        <v>367</v>
      </c>
      <c r="AB339" s="27" t="s">
        <v>367</v>
      </c>
      <c r="AC339" s="27" t="s">
        <v>367</v>
      </c>
      <c r="AD339" s="27" t="s">
        <v>367</v>
      </c>
      <c r="AE339" s="27" t="s">
        <v>367</v>
      </c>
      <c r="AF339" s="27" t="s">
        <v>367</v>
      </c>
      <c r="AG339" s="27" t="s">
        <v>367</v>
      </c>
      <c r="AH339" s="27" t="s">
        <v>367</v>
      </c>
      <c r="AI339" s="27" t="s">
        <v>367</v>
      </c>
      <c r="AJ339" s="27" t="s">
        <v>367</v>
      </c>
      <c r="AK339" s="27" t="s">
        <v>367</v>
      </c>
      <c r="AL339" s="27" t="s">
        <v>367</v>
      </c>
      <c r="AM339" s="59">
        <f>'Расчет субсидий'!AZ339-1</f>
        <v>-1</v>
      </c>
      <c r="AN339" s="59">
        <f>AM339*'Расчет субсидий'!BA339</f>
        <v>0</v>
      </c>
      <c r="AO339" s="54">
        <f t="shared" si="136"/>
        <v>0</v>
      </c>
      <c r="AP339" s="27" t="s">
        <v>367</v>
      </c>
      <c r="AQ339" s="27" t="s">
        <v>367</v>
      </c>
      <c r="AR339" s="27" t="s">
        <v>367</v>
      </c>
      <c r="AS339" s="27" t="s">
        <v>367</v>
      </c>
      <c r="AT339" s="27" t="s">
        <v>367</v>
      </c>
      <c r="AU339" s="27" t="s">
        <v>367</v>
      </c>
      <c r="AV339" s="53">
        <f t="shared" si="137"/>
        <v>-2.0619617207680472</v>
      </c>
    </row>
    <row r="340" spans="1:48" ht="15" customHeight="1">
      <c r="A340" s="33" t="s">
        <v>332</v>
      </c>
      <c r="B340" s="51">
        <f>'Расчет субсидий'!BM340</f>
        <v>-97.700000000000045</v>
      </c>
      <c r="C340" s="53">
        <f>'Расчет субсидий'!D340-1</f>
        <v>-1</v>
      </c>
      <c r="D340" s="53">
        <f>C340*'Расчет субсидий'!E340</f>
        <v>0</v>
      </c>
      <c r="E340" s="54">
        <f t="shared" si="148"/>
        <v>0</v>
      </c>
      <c r="F340" s="27" t="s">
        <v>367</v>
      </c>
      <c r="G340" s="27" t="s">
        <v>367</v>
      </c>
      <c r="H340" s="27" t="s">
        <v>367</v>
      </c>
      <c r="I340" s="27" t="s">
        <v>367</v>
      </c>
      <c r="J340" s="27" t="s">
        <v>367</v>
      </c>
      <c r="K340" s="27" t="s">
        <v>367</v>
      </c>
      <c r="L340" s="53">
        <f>'Расчет субсидий'!P340-1</f>
        <v>-0.48799453580623131</v>
      </c>
      <c r="M340" s="53">
        <f>L340*'Расчет субсидий'!Q340</f>
        <v>-9.7598907161246267</v>
      </c>
      <c r="N340" s="54">
        <f t="shared" si="149"/>
        <v>-135.07829943648892</v>
      </c>
      <c r="O340" s="53">
        <f>'Расчет субсидий'!T340-1</f>
        <v>2.126696832579178E-2</v>
      </c>
      <c r="P340" s="53">
        <f>O340*'Расчет субсидий'!U340</f>
        <v>0.42533936651583559</v>
      </c>
      <c r="Q340" s="54">
        <f t="shared" si="150"/>
        <v>5.886758364766397</v>
      </c>
      <c r="R340" s="53">
        <f>'Расчет субсидий'!X340-1</f>
        <v>0.12799999999999989</v>
      </c>
      <c r="S340" s="53">
        <f>R340*'Расчет субсидий'!Y340</f>
        <v>3.8399999999999967</v>
      </c>
      <c r="T340" s="54">
        <f t="shared" si="151"/>
        <v>53.146155517823068</v>
      </c>
      <c r="U340" s="59">
        <f>'Расчет субсидий'!AB340-1</f>
        <v>-0.31292468349903435</v>
      </c>
      <c r="V340" s="59">
        <f>U340*'Расчет субсидий'!AC340</f>
        <v>-1.5646234174951719</v>
      </c>
      <c r="W340" s="54">
        <f t="shared" si="135"/>
        <v>-21.654614446100599</v>
      </c>
      <c r="X340" s="67">
        <f>'Расчет субсидий'!AF340-1</f>
        <v>0</v>
      </c>
      <c r="Y340" s="67">
        <f>X340*'Расчет субсидий'!AG340</f>
        <v>0</v>
      </c>
      <c r="Z340" s="54">
        <f t="shared" si="152"/>
        <v>0</v>
      </c>
      <c r="AA340" s="27" t="s">
        <v>367</v>
      </c>
      <c r="AB340" s="27" t="s">
        <v>367</v>
      </c>
      <c r="AC340" s="27" t="s">
        <v>367</v>
      </c>
      <c r="AD340" s="27" t="s">
        <v>367</v>
      </c>
      <c r="AE340" s="27" t="s">
        <v>367</v>
      </c>
      <c r="AF340" s="27" t="s">
        <v>367</v>
      </c>
      <c r="AG340" s="27" t="s">
        <v>367</v>
      </c>
      <c r="AH340" s="27" t="s">
        <v>367</v>
      </c>
      <c r="AI340" s="27" t="s">
        <v>367</v>
      </c>
      <c r="AJ340" s="27" t="s">
        <v>367</v>
      </c>
      <c r="AK340" s="27" t="s">
        <v>367</v>
      </c>
      <c r="AL340" s="27" t="s">
        <v>367</v>
      </c>
      <c r="AM340" s="59">
        <f>'Расчет субсидий'!AZ340-1</f>
        <v>-1</v>
      </c>
      <c r="AN340" s="59">
        <f>AM340*'Расчет субсидий'!BA340</f>
        <v>0</v>
      </c>
      <c r="AO340" s="54">
        <f t="shared" si="136"/>
        <v>0</v>
      </c>
      <c r="AP340" s="27" t="s">
        <v>367</v>
      </c>
      <c r="AQ340" s="27" t="s">
        <v>367</v>
      </c>
      <c r="AR340" s="27" t="s">
        <v>367</v>
      </c>
      <c r="AS340" s="27" t="s">
        <v>367</v>
      </c>
      <c r="AT340" s="27" t="s">
        <v>367</v>
      </c>
      <c r="AU340" s="27" t="s">
        <v>367</v>
      </c>
      <c r="AV340" s="53">
        <f t="shared" si="137"/>
        <v>-7.0591747671039666</v>
      </c>
    </row>
    <row r="341" spans="1:48" ht="15" customHeight="1">
      <c r="A341" s="33" t="s">
        <v>333</v>
      </c>
      <c r="B341" s="51">
        <f>'Расчет субсидий'!BM341</f>
        <v>-17.200000000000045</v>
      </c>
      <c r="C341" s="53">
        <f>'Расчет субсидий'!D341-1</f>
        <v>-0.10971223021582732</v>
      </c>
      <c r="D341" s="53">
        <f>C341*'Расчет субсидий'!E341</f>
        <v>-1.0971223021582732</v>
      </c>
      <c r="E341" s="54">
        <f t="shared" si="148"/>
        <v>-5.7586746099028305</v>
      </c>
      <c r="F341" s="27" t="s">
        <v>367</v>
      </c>
      <c r="G341" s="27" t="s">
        <v>367</v>
      </c>
      <c r="H341" s="27" t="s">
        <v>367</v>
      </c>
      <c r="I341" s="27" t="s">
        <v>367</v>
      </c>
      <c r="J341" s="27" t="s">
        <v>367</v>
      </c>
      <c r="K341" s="27" t="s">
        <v>367</v>
      </c>
      <c r="L341" s="53">
        <f>'Расчет субсидий'!P341-1</f>
        <v>-0.26075044669446101</v>
      </c>
      <c r="M341" s="53">
        <f>L341*'Расчет субсидий'!Q341</f>
        <v>-5.2150089338892203</v>
      </c>
      <c r="N341" s="54">
        <f t="shared" si="149"/>
        <v>-27.373009808410462</v>
      </c>
      <c r="O341" s="53">
        <f>'Расчет субсидий'!T341-1</f>
        <v>0.14624624624624616</v>
      </c>
      <c r="P341" s="53">
        <f>O341*'Расчет субсидий'!U341</f>
        <v>4.3873873873873848</v>
      </c>
      <c r="Q341" s="54">
        <f t="shared" si="150"/>
        <v>23.028915100762198</v>
      </c>
      <c r="R341" s="53">
        <f>'Расчет субсидий'!X341-1</f>
        <v>4.0000000000000036E-2</v>
      </c>
      <c r="S341" s="53">
        <f>R341*'Расчет субсидий'!Y341</f>
        <v>0.80000000000000071</v>
      </c>
      <c r="T341" s="54">
        <f t="shared" si="151"/>
        <v>4.1991122401389855</v>
      </c>
      <c r="U341" s="59">
        <f>'Расчет субсидий'!AB341-1</f>
        <v>-0.43042785337746725</v>
      </c>
      <c r="V341" s="59">
        <f>U341*'Расчет субсидий'!AC341</f>
        <v>-2.1521392668873363</v>
      </c>
      <c r="W341" s="54">
        <f t="shared" si="135"/>
        <v>-11.296342922587938</v>
      </c>
      <c r="X341" s="67">
        <f>'Расчет субсидий'!AF341-1</f>
        <v>0</v>
      </c>
      <c r="Y341" s="67">
        <f>X341*'Расчет субсидий'!AG341</f>
        <v>0</v>
      </c>
      <c r="Z341" s="54">
        <f t="shared" si="152"/>
        <v>0</v>
      </c>
      <c r="AA341" s="27" t="s">
        <v>367</v>
      </c>
      <c r="AB341" s="27" t="s">
        <v>367</v>
      </c>
      <c r="AC341" s="27" t="s">
        <v>367</v>
      </c>
      <c r="AD341" s="27" t="s">
        <v>367</v>
      </c>
      <c r="AE341" s="27" t="s">
        <v>367</v>
      </c>
      <c r="AF341" s="27" t="s">
        <v>367</v>
      </c>
      <c r="AG341" s="27" t="s">
        <v>367</v>
      </c>
      <c r="AH341" s="27" t="s">
        <v>367</v>
      </c>
      <c r="AI341" s="27" t="s">
        <v>367</v>
      </c>
      <c r="AJ341" s="27" t="s">
        <v>367</v>
      </c>
      <c r="AK341" s="27" t="s">
        <v>367</v>
      </c>
      <c r="AL341" s="27" t="s">
        <v>367</v>
      </c>
      <c r="AM341" s="59">
        <f>'Расчет субсидий'!AZ341-1</f>
        <v>-1</v>
      </c>
      <c r="AN341" s="59">
        <f>AM341*'Расчет субсидий'!BA341</f>
        <v>0</v>
      </c>
      <c r="AO341" s="54">
        <f t="shared" si="136"/>
        <v>0</v>
      </c>
      <c r="AP341" s="27" t="s">
        <v>367</v>
      </c>
      <c r="AQ341" s="27" t="s">
        <v>367</v>
      </c>
      <c r="AR341" s="27" t="s">
        <v>367</v>
      </c>
      <c r="AS341" s="27" t="s">
        <v>367</v>
      </c>
      <c r="AT341" s="27" t="s">
        <v>367</v>
      </c>
      <c r="AU341" s="27" t="s">
        <v>367</v>
      </c>
      <c r="AV341" s="53">
        <f t="shared" si="137"/>
        <v>-3.2768831155474443</v>
      </c>
    </row>
    <row r="342" spans="1:48" ht="15" customHeight="1">
      <c r="A342" s="33" t="s">
        <v>334</v>
      </c>
      <c r="B342" s="51">
        <f>'Расчет субсидий'!BM342</f>
        <v>-14.099999999999909</v>
      </c>
      <c r="C342" s="53">
        <f>'Расчет субсидий'!D342-1</f>
        <v>2.9482502587983017E-2</v>
      </c>
      <c r="D342" s="53">
        <f>C342*'Расчет субсидий'!E342</f>
        <v>0.29482502587983017</v>
      </c>
      <c r="E342" s="54">
        <f t="shared" si="148"/>
        <v>4.4233860900251178</v>
      </c>
      <c r="F342" s="27" t="s">
        <v>367</v>
      </c>
      <c r="G342" s="27" t="s">
        <v>367</v>
      </c>
      <c r="H342" s="27" t="s">
        <v>367</v>
      </c>
      <c r="I342" s="27" t="s">
        <v>367</v>
      </c>
      <c r="J342" s="27" t="s">
        <v>367</v>
      </c>
      <c r="K342" s="27" t="s">
        <v>367</v>
      </c>
      <c r="L342" s="53">
        <f>'Расчет субсидий'!P342-1</f>
        <v>-7.3110591776915035E-2</v>
      </c>
      <c r="M342" s="53">
        <f>L342*'Расчет субсидий'!Q342</f>
        <v>-1.4622118355383007</v>
      </c>
      <c r="N342" s="54">
        <f t="shared" si="149"/>
        <v>-21.938190201758935</v>
      </c>
      <c r="O342" s="53">
        <f>'Расчет субсидий'!T342-1</f>
        <v>3.6900369003689537E-3</v>
      </c>
      <c r="P342" s="53">
        <f>O342*'Расчет субсидий'!U342</f>
        <v>7.3800738007379074E-2</v>
      </c>
      <c r="Q342" s="54">
        <f t="shared" si="150"/>
        <v>1.1072640694636566</v>
      </c>
      <c r="R342" s="53">
        <f>'Расчет субсидий'!X342-1</f>
        <v>1.6000000000000014E-2</v>
      </c>
      <c r="S342" s="53">
        <f>R342*'Расчет субсидий'!Y342</f>
        <v>0.48000000000000043</v>
      </c>
      <c r="T342" s="54">
        <f t="shared" si="151"/>
        <v>7.201645507791727</v>
      </c>
      <c r="U342" s="59">
        <f>'Расчет субсидий'!AB342-1</f>
        <v>-3.7099125932741228E-2</v>
      </c>
      <c r="V342" s="59">
        <f>U342*'Расчет субсидий'!AC342</f>
        <v>-0.18549562966370614</v>
      </c>
      <c r="W342" s="54">
        <f t="shared" si="135"/>
        <v>-2.7830703501721374</v>
      </c>
      <c r="X342" s="67">
        <f>'Расчет субсидий'!AF342-1</f>
        <v>0</v>
      </c>
      <c r="Y342" s="67">
        <f>X342*'Расчет субсидий'!AG342</f>
        <v>0</v>
      </c>
      <c r="Z342" s="54">
        <f t="shared" si="152"/>
        <v>0</v>
      </c>
      <c r="AA342" s="27" t="s">
        <v>367</v>
      </c>
      <c r="AB342" s="27" t="s">
        <v>367</v>
      </c>
      <c r="AC342" s="27" t="s">
        <v>367</v>
      </c>
      <c r="AD342" s="27" t="s">
        <v>367</v>
      </c>
      <c r="AE342" s="27" t="s">
        <v>367</v>
      </c>
      <c r="AF342" s="27" t="s">
        <v>367</v>
      </c>
      <c r="AG342" s="27" t="s">
        <v>367</v>
      </c>
      <c r="AH342" s="27" t="s">
        <v>367</v>
      </c>
      <c r="AI342" s="27" t="s">
        <v>367</v>
      </c>
      <c r="AJ342" s="27" t="s">
        <v>367</v>
      </c>
      <c r="AK342" s="27" t="s">
        <v>367</v>
      </c>
      <c r="AL342" s="27" t="s">
        <v>367</v>
      </c>
      <c r="AM342" s="59">
        <f>'Расчет субсидий'!AZ342-1</f>
        <v>-1.4070351758794009E-2</v>
      </c>
      <c r="AN342" s="59">
        <f>AM342*'Расчет субсидий'!BA342</f>
        <v>-0.14070351758794009</v>
      </c>
      <c r="AO342" s="54">
        <f t="shared" si="136"/>
        <v>-2.1110351153493374</v>
      </c>
      <c r="AP342" s="27" t="s">
        <v>367</v>
      </c>
      <c r="AQ342" s="27" t="s">
        <v>367</v>
      </c>
      <c r="AR342" s="27" t="s">
        <v>367</v>
      </c>
      <c r="AS342" s="27" t="s">
        <v>367</v>
      </c>
      <c r="AT342" s="27" t="s">
        <v>367</v>
      </c>
      <c r="AU342" s="27" t="s">
        <v>367</v>
      </c>
      <c r="AV342" s="53">
        <f t="shared" si="137"/>
        <v>-0.93978521890273725</v>
      </c>
    </row>
    <row r="343" spans="1:48" ht="15" customHeight="1">
      <c r="A343" s="33" t="s">
        <v>335</v>
      </c>
      <c r="B343" s="51">
        <f>'Расчет субсидий'!BM343</f>
        <v>-42.800000000000011</v>
      </c>
      <c r="C343" s="53">
        <f>'Расчет субсидий'!D343-1</f>
        <v>-0.35969899665551841</v>
      </c>
      <c r="D343" s="53">
        <f>C343*'Расчет субсидий'!E343</f>
        <v>-3.5969899665551841</v>
      </c>
      <c r="E343" s="54">
        <f t="shared" si="148"/>
        <v>-18.42118573750647</v>
      </c>
      <c r="F343" s="27" t="s">
        <v>367</v>
      </c>
      <c r="G343" s="27" t="s">
        <v>367</v>
      </c>
      <c r="H343" s="27" t="s">
        <v>367</v>
      </c>
      <c r="I343" s="27" t="s">
        <v>367</v>
      </c>
      <c r="J343" s="27" t="s">
        <v>367</v>
      </c>
      <c r="K343" s="27" t="s">
        <v>367</v>
      </c>
      <c r="L343" s="53">
        <f>'Расчет субсидий'!P343-1</f>
        <v>-0.23052510098095791</v>
      </c>
      <c r="M343" s="53">
        <f>L343*'Расчет субсидий'!Q343</f>
        <v>-4.6105020196191582</v>
      </c>
      <c r="N343" s="54">
        <f t="shared" si="149"/>
        <v>-23.61166276143134</v>
      </c>
      <c r="O343" s="53">
        <f>'Расчет субсидий'!T343-1</f>
        <v>-1.4218009478673688E-3</v>
      </c>
      <c r="P343" s="53">
        <f>O343*'Расчет субсидий'!U343</f>
        <v>-4.2654028436021063E-2</v>
      </c>
      <c r="Q343" s="54">
        <f t="shared" si="150"/>
        <v>-0.21844313928551845</v>
      </c>
      <c r="R343" s="53">
        <f>'Расчет субсидий'!X343-1</f>
        <v>5.7142857142857162E-2</v>
      </c>
      <c r="S343" s="53">
        <f>R343*'Расчет субсидий'!Y343</f>
        <v>1.1428571428571432</v>
      </c>
      <c r="T343" s="54">
        <f t="shared" si="151"/>
        <v>5.8528891922847164</v>
      </c>
      <c r="U343" s="59">
        <f>'Расчет субсидий'!AB343-1</f>
        <v>-0.25</v>
      </c>
      <c r="V343" s="59">
        <f>U343*'Расчет субсидий'!AC343</f>
        <v>-1.25</v>
      </c>
      <c r="W343" s="54">
        <f t="shared" si="135"/>
        <v>-6.4015975540614054</v>
      </c>
      <c r="X343" s="67">
        <f>'Расчет субсидий'!AF343-1</f>
        <v>0</v>
      </c>
      <c r="Y343" s="67">
        <f>X343*'Расчет субсидий'!AG343</f>
        <v>0</v>
      </c>
      <c r="Z343" s="54">
        <f t="shared" si="152"/>
        <v>0</v>
      </c>
      <c r="AA343" s="27" t="s">
        <v>367</v>
      </c>
      <c r="AB343" s="27" t="s">
        <v>367</v>
      </c>
      <c r="AC343" s="27" t="s">
        <v>367</v>
      </c>
      <c r="AD343" s="27" t="s">
        <v>367</v>
      </c>
      <c r="AE343" s="27" t="s">
        <v>367</v>
      </c>
      <c r="AF343" s="27" t="s">
        <v>367</v>
      </c>
      <c r="AG343" s="27" t="s">
        <v>367</v>
      </c>
      <c r="AH343" s="27" t="s">
        <v>367</v>
      </c>
      <c r="AI343" s="27" t="s">
        <v>367</v>
      </c>
      <c r="AJ343" s="27" t="s">
        <v>367</v>
      </c>
      <c r="AK343" s="27" t="s">
        <v>367</v>
      </c>
      <c r="AL343" s="27" t="s">
        <v>367</v>
      </c>
      <c r="AM343" s="59">
        <f>'Расчет субсидий'!AZ343-1</f>
        <v>-1</v>
      </c>
      <c r="AN343" s="59">
        <f>AM343*'Расчет субсидий'!BA343</f>
        <v>0</v>
      </c>
      <c r="AO343" s="54">
        <f t="shared" si="136"/>
        <v>0</v>
      </c>
      <c r="AP343" s="27" t="s">
        <v>367</v>
      </c>
      <c r="AQ343" s="27" t="s">
        <v>367</v>
      </c>
      <c r="AR343" s="27" t="s">
        <v>367</v>
      </c>
      <c r="AS343" s="27" t="s">
        <v>367</v>
      </c>
      <c r="AT343" s="27" t="s">
        <v>367</v>
      </c>
      <c r="AU343" s="27" t="s">
        <v>367</v>
      </c>
      <c r="AV343" s="53">
        <f t="shared" si="137"/>
        <v>-8.3572888717532194</v>
      </c>
    </row>
    <row r="344" spans="1:48" ht="15" customHeight="1">
      <c r="A344" s="33" t="s">
        <v>336</v>
      </c>
      <c r="B344" s="51">
        <f>'Расчет субсидий'!BM344</f>
        <v>39.400000000000091</v>
      </c>
      <c r="C344" s="53">
        <f>'Расчет субсидий'!D344-1</f>
        <v>8.5959885386819312E-3</v>
      </c>
      <c r="D344" s="53">
        <f>C344*'Расчет субсидий'!E344</f>
        <v>8.5959885386819312E-2</v>
      </c>
      <c r="E344" s="54">
        <f t="shared" si="148"/>
        <v>1.0931873384503623</v>
      </c>
      <c r="F344" s="27" t="s">
        <v>367</v>
      </c>
      <c r="G344" s="27" t="s">
        <v>367</v>
      </c>
      <c r="H344" s="27" t="s">
        <v>367</v>
      </c>
      <c r="I344" s="27" t="s">
        <v>367</v>
      </c>
      <c r="J344" s="27" t="s">
        <v>367</v>
      </c>
      <c r="K344" s="27" t="s">
        <v>367</v>
      </c>
      <c r="L344" s="53">
        <f>'Расчет субсидий'!P344-1</f>
        <v>0.14068752273554019</v>
      </c>
      <c r="M344" s="53">
        <f>L344*'Расчет субсидий'!Q344</f>
        <v>2.8137504547108039</v>
      </c>
      <c r="N344" s="54">
        <f t="shared" si="149"/>
        <v>35.783625778547773</v>
      </c>
      <c r="O344" s="53">
        <f>'Расчет субсидий'!T344-1</f>
        <v>-1.2359550561797716E-2</v>
      </c>
      <c r="P344" s="53">
        <f>O344*'Расчет субсидий'!U344</f>
        <v>-0.30898876404494291</v>
      </c>
      <c r="Q344" s="54">
        <f t="shared" si="150"/>
        <v>-3.9295376332499403</v>
      </c>
      <c r="R344" s="53">
        <f>'Расчет субсидий'!X344-1</f>
        <v>4.2704626334519435E-2</v>
      </c>
      <c r="S344" s="53">
        <f>R344*'Расчет субсидий'!Y344</f>
        <v>1.0676156583629859</v>
      </c>
      <c r="T344" s="54">
        <f t="shared" si="151"/>
        <v>13.577308936625478</v>
      </c>
      <c r="U344" s="59">
        <f>'Расчет субсидий'!AB344-1</f>
        <v>-0.11204455790206547</v>
      </c>
      <c r="V344" s="59">
        <f>U344*'Расчет субсидий'!AC344</f>
        <v>-0.56022278951032733</v>
      </c>
      <c r="W344" s="54">
        <f t="shared" si="135"/>
        <v>-7.124584420373588</v>
      </c>
      <c r="X344" s="67">
        <f>'Расчет субсидий'!AF344-1</f>
        <v>0</v>
      </c>
      <c r="Y344" s="67">
        <f>X344*'Расчет субсидий'!AG344</f>
        <v>0</v>
      </c>
      <c r="Z344" s="54">
        <f t="shared" si="152"/>
        <v>0</v>
      </c>
      <c r="AA344" s="27" t="s">
        <v>367</v>
      </c>
      <c r="AB344" s="27" t="s">
        <v>367</v>
      </c>
      <c r="AC344" s="27" t="s">
        <v>367</v>
      </c>
      <c r="AD344" s="27" t="s">
        <v>367</v>
      </c>
      <c r="AE344" s="27" t="s">
        <v>367</v>
      </c>
      <c r="AF344" s="27" t="s">
        <v>367</v>
      </c>
      <c r="AG344" s="27" t="s">
        <v>367</v>
      </c>
      <c r="AH344" s="27" t="s">
        <v>367</v>
      </c>
      <c r="AI344" s="27" t="s">
        <v>367</v>
      </c>
      <c r="AJ344" s="27" t="s">
        <v>367</v>
      </c>
      <c r="AK344" s="27" t="s">
        <v>367</v>
      </c>
      <c r="AL344" s="27" t="s">
        <v>367</v>
      </c>
      <c r="AM344" s="59">
        <f>'Расчет субсидий'!AZ344-1</f>
        <v>-1</v>
      </c>
      <c r="AN344" s="59">
        <f>AM344*'Расчет субсидий'!BA344</f>
        <v>0</v>
      </c>
      <c r="AO344" s="54">
        <f t="shared" si="136"/>
        <v>0</v>
      </c>
      <c r="AP344" s="27" t="s">
        <v>367</v>
      </c>
      <c r="AQ344" s="27" t="s">
        <v>367</v>
      </c>
      <c r="AR344" s="27" t="s">
        <v>367</v>
      </c>
      <c r="AS344" s="27" t="s">
        <v>367</v>
      </c>
      <c r="AT344" s="27" t="s">
        <v>367</v>
      </c>
      <c r="AU344" s="27" t="s">
        <v>367</v>
      </c>
      <c r="AV344" s="53">
        <f t="shared" si="137"/>
        <v>3.098114444905339</v>
      </c>
    </row>
    <row r="345" spans="1:48" ht="15" customHeight="1">
      <c r="A345" s="32" t="s">
        <v>337</v>
      </c>
      <c r="B345" s="55"/>
      <c r="C345" s="56"/>
      <c r="D345" s="56"/>
      <c r="E345" s="57"/>
      <c r="F345" s="56"/>
      <c r="G345" s="56"/>
      <c r="H345" s="57"/>
      <c r="I345" s="57"/>
      <c r="J345" s="57"/>
      <c r="K345" s="57"/>
      <c r="L345" s="56"/>
      <c r="M345" s="56"/>
      <c r="N345" s="57"/>
      <c r="O345" s="56"/>
      <c r="P345" s="56"/>
      <c r="Q345" s="57"/>
      <c r="R345" s="56"/>
      <c r="S345" s="56"/>
      <c r="T345" s="57"/>
      <c r="U345" s="57"/>
      <c r="V345" s="57"/>
      <c r="W345" s="57"/>
      <c r="X345" s="69"/>
      <c r="Y345" s="69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</row>
    <row r="346" spans="1:48" ht="15" customHeight="1">
      <c r="A346" s="33" t="s">
        <v>338</v>
      </c>
      <c r="B346" s="51">
        <f>'Расчет субсидий'!BM346</f>
        <v>-27.299999999999955</v>
      </c>
      <c r="C346" s="53">
        <f>'Расчет субсидий'!D346-1</f>
        <v>1.9101123595505642E-2</v>
      </c>
      <c r="D346" s="53">
        <f>C346*'Расчет субсидий'!E346</f>
        <v>0.19101123595505642</v>
      </c>
      <c r="E346" s="54">
        <f t="shared" ref="E346:E355" si="153">$B346*D346/$AV346</f>
        <v>1.4008503623991702</v>
      </c>
      <c r="F346" s="27" t="s">
        <v>367</v>
      </c>
      <c r="G346" s="27" t="s">
        <v>367</v>
      </c>
      <c r="H346" s="27" t="s">
        <v>367</v>
      </c>
      <c r="I346" s="27" t="s">
        <v>367</v>
      </c>
      <c r="J346" s="27" t="s">
        <v>367</v>
      </c>
      <c r="K346" s="27" t="s">
        <v>367</v>
      </c>
      <c r="L346" s="53">
        <f>'Расчет субсидий'!P346-1</f>
        <v>-0.25821385902031069</v>
      </c>
      <c r="M346" s="53">
        <f>L346*'Расчет субсидий'!Q346</f>
        <v>-5.1642771804062138</v>
      </c>
      <c r="N346" s="54">
        <f t="shared" ref="N346:N355" si="154">$B346*M346/$AV346</f>
        <v>-37.874104753732958</v>
      </c>
      <c r="O346" s="53">
        <f>'Расчет субсидий'!T346-1</f>
        <v>1.7021276595744705E-2</v>
      </c>
      <c r="P346" s="53">
        <f>O346*'Расчет субсидий'!U346</f>
        <v>0.25531914893617058</v>
      </c>
      <c r="Q346" s="54">
        <f t="shared" ref="Q346:Q355" si="155">$B346*P346/$AV346</f>
        <v>1.8724758285886283</v>
      </c>
      <c r="R346" s="53">
        <f>'Расчет субсидий'!X346-1</f>
        <v>2.8571428571428692E-2</v>
      </c>
      <c r="S346" s="53">
        <f>R346*'Расчет субсидий'!Y346</f>
        <v>1.0000000000000042</v>
      </c>
      <c r="T346" s="54">
        <f t="shared" ref="T346:T355" si="156">$B346*S346/$AV346</f>
        <v>7.3338636619721473</v>
      </c>
      <c r="U346" s="59">
        <f>'Расчет субсидий'!AB346-1</f>
        <v>-0.21142857142857141</v>
      </c>
      <c r="V346" s="59">
        <f>U346*'Расчет субсидий'!AC346</f>
        <v>-1.0571428571428569</v>
      </c>
      <c r="W346" s="54">
        <f t="shared" si="135"/>
        <v>-7.752941585513379</v>
      </c>
      <c r="X346" s="67">
        <f>'Расчет субсидий'!AF346-1</f>
        <v>5.2631578947368363E-2</v>
      </c>
      <c r="Y346" s="67">
        <f>X346*'Расчет субсидий'!AG346</f>
        <v>1.0526315789473673</v>
      </c>
      <c r="Z346" s="54">
        <f t="shared" ref="Z346:Z355" si="157">$B346*Y346/$AV346</f>
        <v>7.7198564862864307</v>
      </c>
      <c r="AA346" s="27" t="s">
        <v>367</v>
      </c>
      <c r="AB346" s="27" t="s">
        <v>367</v>
      </c>
      <c r="AC346" s="27" t="s">
        <v>367</v>
      </c>
      <c r="AD346" s="27" t="s">
        <v>367</v>
      </c>
      <c r="AE346" s="27" t="s">
        <v>367</v>
      </c>
      <c r="AF346" s="27" t="s">
        <v>367</v>
      </c>
      <c r="AG346" s="27" t="s">
        <v>367</v>
      </c>
      <c r="AH346" s="27" t="s">
        <v>367</v>
      </c>
      <c r="AI346" s="27" t="s">
        <v>367</v>
      </c>
      <c r="AJ346" s="27" t="s">
        <v>367</v>
      </c>
      <c r="AK346" s="27" t="s">
        <v>367</v>
      </c>
      <c r="AL346" s="27" t="s">
        <v>367</v>
      </c>
      <c r="AM346" s="59">
        <f>'Расчет субсидий'!AZ346-1</f>
        <v>-1</v>
      </c>
      <c r="AN346" s="59">
        <f>AM346*'Расчет субсидий'!BA346</f>
        <v>0</v>
      </c>
      <c r="AO346" s="54">
        <f t="shared" si="136"/>
        <v>0</v>
      </c>
      <c r="AP346" s="27" t="s">
        <v>367</v>
      </c>
      <c r="AQ346" s="27" t="s">
        <v>367</v>
      </c>
      <c r="AR346" s="27" t="s">
        <v>367</v>
      </c>
      <c r="AS346" s="27" t="s">
        <v>367</v>
      </c>
      <c r="AT346" s="27" t="s">
        <v>367</v>
      </c>
      <c r="AU346" s="27" t="s">
        <v>367</v>
      </c>
      <c r="AV346" s="53">
        <f t="shared" si="137"/>
        <v>-3.722458073710472</v>
      </c>
    </row>
    <row r="347" spans="1:48" ht="15" customHeight="1">
      <c r="A347" s="33" t="s">
        <v>53</v>
      </c>
      <c r="B347" s="51">
        <f>'Расчет субсидий'!BM347</f>
        <v>88.400000000000091</v>
      </c>
      <c r="C347" s="53">
        <f>'Расчет субсидий'!D347-1</f>
        <v>1.4098360655737663E-2</v>
      </c>
      <c r="D347" s="53">
        <f>C347*'Расчет субсидий'!E347</f>
        <v>0.14098360655737663</v>
      </c>
      <c r="E347" s="54">
        <f t="shared" si="153"/>
        <v>3.7051299412417968</v>
      </c>
      <c r="F347" s="27" t="s">
        <v>367</v>
      </c>
      <c r="G347" s="27" t="s">
        <v>367</v>
      </c>
      <c r="H347" s="27" t="s">
        <v>367</v>
      </c>
      <c r="I347" s="27" t="s">
        <v>367</v>
      </c>
      <c r="J347" s="27" t="s">
        <v>367</v>
      </c>
      <c r="K347" s="27" t="s">
        <v>367</v>
      </c>
      <c r="L347" s="53">
        <f>'Расчет субсидий'!P347-1</f>
        <v>4.2157715732025647E-2</v>
      </c>
      <c r="M347" s="53">
        <f>L347*'Расчет субсидий'!Q347</f>
        <v>0.84315431464051294</v>
      </c>
      <c r="N347" s="54">
        <f t="shared" si="154"/>
        <v>22.158578380461464</v>
      </c>
      <c r="O347" s="53">
        <f>'Расчет субсидий'!T347-1</f>
        <v>4.05092592592593E-2</v>
      </c>
      <c r="P347" s="53">
        <f>O347*'Расчет субсидий'!U347</f>
        <v>1.215277777777779</v>
      </c>
      <c r="Q347" s="54">
        <f t="shared" si="155"/>
        <v>31.938196158556472</v>
      </c>
      <c r="R347" s="53">
        <f>'Расчет субсидий'!X347-1</f>
        <v>8.5714285714285854E-2</v>
      </c>
      <c r="S347" s="53">
        <f>R347*'Расчет субсидий'!Y347</f>
        <v>1.7142857142857171</v>
      </c>
      <c r="T347" s="54">
        <f t="shared" si="156"/>
        <v>45.052410581212747</v>
      </c>
      <c r="U347" s="59">
        <f>'Расчет субсидий'!AB347-1</f>
        <v>-0.10999999999999999</v>
      </c>
      <c r="V347" s="59">
        <f>U347*'Расчет субсидий'!AC347</f>
        <v>-0.54999999999999993</v>
      </c>
      <c r="W347" s="54">
        <f t="shared" si="135"/>
        <v>-14.4543150614724</v>
      </c>
      <c r="X347" s="67">
        <f>'Расчет субсидий'!AF347-1</f>
        <v>0</v>
      </c>
      <c r="Y347" s="67">
        <f>X347*'Расчет субсидий'!AG347</f>
        <v>0</v>
      </c>
      <c r="Z347" s="54">
        <f t="shared" si="157"/>
        <v>0</v>
      </c>
      <c r="AA347" s="27" t="s">
        <v>367</v>
      </c>
      <c r="AB347" s="27" t="s">
        <v>367</v>
      </c>
      <c r="AC347" s="27" t="s">
        <v>367</v>
      </c>
      <c r="AD347" s="27" t="s">
        <v>367</v>
      </c>
      <c r="AE347" s="27" t="s">
        <v>367</v>
      </c>
      <c r="AF347" s="27" t="s">
        <v>367</v>
      </c>
      <c r="AG347" s="27" t="s">
        <v>367</v>
      </c>
      <c r="AH347" s="27" t="s">
        <v>367</v>
      </c>
      <c r="AI347" s="27" t="s">
        <v>367</v>
      </c>
      <c r="AJ347" s="27" t="s">
        <v>367</v>
      </c>
      <c r="AK347" s="27" t="s">
        <v>367</v>
      </c>
      <c r="AL347" s="27" t="s">
        <v>367</v>
      </c>
      <c r="AM347" s="59">
        <f>'Расчет субсидий'!AZ347-1</f>
        <v>-1</v>
      </c>
      <c r="AN347" s="59">
        <f>AM347*'Расчет субсидий'!BA347</f>
        <v>0</v>
      </c>
      <c r="AO347" s="54">
        <f t="shared" si="136"/>
        <v>0</v>
      </c>
      <c r="AP347" s="27" t="s">
        <v>367</v>
      </c>
      <c r="AQ347" s="27" t="s">
        <v>367</v>
      </c>
      <c r="AR347" s="27" t="s">
        <v>367</v>
      </c>
      <c r="AS347" s="27" t="s">
        <v>367</v>
      </c>
      <c r="AT347" s="27" t="s">
        <v>367</v>
      </c>
      <c r="AU347" s="27" t="s">
        <v>367</v>
      </c>
      <c r="AV347" s="53">
        <f t="shared" si="137"/>
        <v>3.3637014132613858</v>
      </c>
    </row>
    <row r="348" spans="1:48" ht="15" customHeight="1">
      <c r="A348" s="33" t="s">
        <v>339</v>
      </c>
      <c r="B348" s="51">
        <f>'Расчет субсидий'!BM348</f>
        <v>12.700000000000045</v>
      </c>
      <c r="C348" s="53">
        <f>'Расчет субсидий'!D348-1</f>
        <v>4.1505791505791478E-3</v>
      </c>
      <c r="D348" s="53">
        <f>C348*'Расчет субсидий'!E348</f>
        <v>4.1505791505791478E-2</v>
      </c>
      <c r="E348" s="54">
        <f t="shared" si="153"/>
        <v>0.30865463558930306</v>
      </c>
      <c r="F348" s="27" t="s">
        <v>367</v>
      </c>
      <c r="G348" s="27" t="s">
        <v>367</v>
      </c>
      <c r="H348" s="27" t="s">
        <v>367</v>
      </c>
      <c r="I348" s="27" t="s">
        <v>367</v>
      </c>
      <c r="J348" s="27" t="s">
        <v>367</v>
      </c>
      <c r="K348" s="27" t="s">
        <v>367</v>
      </c>
      <c r="L348" s="53">
        <f>'Расчет субсидий'!P348-1</f>
        <v>-1.8421286820325733E-2</v>
      </c>
      <c r="M348" s="53">
        <f>L348*'Расчет субсидий'!Q348</f>
        <v>-0.36842573640651466</v>
      </c>
      <c r="N348" s="54">
        <f t="shared" si="154"/>
        <v>-2.7397697354212869</v>
      </c>
      <c r="O348" s="53">
        <f>'Расчет субсидий'!T348-1</f>
        <v>2.5675675675675746E-2</v>
      </c>
      <c r="P348" s="53">
        <f>O348*'Расчет субсидий'!U348</f>
        <v>0.77027027027027239</v>
      </c>
      <c r="Q348" s="54">
        <f t="shared" si="155"/>
        <v>5.7280557953549929</v>
      </c>
      <c r="R348" s="53">
        <f>'Расчет субсидий'!X348-1</f>
        <v>5.0000000000000044E-2</v>
      </c>
      <c r="S348" s="53">
        <f>R348*'Расчет субсидий'!Y348</f>
        <v>1.0000000000000009</v>
      </c>
      <c r="T348" s="54">
        <f t="shared" si="156"/>
        <v>7.4364233132678708</v>
      </c>
      <c r="U348" s="59">
        <f>'Расчет субсидий'!AB348-1</f>
        <v>5.2891986062717722E-2</v>
      </c>
      <c r="V348" s="59">
        <f>U348*'Расчет субсидий'!AC348</f>
        <v>0.26445993031358861</v>
      </c>
      <c r="W348" s="54">
        <f t="shared" si="135"/>
        <v>1.9666359912091653</v>
      </c>
      <c r="X348" s="67">
        <f>'Расчет субсидий'!AF348-1</f>
        <v>0</v>
      </c>
      <c r="Y348" s="67">
        <f>X348*'Расчет субсидий'!AG348</f>
        <v>0</v>
      </c>
      <c r="Z348" s="54">
        <f t="shared" si="157"/>
        <v>0</v>
      </c>
      <c r="AA348" s="27" t="s">
        <v>367</v>
      </c>
      <c r="AB348" s="27" t="s">
        <v>367</v>
      </c>
      <c r="AC348" s="27" t="s">
        <v>367</v>
      </c>
      <c r="AD348" s="27" t="s">
        <v>367</v>
      </c>
      <c r="AE348" s="27" t="s">
        <v>367</v>
      </c>
      <c r="AF348" s="27" t="s">
        <v>367</v>
      </c>
      <c r="AG348" s="27" t="s">
        <v>367</v>
      </c>
      <c r="AH348" s="27" t="s">
        <v>367</v>
      </c>
      <c r="AI348" s="27" t="s">
        <v>367</v>
      </c>
      <c r="AJ348" s="27" t="s">
        <v>367</v>
      </c>
      <c r="AK348" s="27" t="s">
        <v>367</v>
      </c>
      <c r="AL348" s="27" t="s">
        <v>367</v>
      </c>
      <c r="AM348" s="59">
        <f>'Расчет субсидий'!AZ348-1</f>
        <v>-1</v>
      </c>
      <c r="AN348" s="59">
        <f>AM348*'Расчет субсидий'!BA348</f>
        <v>0</v>
      </c>
      <c r="AO348" s="54">
        <f t="shared" si="136"/>
        <v>0</v>
      </c>
      <c r="AP348" s="27" t="s">
        <v>367</v>
      </c>
      <c r="AQ348" s="27" t="s">
        <v>367</v>
      </c>
      <c r="AR348" s="27" t="s">
        <v>367</v>
      </c>
      <c r="AS348" s="27" t="s">
        <v>367</v>
      </c>
      <c r="AT348" s="27" t="s">
        <v>367</v>
      </c>
      <c r="AU348" s="27" t="s">
        <v>367</v>
      </c>
      <c r="AV348" s="53">
        <f t="shared" si="137"/>
        <v>1.7078102556831387</v>
      </c>
    </row>
    <row r="349" spans="1:48" ht="15" customHeight="1">
      <c r="A349" s="33" t="s">
        <v>340</v>
      </c>
      <c r="B349" s="51">
        <f>'Расчет субсидий'!BM349</f>
        <v>87.799999999999955</v>
      </c>
      <c r="C349" s="53">
        <f>'Расчет субсидий'!D349-1</f>
        <v>0.12807780834222204</v>
      </c>
      <c r="D349" s="53">
        <f>C349*'Расчет субсидий'!E349</f>
        <v>1.2807780834222204</v>
      </c>
      <c r="E349" s="54">
        <f t="shared" si="153"/>
        <v>12.868375920435167</v>
      </c>
      <c r="F349" s="27" t="s">
        <v>367</v>
      </c>
      <c r="G349" s="27" t="s">
        <v>367</v>
      </c>
      <c r="H349" s="27" t="s">
        <v>367</v>
      </c>
      <c r="I349" s="27" t="s">
        <v>367</v>
      </c>
      <c r="J349" s="27" t="s">
        <v>367</v>
      </c>
      <c r="K349" s="27" t="s">
        <v>367</v>
      </c>
      <c r="L349" s="53">
        <f>'Расчет субсидий'!P349-1</f>
        <v>-3.9930122286002678E-4</v>
      </c>
      <c r="M349" s="53">
        <f>L349*'Расчет субсидий'!Q349</f>
        <v>-7.9860244572005357E-3</v>
      </c>
      <c r="N349" s="54">
        <f t="shared" si="154"/>
        <v>-8.0238072586668055E-2</v>
      </c>
      <c r="O349" s="53">
        <f>'Расчет субсидий'!T349-1</f>
        <v>0.15347782258064524</v>
      </c>
      <c r="P349" s="53">
        <f>O349*'Расчет субсидий'!U349</f>
        <v>4.6043346774193576</v>
      </c>
      <c r="Q349" s="54">
        <f t="shared" si="155"/>
        <v>46.261183150645365</v>
      </c>
      <c r="R349" s="53">
        <f>'Расчет субсидий'!X349-1</f>
        <v>0.12210526315789472</v>
      </c>
      <c r="S349" s="53">
        <f>R349*'Расчет субсидий'!Y349</f>
        <v>2.4421052631578943</v>
      </c>
      <c r="T349" s="54">
        <f t="shared" si="156"/>
        <v>24.536591444178537</v>
      </c>
      <c r="U349" s="59">
        <f>'Расчет субсидий'!AB349-1</f>
        <v>-6.7571428571428616E-2</v>
      </c>
      <c r="V349" s="59">
        <f>U349*'Расчет субсидий'!AC349</f>
        <v>-0.33785714285714308</v>
      </c>
      <c r="W349" s="54">
        <f t="shared" si="135"/>
        <v>-3.3945558391138033</v>
      </c>
      <c r="X349" s="67">
        <f>'Расчет субсидий'!AF349-1</f>
        <v>3.7864077669902851E-2</v>
      </c>
      <c r="Y349" s="67">
        <f>X349*'Расчет субсидий'!AG349</f>
        <v>0.75728155339805703</v>
      </c>
      <c r="Z349" s="54">
        <f t="shared" si="157"/>
        <v>7.6086433964413569</v>
      </c>
      <c r="AA349" s="27" t="s">
        <v>367</v>
      </c>
      <c r="AB349" s="27" t="s">
        <v>367</v>
      </c>
      <c r="AC349" s="27" t="s">
        <v>367</v>
      </c>
      <c r="AD349" s="27" t="s">
        <v>367</v>
      </c>
      <c r="AE349" s="27" t="s">
        <v>367</v>
      </c>
      <c r="AF349" s="27" t="s">
        <v>367</v>
      </c>
      <c r="AG349" s="27" t="s">
        <v>367</v>
      </c>
      <c r="AH349" s="27" t="s">
        <v>367</v>
      </c>
      <c r="AI349" s="27" t="s">
        <v>367</v>
      </c>
      <c r="AJ349" s="27" t="s">
        <v>367</v>
      </c>
      <c r="AK349" s="27" t="s">
        <v>367</v>
      </c>
      <c r="AL349" s="27" t="s">
        <v>367</v>
      </c>
      <c r="AM349" s="59">
        <f>'Расчет субсидий'!AZ349-1</f>
        <v>-1</v>
      </c>
      <c r="AN349" s="59">
        <f>AM349*'Расчет субсидий'!BA349</f>
        <v>0</v>
      </c>
      <c r="AO349" s="54">
        <f t="shared" si="136"/>
        <v>0</v>
      </c>
      <c r="AP349" s="27" t="s">
        <v>367</v>
      </c>
      <c r="AQ349" s="27" t="s">
        <v>367</v>
      </c>
      <c r="AR349" s="27" t="s">
        <v>367</v>
      </c>
      <c r="AS349" s="27" t="s">
        <v>367</v>
      </c>
      <c r="AT349" s="27" t="s">
        <v>367</v>
      </c>
      <c r="AU349" s="27" t="s">
        <v>367</v>
      </c>
      <c r="AV349" s="53">
        <f t="shared" si="137"/>
        <v>8.7386564100831858</v>
      </c>
    </row>
    <row r="350" spans="1:48" ht="15" customHeight="1">
      <c r="A350" s="33" t="s">
        <v>341</v>
      </c>
      <c r="B350" s="51">
        <f>'Расчет субсидий'!BM350</f>
        <v>-22</v>
      </c>
      <c r="C350" s="53">
        <f>'Расчет субсидий'!D350-1</f>
        <v>-9.5716364486080563E-2</v>
      </c>
      <c r="D350" s="53">
        <f>C350*'Расчет субсидий'!E350</f>
        <v>-0.95716364486080563</v>
      </c>
      <c r="E350" s="54">
        <f t="shared" si="153"/>
        <v>-5.1998988803141462</v>
      </c>
      <c r="F350" s="27" t="s">
        <v>367</v>
      </c>
      <c r="G350" s="27" t="s">
        <v>367</v>
      </c>
      <c r="H350" s="27" t="s">
        <v>367</v>
      </c>
      <c r="I350" s="27" t="s">
        <v>367</v>
      </c>
      <c r="J350" s="27" t="s">
        <v>367</v>
      </c>
      <c r="K350" s="27" t="s">
        <v>367</v>
      </c>
      <c r="L350" s="53">
        <f>'Расчет субсидий'!P350-1</f>
        <v>-0.21620577784643902</v>
      </c>
      <c r="M350" s="53">
        <f>L350*'Расчет субсидий'!Q350</f>
        <v>-4.3241155569287804</v>
      </c>
      <c r="N350" s="54">
        <f t="shared" si="154"/>
        <v>-23.491242864842405</v>
      </c>
      <c r="O350" s="53">
        <f>'Расчет субсидий'!T350-1</f>
        <v>3.8461538461538325E-3</v>
      </c>
      <c r="P350" s="53">
        <f>O350*'Расчет субсидий'!U350</f>
        <v>9.6153846153845812E-2</v>
      </c>
      <c r="Q350" s="54">
        <f t="shared" si="155"/>
        <v>0.52236655627052364</v>
      </c>
      <c r="R350" s="53">
        <f>'Расчет субсидий'!X350-1</f>
        <v>4.2553191489361764E-2</v>
      </c>
      <c r="S350" s="53">
        <f>R350*'Расчет субсидий'!Y350</f>
        <v>1.0638297872340441</v>
      </c>
      <c r="T350" s="54">
        <f t="shared" si="156"/>
        <v>5.7793746651207165</v>
      </c>
      <c r="U350" s="59">
        <f>'Расчет субсидий'!AB350-1</f>
        <v>-0.18566433566433571</v>
      </c>
      <c r="V350" s="59">
        <f>U350*'Расчет субсидий'!AC350</f>
        <v>-0.92832167832167856</v>
      </c>
      <c r="W350" s="54">
        <f t="shared" si="135"/>
        <v>-5.0432116614481659</v>
      </c>
      <c r="X350" s="67">
        <f>'Расчет субсидий'!AF350-1</f>
        <v>5.0000000000000044E-2</v>
      </c>
      <c r="Y350" s="67">
        <f>X350*'Расчет субсидий'!AG350</f>
        <v>1.0000000000000009</v>
      </c>
      <c r="Z350" s="54">
        <f t="shared" si="157"/>
        <v>5.432612185213471</v>
      </c>
      <c r="AA350" s="27" t="s">
        <v>367</v>
      </c>
      <c r="AB350" s="27" t="s">
        <v>367</v>
      </c>
      <c r="AC350" s="27" t="s">
        <v>367</v>
      </c>
      <c r="AD350" s="27" t="s">
        <v>367</v>
      </c>
      <c r="AE350" s="27" t="s">
        <v>367</v>
      </c>
      <c r="AF350" s="27" t="s">
        <v>367</v>
      </c>
      <c r="AG350" s="27" t="s">
        <v>367</v>
      </c>
      <c r="AH350" s="27" t="s">
        <v>367</v>
      </c>
      <c r="AI350" s="27" t="s">
        <v>367</v>
      </c>
      <c r="AJ350" s="27" t="s">
        <v>367</v>
      </c>
      <c r="AK350" s="27" t="s">
        <v>367</v>
      </c>
      <c r="AL350" s="27" t="s">
        <v>367</v>
      </c>
      <c r="AM350" s="59">
        <f>'Расчет субсидий'!AZ350-1</f>
        <v>-1</v>
      </c>
      <c r="AN350" s="59">
        <f>AM350*'Расчет субсидий'!BA350</f>
        <v>0</v>
      </c>
      <c r="AO350" s="54">
        <f t="shared" si="136"/>
        <v>0</v>
      </c>
      <c r="AP350" s="27" t="s">
        <v>367</v>
      </c>
      <c r="AQ350" s="27" t="s">
        <v>367</v>
      </c>
      <c r="AR350" s="27" t="s">
        <v>367</v>
      </c>
      <c r="AS350" s="27" t="s">
        <v>367</v>
      </c>
      <c r="AT350" s="27" t="s">
        <v>367</v>
      </c>
      <c r="AU350" s="27" t="s">
        <v>367</v>
      </c>
      <c r="AV350" s="53">
        <f t="shared" si="137"/>
        <v>-4.0496172467233729</v>
      </c>
    </row>
    <row r="351" spans="1:48" ht="15" customHeight="1">
      <c r="A351" s="33" t="s">
        <v>342</v>
      </c>
      <c r="B351" s="51">
        <f>'Расчет субсидий'!BM351</f>
        <v>-2.1000000000000227</v>
      </c>
      <c r="C351" s="53">
        <f>'Расчет субсидий'!D351-1</f>
        <v>6.079664570230614E-2</v>
      </c>
      <c r="D351" s="53">
        <f>C351*'Расчет субсидий'!E351</f>
        <v>0.6079664570230614</v>
      </c>
      <c r="E351" s="54">
        <f t="shared" si="153"/>
        <v>1.5520026661025756</v>
      </c>
      <c r="F351" s="27" t="s">
        <v>367</v>
      </c>
      <c r="G351" s="27" t="s">
        <v>367</v>
      </c>
      <c r="H351" s="27" t="s">
        <v>367</v>
      </c>
      <c r="I351" s="27" t="s">
        <v>367</v>
      </c>
      <c r="J351" s="27" t="s">
        <v>367</v>
      </c>
      <c r="K351" s="27" t="s">
        <v>367</v>
      </c>
      <c r="L351" s="53">
        <f>'Расчет субсидий'!P351-1</f>
        <v>5.7906219821882043E-2</v>
      </c>
      <c r="M351" s="53">
        <f>L351*'Расчет субсидий'!Q351</f>
        <v>1.1581243964376409</v>
      </c>
      <c r="N351" s="54">
        <f t="shared" si="154"/>
        <v>2.956433089665464</v>
      </c>
      <c r="O351" s="53">
        <f>'Расчет субсидий'!T351-1</f>
        <v>-8.2026476578411334E-2</v>
      </c>
      <c r="P351" s="53">
        <f>O351*'Расчет субсидий'!U351</f>
        <v>-2.46079429735234</v>
      </c>
      <c r="Q351" s="54">
        <f t="shared" si="155"/>
        <v>-6.2818585895701444</v>
      </c>
      <c r="R351" s="53">
        <f>'Расчет субсидий'!X351-1</f>
        <v>3.3684210526315761E-2</v>
      </c>
      <c r="S351" s="53">
        <f>R351*'Расчет субсидий'!Y351</f>
        <v>0.67368421052631522</v>
      </c>
      <c r="T351" s="54">
        <f t="shared" si="156"/>
        <v>1.7197654225328256</v>
      </c>
      <c r="U351" s="59">
        <f>'Расчет субсидий'!AB351-1</f>
        <v>8.0200000000000049E-2</v>
      </c>
      <c r="V351" s="59">
        <f>U351*'Расчет субсидий'!AC351</f>
        <v>0.40100000000000025</v>
      </c>
      <c r="W351" s="54">
        <f t="shared" si="135"/>
        <v>1.0236634964279387</v>
      </c>
      <c r="X351" s="67">
        <f>'Расчет субсидий'!AF351-1</f>
        <v>-6.0130718954248374E-2</v>
      </c>
      <c r="Y351" s="67">
        <f>X351*'Расчет субсидий'!AG351</f>
        <v>-1.2026143790849675</v>
      </c>
      <c r="Z351" s="54">
        <f t="shared" si="157"/>
        <v>-3.070006085158683</v>
      </c>
      <c r="AA351" s="27" t="s">
        <v>367</v>
      </c>
      <c r="AB351" s="27" t="s">
        <v>367</v>
      </c>
      <c r="AC351" s="27" t="s">
        <v>367</v>
      </c>
      <c r="AD351" s="27" t="s">
        <v>367</v>
      </c>
      <c r="AE351" s="27" t="s">
        <v>367</v>
      </c>
      <c r="AF351" s="27" t="s">
        <v>367</v>
      </c>
      <c r="AG351" s="27" t="s">
        <v>367</v>
      </c>
      <c r="AH351" s="27" t="s">
        <v>367</v>
      </c>
      <c r="AI351" s="27" t="s">
        <v>367</v>
      </c>
      <c r="AJ351" s="27" t="s">
        <v>367</v>
      </c>
      <c r="AK351" s="27" t="s">
        <v>367</v>
      </c>
      <c r="AL351" s="27" t="s">
        <v>367</v>
      </c>
      <c r="AM351" s="59">
        <f>'Расчет субсидий'!AZ351-1</f>
        <v>-1</v>
      </c>
      <c r="AN351" s="59">
        <f>AM351*'Расчет субсидий'!BA351</f>
        <v>0</v>
      </c>
      <c r="AO351" s="54">
        <f t="shared" si="136"/>
        <v>0</v>
      </c>
      <c r="AP351" s="27" t="s">
        <v>367</v>
      </c>
      <c r="AQ351" s="27" t="s">
        <v>367</v>
      </c>
      <c r="AR351" s="27" t="s">
        <v>367</v>
      </c>
      <c r="AS351" s="27" t="s">
        <v>367</v>
      </c>
      <c r="AT351" s="27" t="s">
        <v>367</v>
      </c>
      <c r="AU351" s="27" t="s">
        <v>367</v>
      </c>
      <c r="AV351" s="53">
        <f t="shared" si="137"/>
        <v>-0.82263361245028976</v>
      </c>
    </row>
    <row r="352" spans="1:48" ht="15" customHeight="1">
      <c r="A352" s="33" t="s">
        <v>343</v>
      </c>
      <c r="B352" s="51">
        <f>'Расчет субсидий'!BM352</f>
        <v>47.799999999999955</v>
      </c>
      <c r="C352" s="53">
        <f>'Расчет субсидий'!D352-1</f>
        <v>4.1233766233766289E-2</v>
      </c>
      <c r="D352" s="53">
        <f>C352*'Расчет субсидий'!E352</f>
        <v>0.41233766233766289</v>
      </c>
      <c r="E352" s="54">
        <f t="shared" si="153"/>
        <v>5.2632566592951848</v>
      </c>
      <c r="F352" s="27" t="s">
        <v>367</v>
      </c>
      <c r="G352" s="27" t="s">
        <v>367</v>
      </c>
      <c r="H352" s="27" t="s">
        <v>367</v>
      </c>
      <c r="I352" s="27" t="s">
        <v>367</v>
      </c>
      <c r="J352" s="27" t="s">
        <v>367</v>
      </c>
      <c r="K352" s="27" t="s">
        <v>367</v>
      </c>
      <c r="L352" s="53">
        <f>'Расчет субсидий'!P352-1</f>
        <v>4.0372135760638583E-2</v>
      </c>
      <c r="M352" s="53">
        <f>L352*'Расчет субсидий'!Q352</f>
        <v>0.80744271521277167</v>
      </c>
      <c r="N352" s="54">
        <f t="shared" si="154"/>
        <v>10.306548821540503</v>
      </c>
      <c r="O352" s="53">
        <f>'Расчет субсидий'!T352-1</f>
        <v>3.8000000000000034E-2</v>
      </c>
      <c r="P352" s="53">
        <f>O352*'Расчет субсидий'!U352</f>
        <v>0.76000000000000068</v>
      </c>
      <c r="Q352" s="54">
        <f t="shared" si="155"/>
        <v>9.7009694394316224</v>
      </c>
      <c r="R352" s="53">
        <f>'Расчет субсидий'!X352-1</f>
        <v>5.0000000000000044E-2</v>
      </c>
      <c r="S352" s="53">
        <f>R352*'Расчет субсидий'!Y352</f>
        <v>1.5000000000000013</v>
      </c>
      <c r="T352" s="54">
        <f t="shared" si="156"/>
        <v>19.146650209404516</v>
      </c>
      <c r="U352" s="59">
        <f>'Расчет субсидий'!AB352-1</f>
        <v>5.2999999999999936E-2</v>
      </c>
      <c r="V352" s="59">
        <f>U352*'Расчет субсидий'!AC352</f>
        <v>0.26499999999999968</v>
      </c>
      <c r="W352" s="54">
        <f t="shared" si="135"/>
        <v>3.3825748703281246</v>
      </c>
      <c r="X352" s="67">
        <f>'Расчет субсидий'!AF352-1</f>
        <v>0</v>
      </c>
      <c r="Y352" s="67">
        <f>X352*'Расчет субсидий'!AG352</f>
        <v>0</v>
      </c>
      <c r="Z352" s="54">
        <f t="shared" si="157"/>
        <v>0</v>
      </c>
      <c r="AA352" s="27" t="s">
        <v>367</v>
      </c>
      <c r="AB352" s="27" t="s">
        <v>367</v>
      </c>
      <c r="AC352" s="27" t="s">
        <v>367</v>
      </c>
      <c r="AD352" s="27" t="s">
        <v>367</v>
      </c>
      <c r="AE352" s="27" t="s">
        <v>367</v>
      </c>
      <c r="AF352" s="27" t="s">
        <v>367</v>
      </c>
      <c r="AG352" s="27" t="s">
        <v>367</v>
      </c>
      <c r="AH352" s="27" t="s">
        <v>367</v>
      </c>
      <c r="AI352" s="27" t="s">
        <v>367</v>
      </c>
      <c r="AJ352" s="27" t="s">
        <v>367</v>
      </c>
      <c r="AK352" s="27" t="s">
        <v>367</v>
      </c>
      <c r="AL352" s="27" t="s">
        <v>367</v>
      </c>
      <c r="AM352" s="59">
        <f>'Расчет субсидий'!AZ352-1</f>
        <v>-1</v>
      </c>
      <c r="AN352" s="59">
        <f>AM352*'Расчет субсидий'!BA352</f>
        <v>0</v>
      </c>
      <c r="AO352" s="54">
        <f t="shared" si="136"/>
        <v>0</v>
      </c>
      <c r="AP352" s="27" t="s">
        <v>367</v>
      </c>
      <c r="AQ352" s="27" t="s">
        <v>367</v>
      </c>
      <c r="AR352" s="27" t="s">
        <v>367</v>
      </c>
      <c r="AS352" s="27" t="s">
        <v>367</v>
      </c>
      <c r="AT352" s="27" t="s">
        <v>367</v>
      </c>
      <c r="AU352" s="27" t="s">
        <v>367</v>
      </c>
      <c r="AV352" s="53">
        <f t="shared" si="137"/>
        <v>3.7447803775504362</v>
      </c>
    </row>
    <row r="353" spans="1:48" ht="15" customHeight="1">
      <c r="A353" s="33" t="s">
        <v>344</v>
      </c>
      <c r="B353" s="51">
        <f>'Расчет субсидий'!BM353</f>
        <v>11.299999999999955</v>
      </c>
      <c r="C353" s="53">
        <f>'Расчет субсидий'!D353-1</f>
        <v>2.1100917431192689E-2</v>
      </c>
      <c r="D353" s="53">
        <f>C353*'Расчет субсидий'!E353</f>
        <v>0.21100917431192689</v>
      </c>
      <c r="E353" s="54">
        <f t="shared" si="153"/>
        <v>2.0365625103435181</v>
      </c>
      <c r="F353" s="27" t="s">
        <v>367</v>
      </c>
      <c r="G353" s="27" t="s">
        <v>367</v>
      </c>
      <c r="H353" s="27" t="s">
        <v>367</v>
      </c>
      <c r="I353" s="27" t="s">
        <v>367</v>
      </c>
      <c r="J353" s="27" t="s">
        <v>367</v>
      </c>
      <c r="K353" s="27" t="s">
        <v>367</v>
      </c>
      <c r="L353" s="53">
        <f>'Расчет субсидий'!P353-1</f>
        <v>-5.2827754282847028E-2</v>
      </c>
      <c r="M353" s="53">
        <f>L353*'Расчет субсидий'!Q353</f>
        <v>-1.0565550856569406</v>
      </c>
      <c r="N353" s="54">
        <f t="shared" si="154"/>
        <v>-10.197378784966348</v>
      </c>
      <c r="O353" s="53">
        <f>'Расчет субсидий'!T353-1</f>
        <v>2.0000000000000018E-2</v>
      </c>
      <c r="P353" s="53">
        <f>O353*'Расчет субсидий'!U353</f>
        <v>0.30000000000000027</v>
      </c>
      <c r="Q353" s="54">
        <f t="shared" si="155"/>
        <v>2.89546061253187</v>
      </c>
      <c r="R353" s="53">
        <f>'Расчет субсидий'!X353-1</f>
        <v>7.7419354838709653E-2</v>
      </c>
      <c r="S353" s="53">
        <f>R353*'Расчет субсидий'!Y353</f>
        <v>2.7096774193548381</v>
      </c>
      <c r="T353" s="54">
        <f t="shared" si="156"/>
        <v>26.152547468029763</v>
      </c>
      <c r="U353" s="59">
        <f>'Расчет субсидий'!AB353-1</f>
        <v>-0.19866666666666666</v>
      </c>
      <c r="V353" s="59">
        <f>U353*'Расчет субсидий'!AC353</f>
        <v>-0.99333333333333329</v>
      </c>
      <c r="W353" s="54">
        <f t="shared" si="135"/>
        <v>-9.5871918059388506</v>
      </c>
      <c r="X353" s="67">
        <f>'Расчет субсидий'!AF353-1</f>
        <v>0</v>
      </c>
      <c r="Y353" s="67">
        <f>X353*'Расчет субсидий'!AG353</f>
        <v>0</v>
      </c>
      <c r="Z353" s="54">
        <f t="shared" si="157"/>
        <v>0</v>
      </c>
      <c r="AA353" s="27" t="s">
        <v>367</v>
      </c>
      <c r="AB353" s="27" t="s">
        <v>367</v>
      </c>
      <c r="AC353" s="27" t="s">
        <v>367</v>
      </c>
      <c r="AD353" s="27" t="s">
        <v>367</v>
      </c>
      <c r="AE353" s="27" t="s">
        <v>367</v>
      </c>
      <c r="AF353" s="27" t="s">
        <v>367</v>
      </c>
      <c r="AG353" s="27" t="s">
        <v>367</v>
      </c>
      <c r="AH353" s="27" t="s">
        <v>367</v>
      </c>
      <c r="AI353" s="27" t="s">
        <v>367</v>
      </c>
      <c r="AJ353" s="27" t="s">
        <v>367</v>
      </c>
      <c r="AK353" s="27" t="s">
        <v>367</v>
      </c>
      <c r="AL353" s="27" t="s">
        <v>367</v>
      </c>
      <c r="AM353" s="59">
        <f>'Расчет субсидий'!AZ353-1</f>
        <v>-1</v>
      </c>
      <c r="AN353" s="59">
        <f>AM353*'Расчет субсидий'!BA353</f>
        <v>0</v>
      </c>
      <c r="AO353" s="54">
        <f t="shared" si="136"/>
        <v>0</v>
      </c>
      <c r="AP353" s="27" t="s">
        <v>367</v>
      </c>
      <c r="AQ353" s="27" t="s">
        <v>367</v>
      </c>
      <c r="AR353" s="27" t="s">
        <v>367</v>
      </c>
      <c r="AS353" s="27" t="s">
        <v>367</v>
      </c>
      <c r="AT353" s="27" t="s">
        <v>367</v>
      </c>
      <c r="AU353" s="27" t="s">
        <v>367</v>
      </c>
      <c r="AV353" s="53">
        <f t="shared" si="137"/>
        <v>1.1707981746764915</v>
      </c>
    </row>
    <row r="354" spans="1:48" ht="15" customHeight="1">
      <c r="A354" s="33" t="s">
        <v>345</v>
      </c>
      <c r="B354" s="51">
        <f>'Расчет субсидий'!BM354</f>
        <v>13</v>
      </c>
      <c r="C354" s="53">
        <f>'Расчет субсидий'!D354-1</f>
        <v>1.0169491525423791E-2</v>
      </c>
      <c r="D354" s="53">
        <f>C354*'Расчет субсидий'!E354</f>
        <v>0.10169491525423791</v>
      </c>
      <c r="E354" s="54">
        <f t="shared" si="153"/>
        <v>0.78422758951627825</v>
      </c>
      <c r="F354" s="27" t="s">
        <v>367</v>
      </c>
      <c r="G354" s="27" t="s">
        <v>367</v>
      </c>
      <c r="H354" s="27" t="s">
        <v>367</v>
      </c>
      <c r="I354" s="27" t="s">
        <v>367</v>
      </c>
      <c r="J354" s="27" t="s">
        <v>367</v>
      </c>
      <c r="K354" s="27" t="s">
        <v>367</v>
      </c>
      <c r="L354" s="53">
        <f>'Расчет субсидий'!P354-1</f>
        <v>-4.2073408824678027E-2</v>
      </c>
      <c r="M354" s="53">
        <f>L354*'Расчет субсидий'!Q354</f>
        <v>-0.84146817649356054</v>
      </c>
      <c r="N354" s="54">
        <f t="shared" si="154"/>
        <v>-6.4890418371109586</v>
      </c>
      <c r="O354" s="53">
        <f>'Расчет субсидий'!T354-1</f>
        <v>3.0526315789473735E-2</v>
      </c>
      <c r="P354" s="53">
        <f>O354*'Расчет субсидий'!U354</f>
        <v>0.30526315789473735</v>
      </c>
      <c r="Q354" s="54">
        <f t="shared" si="155"/>
        <v>2.354058606425169</v>
      </c>
      <c r="R354" s="53">
        <f>'Расчет субсидий'!X354-1</f>
        <v>6.1538461538461542E-2</v>
      </c>
      <c r="S354" s="53">
        <f>R354*'Расчет субсидий'!Y354</f>
        <v>2.4615384615384617</v>
      </c>
      <c r="T354" s="54">
        <f t="shared" si="156"/>
        <v>18.982329346240057</v>
      </c>
      <c r="U354" s="59">
        <f>'Расчет субсидий'!AB354-1</f>
        <v>-6.8250000000000033E-2</v>
      </c>
      <c r="V354" s="59">
        <f>U354*'Расчет субсидий'!AC354</f>
        <v>-0.34125000000000016</v>
      </c>
      <c r="W354" s="54">
        <f t="shared" si="135"/>
        <v>-2.6315737050705463</v>
      </c>
      <c r="X354" s="67">
        <f>'Расчет субсидий'!AF354-1</f>
        <v>0</v>
      </c>
      <c r="Y354" s="67">
        <f>X354*'Расчет субсидий'!AG354</f>
        <v>0</v>
      </c>
      <c r="Z354" s="54">
        <f t="shared" si="157"/>
        <v>0</v>
      </c>
      <c r="AA354" s="27" t="s">
        <v>367</v>
      </c>
      <c r="AB354" s="27" t="s">
        <v>367</v>
      </c>
      <c r="AC354" s="27" t="s">
        <v>367</v>
      </c>
      <c r="AD354" s="27" t="s">
        <v>367</v>
      </c>
      <c r="AE354" s="27" t="s">
        <v>367</v>
      </c>
      <c r="AF354" s="27" t="s">
        <v>367</v>
      </c>
      <c r="AG354" s="27" t="s">
        <v>367</v>
      </c>
      <c r="AH354" s="27" t="s">
        <v>367</v>
      </c>
      <c r="AI354" s="27" t="s">
        <v>367</v>
      </c>
      <c r="AJ354" s="27" t="s">
        <v>367</v>
      </c>
      <c r="AK354" s="27" t="s">
        <v>367</v>
      </c>
      <c r="AL354" s="27" t="s">
        <v>367</v>
      </c>
      <c r="AM354" s="59">
        <f>'Расчет субсидий'!AZ354-1</f>
        <v>-1</v>
      </c>
      <c r="AN354" s="59">
        <f>AM354*'Расчет субсидий'!BA354</f>
        <v>0</v>
      </c>
      <c r="AO354" s="54">
        <f t="shared" si="136"/>
        <v>0</v>
      </c>
      <c r="AP354" s="27" t="s">
        <v>367</v>
      </c>
      <c r="AQ354" s="27" t="s">
        <v>367</v>
      </c>
      <c r="AR354" s="27" t="s">
        <v>367</v>
      </c>
      <c r="AS354" s="27" t="s">
        <v>367</v>
      </c>
      <c r="AT354" s="27" t="s">
        <v>367</v>
      </c>
      <c r="AU354" s="27" t="s">
        <v>367</v>
      </c>
      <c r="AV354" s="53">
        <f t="shared" si="137"/>
        <v>1.6857783581938763</v>
      </c>
    </row>
    <row r="355" spans="1:48" ht="15" customHeight="1">
      <c r="A355" s="33" t="s">
        <v>346</v>
      </c>
      <c r="B355" s="51">
        <f>'Расчет субсидий'!BM355</f>
        <v>-23.599999999999909</v>
      </c>
      <c r="C355" s="53">
        <f>'Расчет субсидий'!D355-1</f>
        <v>1.8427833826200279E-2</v>
      </c>
      <c r="D355" s="53">
        <f>C355*'Расчет субсидий'!E355</f>
        <v>0.18427833826200279</v>
      </c>
      <c r="E355" s="54">
        <f t="shared" si="153"/>
        <v>2.4473111541104435</v>
      </c>
      <c r="F355" s="27" t="s">
        <v>367</v>
      </c>
      <c r="G355" s="27" t="s">
        <v>367</v>
      </c>
      <c r="H355" s="27" t="s">
        <v>367</v>
      </c>
      <c r="I355" s="27" t="s">
        <v>367</v>
      </c>
      <c r="J355" s="27" t="s">
        <v>367</v>
      </c>
      <c r="K355" s="27" t="s">
        <v>367</v>
      </c>
      <c r="L355" s="53">
        <f>'Расчет субсидий'!P355-1</f>
        <v>-0.21028168063337149</v>
      </c>
      <c r="M355" s="53">
        <f>L355*'Расчет субсидий'!Q355</f>
        <v>-4.2056336126674303</v>
      </c>
      <c r="N355" s="54">
        <f t="shared" si="154"/>
        <v>-55.852978420877484</v>
      </c>
      <c r="O355" s="53">
        <f>'Расчет субсидий'!T355-1</f>
        <v>0</v>
      </c>
      <c r="P355" s="53">
        <f>O355*'Расчет субсидий'!U355</f>
        <v>0</v>
      </c>
      <c r="Q355" s="54">
        <f t="shared" si="155"/>
        <v>0</v>
      </c>
      <c r="R355" s="53">
        <f>'Расчет субсидий'!X355-1</f>
        <v>0.10416666666666674</v>
      </c>
      <c r="S355" s="53">
        <f>R355*'Расчет субсидий'!Y355</f>
        <v>2.6041666666666687</v>
      </c>
      <c r="T355" s="54">
        <f t="shared" si="156"/>
        <v>34.584673329508057</v>
      </c>
      <c r="U355" s="59">
        <f>'Расчет субсидий'!AB355-1</f>
        <v>-0.11513566187821433</v>
      </c>
      <c r="V355" s="59">
        <f>U355*'Расчет субсидий'!AC355</f>
        <v>-0.57567830939107167</v>
      </c>
      <c r="W355" s="54">
        <f t="shared" si="135"/>
        <v>-7.6453041688986891</v>
      </c>
      <c r="X355" s="67">
        <f>'Расчет субсидий'!AF355-1</f>
        <v>0</v>
      </c>
      <c r="Y355" s="67">
        <f>X355*'Расчет субсидий'!AG355</f>
        <v>0</v>
      </c>
      <c r="Z355" s="54">
        <f t="shared" si="157"/>
        <v>0</v>
      </c>
      <c r="AA355" s="27" t="s">
        <v>367</v>
      </c>
      <c r="AB355" s="27" t="s">
        <v>367</v>
      </c>
      <c r="AC355" s="27" t="s">
        <v>367</v>
      </c>
      <c r="AD355" s="27" t="s">
        <v>367</v>
      </c>
      <c r="AE355" s="27" t="s">
        <v>367</v>
      </c>
      <c r="AF355" s="27" t="s">
        <v>367</v>
      </c>
      <c r="AG355" s="27" t="s">
        <v>367</v>
      </c>
      <c r="AH355" s="27" t="s">
        <v>367</v>
      </c>
      <c r="AI355" s="27" t="s">
        <v>367</v>
      </c>
      <c r="AJ355" s="27" t="s">
        <v>367</v>
      </c>
      <c r="AK355" s="27" t="s">
        <v>367</v>
      </c>
      <c r="AL355" s="27" t="s">
        <v>367</v>
      </c>
      <c r="AM355" s="59">
        <f>'Расчет субсидий'!AZ355-1</f>
        <v>2.1582733812949506E-2</v>
      </c>
      <c r="AN355" s="59">
        <f>AM355*'Расчет субсидий'!BA355</f>
        <v>0.21582733812949506</v>
      </c>
      <c r="AO355" s="54">
        <f t="shared" si="136"/>
        <v>2.8662981061577701</v>
      </c>
      <c r="AP355" s="27" t="s">
        <v>367</v>
      </c>
      <c r="AQ355" s="27" t="s">
        <v>367</v>
      </c>
      <c r="AR355" s="27" t="s">
        <v>367</v>
      </c>
      <c r="AS355" s="27" t="s">
        <v>367</v>
      </c>
      <c r="AT355" s="27" t="s">
        <v>367</v>
      </c>
      <c r="AU355" s="27" t="s">
        <v>367</v>
      </c>
      <c r="AV355" s="53">
        <f t="shared" si="137"/>
        <v>-1.7770395790003359</v>
      </c>
    </row>
    <row r="356" spans="1:48" ht="15" customHeight="1">
      <c r="A356" s="32" t="s">
        <v>347</v>
      </c>
      <c r="B356" s="55"/>
      <c r="C356" s="56"/>
      <c r="D356" s="56"/>
      <c r="E356" s="57"/>
      <c r="F356" s="56"/>
      <c r="G356" s="56"/>
      <c r="H356" s="57"/>
      <c r="I356" s="57"/>
      <c r="J356" s="57"/>
      <c r="K356" s="57"/>
      <c r="L356" s="56"/>
      <c r="M356" s="56"/>
      <c r="N356" s="57"/>
      <c r="O356" s="56"/>
      <c r="P356" s="56"/>
      <c r="Q356" s="57"/>
      <c r="R356" s="56"/>
      <c r="S356" s="56"/>
      <c r="T356" s="57"/>
      <c r="U356" s="57"/>
      <c r="V356" s="57"/>
      <c r="W356" s="57"/>
      <c r="X356" s="69"/>
      <c r="Y356" s="69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</row>
    <row r="357" spans="1:48" ht="15" customHeight="1">
      <c r="A357" s="33" t="s">
        <v>348</v>
      </c>
      <c r="B357" s="51">
        <f>'Расчет субсидий'!BM357</f>
        <v>53.5</v>
      </c>
      <c r="C357" s="53">
        <f>'Расчет субсидий'!D357-1</f>
        <v>-0.12571649883810998</v>
      </c>
      <c r="D357" s="53">
        <f>C357*'Расчет субсидий'!E357</f>
        <v>-1.2571649883810998</v>
      </c>
      <c r="E357" s="54">
        <f t="shared" ref="E357:E368" si="158">$B357*D357/$AV357</f>
        <v>-20.030830064708404</v>
      </c>
      <c r="F357" s="27" t="s">
        <v>367</v>
      </c>
      <c r="G357" s="27" t="s">
        <v>367</v>
      </c>
      <c r="H357" s="27" t="s">
        <v>367</v>
      </c>
      <c r="I357" s="27" t="s">
        <v>367</v>
      </c>
      <c r="J357" s="27" t="s">
        <v>367</v>
      </c>
      <c r="K357" s="27" t="s">
        <v>367</v>
      </c>
      <c r="L357" s="53">
        <f>'Расчет субсидий'!P357-1</f>
        <v>-0.39118611533232017</v>
      </c>
      <c r="M357" s="53">
        <f>L357*'Расчет субсидий'!Q357</f>
        <v>-7.8237223066464034</v>
      </c>
      <c r="N357" s="54">
        <f t="shared" ref="N357:N368" si="159">$B357*M357/$AV357</f>
        <v>-124.65798319734577</v>
      </c>
      <c r="O357" s="53">
        <f>'Расчет субсидий'!T357-1</f>
        <v>0.20833333333333326</v>
      </c>
      <c r="P357" s="53">
        <f>O357*'Расчет субсидий'!U357</f>
        <v>3.1249999999999991</v>
      </c>
      <c r="Q357" s="54">
        <f t="shared" ref="Q357:Q368" si="160">$B357*P357/$AV357</f>
        <v>49.791669773449129</v>
      </c>
      <c r="R357" s="53">
        <f>'Расчет субсидий'!X357-1</f>
        <v>0.22439999999999993</v>
      </c>
      <c r="S357" s="53">
        <f>R357*'Расчет субсидий'!Y357</f>
        <v>7.8539999999999974</v>
      </c>
      <c r="T357" s="54">
        <f t="shared" ref="T357:T368" si="161">$B357*S357/$AV357</f>
        <v>125.14040780821423</v>
      </c>
      <c r="U357" s="59">
        <f>'Расчет субсидий'!AB357-1</f>
        <v>1.741573033707855E-2</v>
      </c>
      <c r="V357" s="59">
        <f>U357*'Расчет субсидий'!AC357</f>
        <v>8.7078651685392749E-2</v>
      </c>
      <c r="W357" s="54">
        <f t="shared" si="135"/>
        <v>1.3874532700916087</v>
      </c>
      <c r="X357" s="67">
        <f>'Расчет субсидий'!AF357-1</f>
        <v>0.15196078431372539</v>
      </c>
      <c r="Y357" s="67">
        <f>X357*'Расчет субсидий'!AG357</f>
        <v>3.0392156862745079</v>
      </c>
      <c r="Z357" s="54">
        <f t="shared" ref="Z357:Z368" si="162">$B357*Y357/$AV357</f>
        <v>48.424839622805422</v>
      </c>
      <c r="AA357" s="27" t="s">
        <v>367</v>
      </c>
      <c r="AB357" s="27" t="s">
        <v>367</v>
      </c>
      <c r="AC357" s="27" t="s">
        <v>367</v>
      </c>
      <c r="AD357" s="27" t="s">
        <v>367</v>
      </c>
      <c r="AE357" s="27" t="s">
        <v>367</v>
      </c>
      <c r="AF357" s="27" t="s">
        <v>367</v>
      </c>
      <c r="AG357" s="27" t="s">
        <v>367</v>
      </c>
      <c r="AH357" s="27" t="s">
        <v>367</v>
      </c>
      <c r="AI357" s="27" t="s">
        <v>367</v>
      </c>
      <c r="AJ357" s="27" t="s">
        <v>367</v>
      </c>
      <c r="AK357" s="27" t="s">
        <v>367</v>
      </c>
      <c r="AL357" s="27" t="s">
        <v>367</v>
      </c>
      <c r="AM357" s="59">
        <f>'Расчет субсидий'!AZ357-1</f>
        <v>-0.16666666666666663</v>
      </c>
      <c r="AN357" s="59">
        <f>AM357*'Расчет субсидий'!BA357</f>
        <v>-1.6666666666666663</v>
      </c>
      <c r="AO357" s="54">
        <f t="shared" si="136"/>
        <v>-26.555557212506205</v>
      </c>
      <c r="AP357" s="27" t="s">
        <v>367</v>
      </c>
      <c r="AQ357" s="27" t="s">
        <v>367</v>
      </c>
      <c r="AR357" s="27" t="s">
        <v>367</v>
      </c>
      <c r="AS357" s="27" t="s">
        <v>367</v>
      </c>
      <c r="AT357" s="27" t="s">
        <v>367</v>
      </c>
      <c r="AU357" s="27" t="s">
        <v>367</v>
      </c>
      <c r="AV357" s="53">
        <f t="shared" si="137"/>
        <v>3.3577403762657276</v>
      </c>
    </row>
    <row r="358" spans="1:48" ht="15" customHeight="1">
      <c r="A358" s="33" t="s">
        <v>349</v>
      </c>
      <c r="B358" s="51">
        <f>'Расчет субсидий'!BM358</f>
        <v>80.900000000000091</v>
      </c>
      <c r="C358" s="53">
        <f>'Расчет субсидий'!D358-1</f>
        <v>-1</v>
      </c>
      <c r="D358" s="53">
        <f>C358*'Расчет субсидий'!E358</f>
        <v>0</v>
      </c>
      <c r="E358" s="54">
        <f t="shared" si="158"/>
        <v>0</v>
      </c>
      <c r="F358" s="27" t="s">
        <v>367</v>
      </c>
      <c r="G358" s="27" t="s">
        <v>367</v>
      </c>
      <c r="H358" s="27" t="s">
        <v>367</v>
      </c>
      <c r="I358" s="27" t="s">
        <v>367</v>
      </c>
      <c r="J358" s="27" t="s">
        <v>367</v>
      </c>
      <c r="K358" s="27" t="s">
        <v>367</v>
      </c>
      <c r="L358" s="53">
        <f>'Расчет субсидий'!P358-1</f>
        <v>-0.20579413270904978</v>
      </c>
      <c r="M358" s="53">
        <f>L358*'Расчет субсидий'!Q358</f>
        <v>-4.1158826541809956</v>
      </c>
      <c r="N358" s="54">
        <f t="shared" si="159"/>
        <v>-57.258381408948495</v>
      </c>
      <c r="O358" s="53">
        <f>'Расчет субсидий'!T358-1</f>
        <v>0.12916666666666665</v>
      </c>
      <c r="P358" s="53">
        <f>O358*'Расчет субсидий'!U358</f>
        <v>3.2291666666666661</v>
      </c>
      <c r="Q358" s="54">
        <f t="shared" si="160"/>
        <v>44.92277165512504</v>
      </c>
      <c r="R358" s="53">
        <f>'Расчет субсидий'!X358-1</f>
        <v>0.30000000000000004</v>
      </c>
      <c r="S358" s="53">
        <f>R358*'Расчет субсидий'!Y358</f>
        <v>7.5000000000000009</v>
      </c>
      <c r="T358" s="54">
        <f t="shared" si="161"/>
        <v>104.33675997319367</v>
      </c>
      <c r="U358" s="59">
        <f>'Расчет субсидий'!AB358-1</f>
        <v>-0.15959595959595962</v>
      </c>
      <c r="V358" s="59">
        <f>U358*'Расчет субсидий'!AC358</f>
        <v>-0.79797979797979812</v>
      </c>
      <c r="W358" s="54">
        <f t="shared" si="135"/>
        <v>-11.101150219370099</v>
      </c>
      <c r="X358" s="67">
        <f>'Расчет субсидий'!AF358-1</f>
        <v>0</v>
      </c>
      <c r="Y358" s="67">
        <f>X358*'Расчет субсидий'!AG358</f>
        <v>0</v>
      </c>
      <c r="Z358" s="54">
        <f t="shared" si="162"/>
        <v>0</v>
      </c>
      <c r="AA358" s="27" t="s">
        <v>367</v>
      </c>
      <c r="AB358" s="27" t="s">
        <v>367</v>
      </c>
      <c r="AC358" s="27" t="s">
        <v>367</v>
      </c>
      <c r="AD358" s="27" t="s">
        <v>367</v>
      </c>
      <c r="AE358" s="27" t="s">
        <v>367</v>
      </c>
      <c r="AF358" s="27" t="s">
        <v>367</v>
      </c>
      <c r="AG358" s="27" t="s">
        <v>367</v>
      </c>
      <c r="AH358" s="27" t="s">
        <v>367</v>
      </c>
      <c r="AI358" s="27" t="s">
        <v>367</v>
      </c>
      <c r="AJ358" s="27" t="s">
        <v>367</v>
      </c>
      <c r="AK358" s="27" t="s">
        <v>367</v>
      </c>
      <c r="AL358" s="27" t="s">
        <v>367</v>
      </c>
      <c r="AM358" s="59">
        <f>'Расчет субсидий'!AZ358-1</f>
        <v>0</v>
      </c>
      <c r="AN358" s="59">
        <f>AM358*'Расчет субсидий'!BA358</f>
        <v>0</v>
      </c>
      <c r="AO358" s="54">
        <f t="shared" si="136"/>
        <v>0</v>
      </c>
      <c r="AP358" s="27" t="s">
        <v>367</v>
      </c>
      <c r="AQ358" s="27" t="s">
        <v>367</v>
      </c>
      <c r="AR358" s="27" t="s">
        <v>367</v>
      </c>
      <c r="AS358" s="27" t="s">
        <v>367</v>
      </c>
      <c r="AT358" s="27" t="s">
        <v>367</v>
      </c>
      <c r="AU358" s="27" t="s">
        <v>367</v>
      </c>
      <c r="AV358" s="53">
        <f t="shared" si="137"/>
        <v>5.8153042145058729</v>
      </c>
    </row>
    <row r="359" spans="1:48" ht="15" customHeight="1">
      <c r="A359" s="33" t="s">
        <v>350</v>
      </c>
      <c r="B359" s="51">
        <f>'Расчет субсидий'!BM359</f>
        <v>-6.5</v>
      </c>
      <c r="C359" s="53">
        <f>'Расчет субсидий'!D359-1</f>
        <v>-0.29610256410256408</v>
      </c>
      <c r="D359" s="53">
        <f>C359*'Расчет субсидий'!E359</f>
        <v>-2.9610256410256408</v>
      </c>
      <c r="E359" s="54">
        <f t="shared" si="158"/>
        <v>-0.38341809315343017</v>
      </c>
      <c r="F359" s="27" t="s">
        <v>367</v>
      </c>
      <c r="G359" s="27" t="s">
        <v>367</v>
      </c>
      <c r="H359" s="27" t="s">
        <v>367</v>
      </c>
      <c r="I359" s="27" t="s">
        <v>367</v>
      </c>
      <c r="J359" s="27" t="s">
        <v>367</v>
      </c>
      <c r="K359" s="27" t="s">
        <v>367</v>
      </c>
      <c r="L359" s="53">
        <f>'Расчет субсидий'!P359-1</f>
        <v>-4.8528031586101306E-2</v>
      </c>
      <c r="M359" s="53">
        <f>L359*'Расчет субсидий'!Q359</f>
        <v>-0.97056063172202611</v>
      </c>
      <c r="N359" s="54">
        <f t="shared" si="159"/>
        <v>-0.12567621892519282</v>
      </c>
      <c r="O359" s="53">
        <f>'Расчет субсидий'!T359-1</f>
        <v>-1</v>
      </c>
      <c r="P359" s="53">
        <f>O359*'Расчет субсидий'!U359</f>
        <v>-15</v>
      </c>
      <c r="Q359" s="54">
        <f t="shared" si="160"/>
        <v>-1.9423240777169781</v>
      </c>
      <c r="R359" s="53">
        <f>'Расчет субсидий'!X359-1</f>
        <v>-1</v>
      </c>
      <c r="S359" s="53">
        <f>R359*'Расчет субсидий'!Y359</f>
        <v>-35</v>
      </c>
      <c r="T359" s="54">
        <f t="shared" si="161"/>
        <v>-4.5320895146729496</v>
      </c>
      <c r="U359" s="59">
        <f>'Расчет субсидий'!AB359-1</f>
        <v>-9.8596938775510345E-3</v>
      </c>
      <c r="V359" s="59">
        <f>U359*'Расчет субсидий'!AC359</f>
        <v>-4.9298469387755173E-2</v>
      </c>
      <c r="W359" s="54">
        <f t="shared" si="135"/>
        <v>-6.383573605762017E-3</v>
      </c>
      <c r="X359" s="67">
        <f>'Расчет субсидий'!AF359-1</f>
        <v>0.20142857142857129</v>
      </c>
      <c r="Y359" s="67">
        <f>X359*'Расчет субсидий'!AG359</f>
        <v>4.0285714285714258</v>
      </c>
      <c r="Z359" s="54">
        <f t="shared" si="162"/>
        <v>0.52165275230113095</v>
      </c>
      <c r="AA359" s="27" t="s">
        <v>367</v>
      </c>
      <c r="AB359" s="27" t="s">
        <v>367</v>
      </c>
      <c r="AC359" s="27" t="s">
        <v>367</v>
      </c>
      <c r="AD359" s="27" t="s">
        <v>367</v>
      </c>
      <c r="AE359" s="27" t="s">
        <v>367</v>
      </c>
      <c r="AF359" s="27" t="s">
        <v>367</v>
      </c>
      <c r="AG359" s="27" t="s">
        <v>367</v>
      </c>
      <c r="AH359" s="27" t="s">
        <v>367</v>
      </c>
      <c r="AI359" s="27" t="s">
        <v>367</v>
      </c>
      <c r="AJ359" s="27" t="s">
        <v>367</v>
      </c>
      <c r="AK359" s="27" t="s">
        <v>367</v>
      </c>
      <c r="AL359" s="27" t="s">
        <v>367</v>
      </c>
      <c r="AM359" s="59">
        <f>'Расчет субсидий'!AZ359-1</f>
        <v>-2.4528301886792447E-2</v>
      </c>
      <c r="AN359" s="59">
        <f>AM359*'Расчет субсидий'!BA359</f>
        <v>-0.24528301886792447</v>
      </c>
      <c r="AO359" s="54">
        <f t="shared" si="136"/>
        <v>-3.1761274226818507E-2</v>
      </c>
      <c r="AP359" s="27" t="s">
        <v>367</v>
      </c>
      <c r="AQ359" s="27" t="s">
        <v>367</v>
      </c>
      <c r="AR359" s="27" t="s">
        <v>367</v>
      </c>
      <c r="AS359" s="27" t="s">
        <v>367</v>
      </c>
      <c r="AT359" s="27" t="s">
        <v>367</v>
      </c>
      <c r="AU359" s="27" t="s">
        <v>367</v>
      </c>
      <c r="AV359" s="53">
        <f t="shared" si="137"/>
        <v>-50.197596332431921</v>
      </c>
    </row>
    <row r="360" spans="1:48" ht="15" customHeight="1">
      <c r="A360" s="33" t="s">
        <v>351</v>
      </c>
      <c r="B360" s="51">
        <f>'Расчет субсидий'!BM360</f>
        <v>82.5</v>
      </c>
      <c r="C360" s="53">
        <f>'Расчет субсидий'!D360-1</f>
        <v>-1</v>
      </c>
      <c r="D360" s="53">
        <f>C360*'Расчет субсидий'!E360</f>
        <v>0</v>
      </c>
      <c r="E360" s="54">
        <f t="shared" si="158"/>
        <v>0</v>
      </c>
      <c r="F360" s="27" t="s">
        <v>367</v>
      </c>
      <c r="G360" s="27" t="s">
        <v>367</v>
      </c>
      <c r="H360" s="27" t="s">
        <v>367</v>
      </c>
      <c r="I360" s="27" t="s">
        <v>367</v>
      </c>
      <c r="J360" s="27" t="s">
        <v>367</v>
      </c>
      <c r="K360" s="27" t="s">
        <v>367</v>
      </c>
      <c r="L360" s="53">
        <f>'Расчет субсидий'!P360-1</f>
        <v>-0.28056276464963803</v>
      </c>
      <c r="M360" s="53">
        <f>L360*'Расчет субсидий'!Q360</f>
        <v>-5.6112552929927606</v>
      </c>
      <c r="N360" s="54">
        <f t="shared" si="159"/>
        <v>-50.79078451894221</v>
      </c>
      <c r="O360" s="53">
        <f>'Расчет субсидий'!T360-1</f>
        <v>0.26</v>
      </c>
      <c r="P360" s="53">
        <f>O360*'Расчет субсидий'!U360</f>
        <v>5.2</v>
      </c>
      <c r="Q360" s="54">
        <f t="shared" si="160"/>
        <v>47.068270058629864</v>
      </c>
      <c r="R360" s="53">
        <f>'Расчет субсидий'!X360-1</f>
        <v>0.30000000000000004</v>
      </c>
      <c r="S360" s="53">
        <f>R360*'Расчет субсидий'!Y360</f>
        <v>9.0000000000000018</v>
      </c>
      <c r="T360" s="54">
        <f t="shared" si="161"/>
        <v>81.464313563013235</v>
      </c>
      <c r="U360" s="59">
        <f>'Расчет субсидий'!AB360-1</f>
        <v>0.10513513513513506</v>
      </c>
      <c r="V360" s="59">
        <f>U360*'Расчет субсидий'!AC360</f>
        <v>0.5256756756756753</v>
      </c>
      <c r="W360" s="54">
        <f t="shared" si="135"/>
        <v>4.7582008972991172</v>
      </c>
      <c r="X360" s="67">
        <f>'Расчет субсидий'!AF360-1</f>
        <v>0</v>
      </c>
      <c r="Y360" s="67">
        <f>X360*'Расчет субсидий'!AG360</f>
        <v>0</v>
      </c>
      <c r="Z360" s="54">
        <f t="shared" si="162"/>
        <v>0</v>
      </c>
      <c r="AA360" s="27" t="s">
        <v>367</v>
      </c>
      <c r="AB360" s="27" t="s">
        <v>367</v>
      </c>
      <c r="AC360" s="27" t="s">
        <v>367</v>
      </c>
      <c r="AD360" s="27" t="s">
        <v>367</v>
      </c>
      <c r="AE360" s="27" t="s">
        <v>367</v>
      </c>
      <c r="AF360" s="27" t="s">
        <v>367</v>
      </c>
      <c r="AG360" s="27" t="s">
        <v>367</v>
      </c>
      <c r="AH360" s="27" t="s">
        <v>367</v>
      </c>
      <c r="AI360" s="27" t="s">
        <v>367</v>
      </c>
      <c r="AJ360" s="27" t="s">
        <v>367</v>
      </c>
      <c r="AK360" s="27" t="s">
        <v>367</v>
      </c>
      <c r="AL360" s="27" t="s">
        <v>367</v>
      </c>
      <c r="AM360" s="59">
        <f>'Расчет субсидий'!AZ360-1</f>
        <v>0</v>
      </c>
      <c r="AN360" s="59">
        <f>AM360*'Расчет субсидий'!BA360</f>
        <v>0</v>
      </c>
      <c r="AO360" s="54">
        <f t="shared" si="136"/>
        <v>0</v>
      </c>
      <c r="AP360" s="27" t="s">
        <v>367</v>
      </c>
      <c r="AQ360" s="27" t="s">
        <v>367</v>
      </c>
      <c r="AR360" s="27" t="s">
        <v>367</v>
      </c>
      <c r="AS360" s="27" t="s">
        <v>367</v>
      </c>
      <c r="AT360" s="27" t="s">
        <v>367</v>
      </c>
      <c r="AU360" s="27" t="s">
        <v>367</v>
      </c>
      <c r="AV360" s="53">
        <f t="shared" si="137"/>
        <v>9.1144203826829155</v>
      </c>
    </row>
    <row r="361" spans="1:48" ht="15" customHeight="1">
      <c r="A361" s="33" t="s">
        <v>352</v>
      </c>
      <c r="B361" s="51">
        <f>'Расчет субсидий'!BM361</f>
        <v>50.400000000000091</v>
      </c>
      <c r="C361" s="53">
        <f>'Расчет субсидий'!D361-1</f>
        <v>5.3716312056737658E-2</v>
      </c>
      <c r="D361" s="53">
        <f>C361*'Расчет субсидий'!E361</f>
        <v>0.53716312056737658</v>
      </c>
      <c r="E361" s="54">
        <f t="shared" si="158"/>
        <v>8.1803179177921272</v>
      </c>
      <c r="F361" s="27" t="s">
        <v>367</v>
      </c>
      <c r="G361" s="27" t="s">
        <v>367</v>
      </c>
      <c r="H361" s="27" t="s">
        <v>367</v>
      </c>
      <c r="I361" s="27" t="s">
        <v>367</v>
      </c>
      <c r="J361" s="27" t="s">
        <v>367</v>
      </c>
      <c r="K361" s="27" t="s">
        <v>367</v>
      </c>
      <c r="L361" s="53">
        <f>'Расчет субсидий'!P361-1</f>
        <v>-1.5226978936962898E-2</v>
      </c>
      <c r="M361" s="53">
        <f>L361*'Расчет субсидий'!Q361</f>
        <v>-0.30453957873925797</v>
      </c>
      <c r="N361" s="54">
        <f t="shared" si="159"/>
        <v>-4.6377543007909132</v>
      </c>
      <c r="O361" s="53">
        <f>'Расчет субсидий'!T361-1</f>
        <v>0.13076923076923075</v>
      </c>
      <c r="P361" s="53">
        <f>O361*'Расчет субсидий'!U361</f>
        <v>2.615384615384615</v>
      </c>
      <c r="Q361" s="54">
        <f t="shared" si="160"/>
        <v>39.829014338420301</v>
      </c>
      <c r="R361" s="53">
        <f>'Расчет субсидий'!X361-1</f>
        <v>-4.416135881104033E-2</v>
      </c>
      <c r="S361" s="53">
        <f>R361*'Расчет субсидий'!Y361</f>
        <v>-1.3248407643312099</v>
      </c>
      <c r="T361" s="54">
        <f t="shared" si="161"/>
        <v>-20.175656570080271</v>
      </c>
      <c r="U361" s="59">
        <f>'Расчет субсидий'!AB361-1</f>
        <v>0.29525735294117639</v>
      </c>
      <c r="V361" s="59">
        <f>U361*'Расчет субсидий'!AC361</f>
        <v>1.4762867647058819</v>
      </c>
      <c r="W361" s="54">
        <f t="shared" si="135"/>
        <v>22.481988451417035</v>
      </c>
      <c r="X361" s="67">
        <f>'Расчет субсидий'!AF361-1</f>
        <v>1.5503875968992276E-2</v>
      </c>
      <c r="Y361" s="67">
        <f>X361*'Расчет субсидий'!AG361</f>
        <v>0.31007751937984551</v>
      </c>
      <c r="Z361" s="54">
        <f t="shared" si="162"/>
        <v>4.7220901632418144</v>
      </c>
      <c r="AA361" s="27" t="s">
        <v>367</v>
      </c>
      <c r="AB361" s="27" t="s">
        <v>367</v>
      </c>
      <c r="AC361" s="27" t="s">
        <v>367</v>
      </c>
      <c r="AD361" s="27" t="s">
        <v>367</v>
      </c>
      <c r="AE361" s="27" t="s">
        <v>367</v>
      </c>
      <c r="AF361" s="27" t="s">
        <v>367</v>
      </c>
      <c r="AG361" s="27" t="s">
        <v>367</v>
      </c>
      <c r="AH361" s="27" t="s">
        <v>367</v>
      </c>
      <c r="AI361" s="27" t="s">
        <v>367</v>
      </c>
      <c r="AJ361" s="27" t="s">
        <v>367</v>
      </c>
      <c r="AK361" s="27" t="s">
        <v>367</v>
      </c>
      <c r="AL361" s="27" t="s">
        <v>367</v>
      </c>
      <c r="AM361" s="59">
        <f>'Расчет субсидий'!AZ361-1</f>
        <v>0</v>
      </c>
      <c r="AN361" s="59">
        <f>AM361*'Расчет субсидий'!BA361</f>
        <v>0</v>
      </c>
      <c r="AO361" s="54">
        <f t="shared" si="136"/>
        <v>0</v>
      </c>
      <c r="AP361" s="27" t="s">
        <v>367</v>
      </c>
      <c r="AQ361" s="27" t="s">
        <v>367</v>
      </c>
      <c r="AR361" s="27" t="s">
        <v>367</v>
      </c>
      <c r="AS361" s="27" t="s">
        <v>367</v>
      </c>
      <c r="AT361" s="27" t="s">
        <v>367</v>
      </c>
      <c r="AU361" s="27" t="s">
        <v>367</v>
      </c>
      <c r="AV361" s="53">
        <f t="shared" si="137"/>
        <v>3.3095316769672509</v>
      </c>
    </row>
    <row r="362" spans="1:48" ht="15" customHeight="1">
      <c r="A362" s="33" t="s">
        <v>353</v>
      </c>
      <c r="B362" s="51">
        <f>'Расчет субсидий'!BM362</f>
        <v>100.80000000000018</v>
      </c>
      <c r="C362" s="53">
        <f>'Расчет субсидий'!D362-1</f>
        <v>-8.4561403508771837E-2</v>
      </c>
      <c r="D362" s="53">
        <f>C362*'Расчет субсидий'!E362</f>
        <v>-0.84561403508771837</v>
      </c>
      <c r="E362" s="54">
        <f t="shared" si="158"/>
        <v>-18.541367773178973</v>
      </c>
      <c r="F362" s="27" t="s">
        <v>367</v>
      </c>
      <c r="G362" s="27" t="s">
        <v>367</v>
      </c>
      <c r="H362" s="27" t="s">
        <v>367</v>
      </c>
      <c r="I362" s="27" t="s">
        <v>367</v>
      </c>
      <c r="J362" s="27" t="s">
        <v>367</v>
      </c>
      <c r="K362" s="27" t="s">
        <v>367</v>
      </c>
      <c r="L362" s="53">
        <f>'Расчет субсидий'!P362-1</f>
        <v>-0.38878262057658142</v>
      </c>
      <c r="M362" s="53">
        <f>L362*'Расчет субсидий'!Q362</f>
        <v>-7.7756524115316283</v>
      </c>
      <c r="N362" s="54">
        <f t="shared" si="159"/>
        <v>-170.4929495684855</v>
      </c>
      <c r="O362" s="53">
        <f>'Расчет субсидий'!T362-1</f>
        <v>0.14074074074074083</v>
      </c>
      <c r="P362" s="53">
        <f>O362*'Расчет субсидий'!U362</f>
        <v>2.8148148148148167</v>
      </c>
      <c r="Q362" s="54">
        <f t="shared" si="160"/>
        <v>61.71907575949858</v>
      </c>
      <c r="R362" s="53">
        <f>'Расчет субсидий'!X362-1</f>
        <v>0.27</v>
      </c>
      <c r="S362" s="53">
        <f>R362*'Расчет субсидий'!Y362</f>
        <v>8.1000000000000014</v>
      </c>
      <c r="T362" s="54">
        <f t="shared" si="161"/>
        <v>177.60476142897807</v>
      </c>
      <c r="U362" s="59">
        <f>'Расчет субсидий'!AB362-1</f>
        <v>2.0047169811320709E-2</v>
      </c>
      <c r="V362" s="59">
        <f>U362*'Расчет субсидий'!AC362</f>
        <v>0.10023584905660354</v>
      </c>
      <c r="W362" s="54">
        <f t="shared" si="135"/>
        <v>2.1978227232505092</v>
      </c>
      <c r="X362" s="67">
        <f>'Расчет субсидий'!AF362-1</f>
        <v>0.11016949152542366</v>
      </c>
      <c r="Y362" s="67">
        <f>X362*'Расчет субсидий'!AG362</f>
        <v>2.2033898305084731</v>
      </c>
      <c r="Z362" s="54">
        <f t="shared" si="162"/>
        <v>48.312657429937495</v>
      </c>
      <c r="AA362" s="27" t="s">
        <v>367</v>
      </c>
      <c r="AB362" s="27" t="s">
        <v>367</v>
      </c>
      <c r="AC362" s="27" t="s">
        <v>367</v>
      </c>
      <c r="AD362" s="27" t="s">
        <v>367</v>
      </c>
      <c r="AE362" s="27" t="s">
        <v>367</v>
      </c>
      <c r="AF362" s="27" t="s">
        <v>367</v>
      </c>
      <c r="AG362" s="27" t="s">
        <v>367</v>
      </c>
      <c r="AH362" s="27" t="s">
        <v>367</v>
      </c>
      <c r="AI362" s="27" t="s">
        <v>367</v>
      </c>
      <c r="AJ362" s="27" t="s">
        <v>367</v>
      </c>
      <c r="AK362" s="27" t="s">
        <v>367</v>
      </c>
      <c r="AL362" s="27" t="s">
        <v>367</v>
      </c>
      <c r="AM362" s="59">
        <f>'Расчет субсидий'!AZ362-1</f>
        <v>0</v>
      </c>
      <c r="AN362" s="59">
        <f>AM362*'Расчет субсидий'!BA362</f>
        <v>0</v>
      </c>
      <c r="AO362" s="54">
        <f t="shared" si="136"/>
        <v>0</v>
      </c>
      <c r="AP362" s="27" t="s">
        <v>367</v>
      </c>
      <c r="AQ362" s="27" t="s">
        <v>367</v>
      </c>
      <c r="AR362" s="27" t="s">
        <v>367</v>
      </c>
      <c r="AS362" s="27" t="s">
        <v>367</v>
      </c>
      <c r="AT362" s="27" t="s">
        <v>367</v>
      </c>
      <c r="AU362" s="27" t="s">
        <v>367</v>
      </c>
      <c r="AV362" s="53">
        <f t="shared" si="137"/>
        <v>4.5971740477605483</v>
      </c>
    </row>
    <row r="363" spans="1:48" ht="15" customHeight="1">
      <c r="A363" s="33" t="s">
        <v>354</v>
      </c>
      <c r="B363" s="51">
        <f>'Расчет субсидий'!BM363</f>
        <v>126.70000000000005</v>
      </c>
      <c r="C363" s="53">
        <f>'Расчет субсидий'!D363-1</f>
        <v>-0.34436491014316184</v>
      </c>
      <c r="D363" s="53">
        <f>C363*'Расчет субсидий'!E363</f>
        <v>-3.4436491014316184</v>
      </c>
      <c r="E363" s="54">
        <f t="shared" si="158"/>
        <v>-31.172173348511247</v>
      </c>
      <c r="F363" s="27" t="s">
        <v>367</v>
      </c>
      <c r="G363" s="27" t="s">
        <v>367</v>
      </c>
      <c r="H363" s="27" t="s">
        <v>367</v>
      </c>
      <c r="I363" s="27" t="s">
        <v>367</v>
      </c>
      <c r="J363" s="27" t="s">
        <v>367</v>
      </c>
      <c r="K363" s="27" t="s">
        <v>367</v>
      </c>
      <c r="L363" s="53">
        <f>'Расчет субсидий'!P363-1</f>
        <v>5.9440559440559371E-2</v>
      </c>
      <c r="M363" s="53">
        <f>L363*'Расчет субсидий'!Q363</f>
        <v>1.1888111888111874</v>
      </c>
      <c r="N363" s="54">
        <f t="shared" si="159"/>
        <v>10.761209218693661</v>
      </c>
      <c r="O363" s="53">
        <f>'Расчет субсидий'!T363-1</f>
        <v>0.27200000000000002</v>
      </c>
      <c r="P363" s="53">
        <f>O363*'Расчет субсидий'!U363</f>
        <v>8.16</v>
      </c>
      <c r="Q363" s="54">
        <f t="shared" si="160"/>
        <v>73.86494007711336</v>
      </c>
      <c r="R363" s="53">
        <f>'Расчет субсидий'!X363-1</f>
        <v>0.20599999999999996</v>
      </c>
      <c r="S363" s="53">
        <f>R363*'Расчет субсидий'!Y363</f>
        <v>4.1199999999999992</v>
      </c>
      <c r="T363" s="54">
        <f t="shared" si="161"/>
        <v>37.294553078150372</v>
      </c>
      <c r="U363" s="59">
        <f>'Расчет субсидий'!AB363-1</f>
        <v>0.24820175438596492</v>
      </c>
      <c r="V363" s="59">
        <f>U363*'Расчет субсидий'!AC363</f>
        <v>1.2410087719298246</v>
      </c>
      <c r="W363" s="54">
        <f t="shared" si="135"/>
        <v>11.233705707569676</v>
      </c>
      <c r="X363" s="67">
        <f>'Расчет субсидий'!AF363-1</f>
        <v>1.9607843137254832E-2</v>
      </c>
      <c r="Y363" s="67">
        <f>X363*'Расчет субсидий'!AG363</f>
        <v>0.39215686274509665</v>
      </c>
      <c r="Z363" s="54">
        <f t="shared" si="162"/>
        <v>3.5498337215067819</v>
      </c>
      <c r="AA363" s="27" t="s">
        <v>367</v>
      </c>
      <c r="AB363" s="27" t="s">
        <v>367</v>
      </c>
      <c r="AC363" s="27" t="s">
        <v>367</v>
      </c>
      <c r="AD363" s="27" t="s">
        <v>367</v>
      </c>
      <c r="AE363" s="27" t="s">
        <v>367</v>
      </c>
      <c r="AF363" s="27" t="s">
        <v>367</v>
      </c>
      <c r="AG363" s="27" t="s">
        <v>367</v>
      </c>
      <c r="AH363" s="27" t="s">
        <v>367</v>
      </c>
      <c r="AI363" s="27" t="s">
        <v>367</v>
      </c>
      <c r="AJ363" s="27" t="s">
        <v>367</v>
      </c>
      <c r="AK363" s="27" t="s">
        <v>367</v>
      </c>
      <c r="AL363" s="27" t="s">
        <v>367</v>
      </c>
      <c r="AM363" s="59">
        <f>'Расчет субсидий'!AZ363-1</f>
        <v>0.23384615384615381</v>
      </c>
      <c r="AN363" s="59">
        <f>AM363*'Расчет субсидий'!BA363</f>
        <v>2.3384615384615381</v>
      </c>
      <c r="AO363" s="54">
        <f t="shared" si="136"/>
        <v>21.167931545477433</v>
      </c>
      <c r="AP363" s="27" t="s">
        <v>367</v>
      </c>
      <c r="AQ363" s="27" t="s">
        <v>367</v>
      </c>
      <c r="AR363" s="27" t="s">
        <v>367</v>
      </c>
      <c r="AS363" s="27" t="s">
        <v>367</v>
      </c>
      <c r="AT363" s="27" t="s">
        <v>367</v>
      </c>
      <c r="AU363" s="27" t="s">
        <v>367</v>
      </c>
      <c r="AV363" s="53">
        <f t="shared" si="137"/>
        <v>13.996789260516028</v>
      </c>
    </row>
    <row r="364" spans="1:48" ht="15" customHeight="1">
      <c r="A364" s="33" t="s">
        <v>355</v>
      </c>
      <c r="B364" s="51">
        <f>'Расчет субсидий'!BM364</f>
        <v>118.5</v>
      </c>
      <c r="C364" s="53">
        <f>'Расчет субсидий'!D364-1</f>
        <v>-1</v>
      </c>
      <c r="D364" s="53">
        <f>C364*'Расчет субсидий'!E364</f>
        <v>0</v>
      </c>
      <c r="E364" s="54">
        <f t="shared" si="158"/>
        <v>0</v>
      </c>
      <c r="F364" s="27" t="s">
        <v>367</v>
      </c>
      <c r="G364" s="27" t="s">
        <v>367</v>
      </c>
      <c r="H364" s="27" t="s">
        <v>367</v>
      </c>
      <c r="I364" s="27" t="s">
        <v>367</v>
      </c>
      <c r="J364" s="27" t="s">
        <v>367</v>
      </c>
      <c r="K364" s="27" t="s">
        <v>367</v>
      </c>
      <c r="L364" s="53">
        <f>'Расчет субсидий'!P364-1</f>
        <v>-0.12890059249506247</v>
      </c>
      <c r="M364" s="53">
        <f>L364*'Расчет субсидий'!Q364</f>
        <v>-2.5780118499012494</v>
      </c>
      <c r="N364" s="54">
        <f t="shared" si="159"/>
        <v>-34.297570364230474</v>
      </c>
      <c r="O364" s="53">
        <f>'Расчет субсидий'!T364-1</f>
        <v>0.22999999999999998</v>
      </c>
      <c r="P364" s="53">
        <f>O364*'Расчет субсидий'!U364</f>
        <v>5.75</v>
      </c>
      <c r="Q364" s="54">
        <f t="shared" si="160"/>
        <v>76.497332470321794</v>
      </c>
      <c r="R364" s="53">
        <f>'Расчет субсидий'!X364-1</f>
        <v>0.21666666666666656</v>
      </c>
      <c r="S364" s="53">
        <f>R364*'Расчет субсидий'!Y364</f>
        <v>5.4166666666666643</v>
      </c>
      <c r="T364" s="54">
        <f t="shared" si="161"/>
        <v>72.062704501027753</v>
      </c>
      <c r="U364" s="59">
        <f>'Расчет субсидий'!AB364-1</f>
        <v>6.3703703703703596E-2</v>
      </c>
      <c r="V364" s="59">
        <f>U364*'Расчет субсидий'!AC364</f>
        <v>0.31851851851851798</v>
      </c>
      <c r="W364" s="54">
        <f t="shared" si="135"/>
        <v>4.2375333928809429</v>
      </c>
      <c r="X364" s="67">
        <f>'Расчет субсидий'!AF364-1</f>
        <v>0</v>
      </c>
      <c r="Y364" s="67">
        <f>X364*'Расчет субсидий'!AG364</f>
        <v>0</v>
      </c>
      <c r="Z364" s="54">
        <f t="shared" si="162"/>
        <v>0</v>
      </c>
      <c r="AA364" s="27" t="s">
        <v>367</v>
      </c>
      <c r="AB364" s="27" t="s">
        <v>367</v>
      </c>
      <c r="AC364" s="27" t="s">
        <v>367</v>
      </c>
      <c r="AD364" s="27" t="s">
        <v>367</v>
      </c>
      <c r="AE364" s="27" t="s">
        <v>367</v>
      </c>
      <c r="AF364" s="27" t="s">
        <v>367</v>
      </c>
      <c r="AG364" s="27" t="s">
        <v>367</v>
      </c>
      <c r="AH364" s="27" t="s">
        <v>367</v>
      </c>
      <c r="AI364" s="27" t="s">
        <v>367</v>
      </c>
      <c r="AJ364" s="27" t="s">
        <v>367</v>
      </c>
      <c r="AK364" s="27" t="s">
        <v>367</v>
      </c>
      <c r="AL364" s="27" t="s">
        <v>367</v>
      </c>
      <c r="AM364" s="59">
        <f>'Расчет субсидий'!AZ364-1</f>
        <v>-1</v>
      </c>
      <c r="AN364" s="59">
        <f>AM364*'Расчет субсидий'!BA364</f>
        <v>0</v>
      </c>
      <c r="AO364" s="54">
        <f t="shared" si="136"/>
        <v>0</v>
      </c>
      <c r="AP364" s="27" t="s">
        <v>367</v>
      </c>
      <c r="AQ364" s="27" t="s">
        <v>367</v>
      </c>
      <c r="AR364" s="27" t="s">
        <v>367</v>
      </c>
      <c r="AS364" s="27" t="s">
        <v>367</v>
      </c>
      <c r="AT364" s="27" t="s">
        <v>367</v>
      </c>
      <c r="AU364" s="27" t="s">
        <v>367</v>
      </c>
      <c r="AV364" s="53">
        <f t="shared" si="137"/>
        <v>8.9071733352839324</v>
      </c>
    </row>
    <row r="365" spans="1:48" ht="15" customHeight="1">
      <c r="A365" s="33" t="s">
        <v>356</v>
      </c>
      <c r="B365" s="51">
        <f>'Расчет субсидий'!BM365</f>
        <v>78.299999999999955</v>
      </c>
      <c r="C365" s="53">
        <f>'Расчет субсидий'!D365-1</f>
        <v>-1</v>
      </c>
      <c r="D365" s="53">
        <f>C365*'Расчет субсидий'!E365</f>
        <v>0</v>
      </c>
      <c r="E365" s="54">
        <f t="shared" si="158"/>
        <v>0</v>
      </c>
      <c r="F365" s="27" t="s">
        <v>367</v>
      </c>
      <c r="G365" s="27" t="s">
        <v>367</v>
      </c>
      <c r="H365" s="27" t="s">
        <v>367</v>
      </c>
      <c r="I365" s="27" t="s">
        <v>367</v>
      </c>
      <c r="J365" s="27" t="s">
        <v>367</v>
      </c>
      <c r="K365" s="27" t="s">
        <v>367</v>
      </c>
      <c r="L365" s="53">
        <f>'Расчет субсидий'!P365-1</f>
        <v>-0.39392143582797157</v>
      </c>
      <c r="M365" s="53">
        <f>L365*'Расчет субсидий'!Q365</f>
        <v>-7.8784287165594318</v>
      </c>
      <c r="N365" s="54">
        <f t="shared" si="159"/>
        <v>-142.5600640674397</v>
      </c>
      <c r="O365" s="53">
        <f>'Расчет субсидий'!T365-1</f>
        <v>0.19999999999999996</v>
      </c>
      <c r="P365" s="53">
        <f>O365*'Расчет субсидий'!U365</f>
        <v>3.9999999999999991</v>
      </c>
      <c r="Q365" s="54">
        <f t="shared" si="160"/>
        <v>72.379947421646136</v>
      </c>
      <c r="R365" s="53">
        <f>'Расчет субсидий'!X365-1</f>
        <v>0.30000000000000004</v>
      </c>
      <c r="S365" s="53">
        <f>R365*'Расчет субсидий'!Y365</f>
        <v>9.0000000000000018</v>
      </c>
      <c r="T365" s="54">
        <f t="shared" si="161"/>
        <v>162.85488169870385</v>
      </c>
      <c r="U365" s="59">
        <f>'Расчет субсидий'!AB365-1</f>
        <v>-4.6881188118811923E-2</v>
      </c>
      <c r="V365" s="59">
        <f>U365*'Расчет субсидий'!AC365</f>
        <v>-0.23440594059405961</v>
      </c>
      <c r="W365" s="54">
        <f t="shared" si="135"/>
        <v>-4.2415724138798865</v>
      </c>
      <c r="X365" s="67">
        <f>'Расчет субсидий'!AF365-1</f>
        <v>0</v>
      </c>
      <c r="Y365" s="67">
        <f>X365*'Расчет субсидий'!AG365</f>
        <v>0</v>
      </c>
      <c r="Z365" s="54">
        <f t="shared" si="162"/>
        <v>0</v>
      </c>
      <c r="AA365" s="27" t="s">
        <v>367</v>
      </c>
      <c r="AB365" s="27" t="s">
        <v>367</v>
      </c>
      <c r="AC365" s="27" t="s">
        <v>367</v>
      </c>
      <c r="AD365" s="27" t="s">
        <v>367</v>
      </c>
      <c r="AE365" s="27" t="s">
        <v>367</v>
      </c>
      <c r="AF365" s="27" t="s">
        <v>367</v>
      </c>
      <c r="AG365" s="27" t="s">
        <v>367</v>
      </c>
      <c r="AH365" s="27" t="s">
        <v>367</v>
      </c>
      <c r="AI365" s="27" t="s">
        <v>367</v>
      </c>
      <c r="AJ365" s="27" t="s">
        <v>367</v>
      </c>
      <c r="AK365" s="27" t="s">
        <v>367</v>
      </c>
      <c r="AL365" s="27" t="s">
        <v>367</v>
      </c>
      <c r="AM365" s="59">
        <f>'Расчет субсидий'!AZ365-1</f>
        <v>-5.5999999999999939E-2</v>
      </c>
      <c r="AN365" s="59">
        <f>AM365*'Расчет субсидий'!BA365</f>
        <v>-0.55999999999999939</v>
      </c>
      <c r="AO365" s="54">
        <f t="shared" si="136"/>
        <v>-10.133192639030449</v>
      </c>
      <c r="AP365" s="27" t="s">
        <v>367</v>
      </c>
      <c r="AQ365" s="27" t="s">
        <v>367</v>
      </c>
      <c r="AR365" s="27" t="s">
        <v>367</v>
      </c>
      <c r="AS365" s="27" t="s">
        <v>367</v>
      </c>
      <c r="AT365" s="27" t="s">
        <v>367</v>
      </c>
      <c r="AU365" s="27" t="s">
        <v>367</v>
      </c>
      <c r="AV365" s="53">
        <f t="shared" si="137"/>
        <v>4.3271653428465102</v>
      </c>
    </row>
    <row r="366" spans="1:48" ht="15" customHeight="1">
      <c r="A366" s="33" t="s">
        <v>357</v>
      </c>
      <c r="B366" s="51">
        <f>'Расчет субсидий'!BM366</f>
        <v>122</v>
      </c>
      <c r="C366" s="53">
        <f>'Расчет субсидий'!D366-1</f>
        <v>-1</v>
      </c>
      <c r="D366" s="53">
        <f>C366*'Расчет субсидий'!E366</f>
        <v>0</v>
      </c>
      <c r="E366" s="54">
        <f t="shared" si="158"/>
        <v>0</v>
      </c>
      <c r="F366" s="27" t="s">
        <v>367</v>
      </c>
      <c r="G366" s="27" t="s">
        <v>367</v>
      </c>
      <c r="H366" s="27" t="s">
        <v>367</v>
      </c>
      <c r="I366" s="27" t="s">
        <v>367</v>
      </c>
      <c r="J366" s="27" t="s">
        <v>367</v>
      </c>
      <c r="K366" s="27" t="s">
        <v>367</v>
      </c>
      <c r="L366" s="53">
        <f>'Расчет субсидий'!P366-1</f>
        <v>-0.15669081204727409</v>
      </c>
      <c r="M366" s="53">
        <f>L366*'Расчет субсидий'!Q366</f>
        <v>-3.1338162409454817</v>
      </c>
      <c r="N366" s="54">
        <f t="shared" si="159"/>
        <v>-48.582917339379605</v>
      </c>
      <c r="O366" s="53">
        <f>'Расчет субсидий'!T366-1</f>
        <v>0.15100000000000002</v>
      </c>
      <c r="P366" s="53">
        <f>O366*'Расчет субсидий'!U366</f>
        <v>3.0200000000000005</v>
      </c>
      <c r="Q366" s="54">
        <f t="shared" si="160"/>
        <v>46.818447249051353</v>
      </c>
      <c r="R366" s="53">
        <f>'Расчет субсидий'!X366-1</f>
        <v>0.21285714285714286</v>
      </c>
      <c r="S366" s="53">
        <f>R366*'Расчет субсидий'!Y366</f>
        <v>6.3857142857142861</v>
      </c>
      <c r="T366" s="54">
        <f t="shared" si="161"/>
        <v>98.996432924909897</v>
      </c>
      <c r="U366" s="59">
        <f>'Расчет субсидий'!AB366-1</f>
        <v>-2.7692307692307683E-2</v>
      </c>
      <c r="V366" s="59">
        <f>U366*'Расчет субсидий'!AC366</f>
        <v>-0.13846153846153841</v>
      </c>
      <c r="W366" s="54">
        <f t="shared" si="135"/>
        <v>-2.1465411372463676</v>
      </c>
      <c r="X366" s="67">
        <f>'Расчет субсидий'!AF366-1</f>
        <v>8.680555555555558E-2</v>
      </c>
      <c r="Y366" s="67">
        <f>X366*'Расчет субсидий'!AG366</f>
        <v>1.7361111111111116</v>
      </c>
      <c r="Z366" s="54">
        <f t="shared" si="162"/>
        <v>26.914578302664736</v>
      </c>
      <c r="AA366" s="27" t="s">
        <v>367</v>
      </c>
      <c r="AB366" s="27" t="s">
        <v>367</v>
      </c>
      <c r="AC366" s="27" t="s">
        <v>367</v>
      </c>
      <c r="AD366" s="27" t="s">
        <v>367</v>
      </c>
      <c r="AE366" s="27" t="s">
        <v>367</v>
      </c>
      <c r="AF366" s="27" t="s">
        <v>367</v>
      </c>
      <c r="AG366" s="27" t="s">
        <v>367</v>
      </c>
      <c r="AH366" s="27" t="s">
        <v>367</v>
      </c>
      <c r="AI366" s="27" t="s">
        <v>367</v>
      </c>
      <c r="AJ366" s="27" t="s">
        <v>367</v>
      </c>
      <c r="AK366" s="27" t="s">
        <v>367</v>
      </c>
      <c r="AL366" s="27" t="s">
        <v>367</v>
      </c>
      <c r="AM366" s="59">
        <f>'Расчет субсидий'!AZ366-1</f>
        <v>0</v>
      </c>
      <c r="AN366" s="59">
        <f>AM366*'Расчет субсидий'!BA366</f>
        <v>0</v>
      </c>
      <c r="AO366" s="54">
        <f t="shared" si="136"/>
        <v>0</v>
      </c>
      <c r="AP366" s="27" t="s">
        <v>367</v>
      </c>
      <c r="AQ366" s="27" t="s">
        <v>367</v>
      </c>
      <c r="AR366" s="27" t="s">
        <v>367</v>
      </c>
      <c r="AS366" s="27" t="s">
        <v>367</v>
      </c>
      <c r="AT366" s="27" t="s">
        <v>367</v>
      </c>
      <c r="AU366" s="27" t="s">
        <v>367</v>
      </c>
      <c r="AV366" s="53">
        <f t="shared" si="137"/>
        <v>7.8695476174183776</v>
      </c>
    </row>
    <row r="367" spans="1:48" ht="15" customHeight="1">
      <c r="A367" s="33" t="s">
        <v>358</v>
      </c>
      <c r="B367" s="51">
        <f>'Расчет субсидий'!BM367</f>
        <v>-151.40000000000009</v>
      </c>
      <c r="C367" s="53">
        <f>'Расчет субсидий'!D367-1</f>
        <v>4.8535875688726637E-2</v>
      </c>
      <c r="D367" s="53">
        <f>C367*'Расчет субсидий'!E367</f>
        <v>0.48535875688726637</v>
      </c>
      <c r="E367" s="54">
        <f t="shared" si="158"/>
        <v>5.2660854586667343</v>
      </c>
      <c r="F367" s="27" t="s">
        <v>367</v>
      </c>
      <c r="G367" s="27" t="s">
        <v>367</v>
      </c>
      <c r="H367" s="27" t="s">
        <v>367</v>
      </c>
      <c r="I367" s="27" t="s">
        <v>367</v>
      </c>
      <c r="J367" s="27" t="s">
        <v>367</v>
      </c>
      <c r="K367" s="27" t="s">
        <v>367</v>
      </c>
      <c r="L367" s="53">
        <f>'Расчет субсидий'!P367-1</f>
        <v>-0.14773689658417244</v>
      </c>
      <c r="M367" s="53">
        <f>L367*'Расчет субсидий'!Q367</f>
        <v>-2.9547379316834488</v>
      </c>
      <c r="N367" s="54">
        <f t="shared" si="159"/>
        <v>-32.058559231523894</v>
      </c>
      <c r="O367" s="53">
        <f>'Расчет субсидий'!T367-1</f>
        <v>0.22699999999999987</v>
      </c>
      <c r="P367" s="53">
        <f>O367*'Расчет субсидий'!U367</f>
        <v>4.5399999999999974</v>
      </c>
      <c r="Q367" s="54">
        <f t="shared" si="160"/>
        <v>49.258466326383896</v>
      </c>
      <c r="R367" s="53">
        <f>'Расчет субсидий'!X367-1</f>
        <v>-0.45999999999999996</v>
      </c>
      <c r="S367" s="53">
        <f>R367*'Расчет субсидий'!Y367</f>
        <v>-13.799999999999999</v>
      </c>
      <c r="T367" s="54">
        <f t="shared" si="161"/>
        <v>-149.72837782028594</v>
      </c>
      <c r="U367" s="59">
        <f>'Расчет субсидий'!AB367-1</f>
        <v>-0.11160447761194026</v>
      </c>
      <c r="V367" s="59">
        <f>U367*'Расчет субсидий'!AC367</f>
        <v>-0.55802238805970128</v>
      </c>
      <c r="W367" s="54">
        <f t="shared" ref="W367:W368" si="163">$B367*V367/$AV367</f>
        <v>-6.0544773153319698</v>
      </c>
      <c r="X367" s="67">
        <f>'Расчет субсидий'!AF367-1</f>
        <v>0</v>
      </c>
      <c r="Y367" s="67">
        <f>X367*'Расчет субсидий'!AG367</f>
        <v>0</v>
      </c>
      <c r="Z367" s="54">
        <f t="shared" si="162"/>
        <v>0</v>
      </c>
      <c r="AA367" s="27" t="s">
        <v>367</v>
      </c>
      <c r="AB367" s="27" t="s">
        <v>367</v>
      </c>
      <c r="AC367" s="27" t="s">
        <v>367</v>
      </c>
      <c r="AD367" s="27" t="s">
        <v>367</v>
      </c>
      <c r="AE367" s="27" t="s">
        <v>367</v>
      </c>
      <c r="AF367" s="27" t="s">
        <v>367</v>
      </c>
      <c r="AG367" s="27" t="s">
        <v>367</v>
      </c>
      <c r="AH367" s="27" t="s">
        <v>367</v>
      </c>
      <c r="AI367" s="27" t="s">
        <v>367</v>
      </c>
      <c r="AJ367" s="27" t="s">
        <v>367</v>
      </c>
      <c r="AK367" s="27" t="s">
        <v>367</v>
      </c>
      <c r="AL367" s="27" t="s">
        <v>367</v>
      </c>
      <c r="AM367" s="59">
        <f>'Расчет субсидий'!AZ367-1</f>
        <v>-0.16666666666666663</v>
      </c>
      <c r="AN367" s="59">
        <f>AM367*'Расчет субсидий'!BA367</f>
        <v>-1.6666666666666663</v>
      </c>
      <c r="AO367" s="54">
        <f t="shared" ref="AO367:AO368" si="164">$B367*AN367/$AV367</f>
        <v>-18.083137417908926</v>
      </c>
      <c r="AP367" s="27" t="s">
        <v>367</v>
      </c>
      <c r="AQ367" s="27" t="s">
        <v>367</v>
      </c>
      <c r="AR367" s="27" t="s">
        <v>367</v>
      </c>
      <c r="AS367" s="27" t="s">
        <v>367</v>
      </c>
      <c r="AT367" s="27" t="s">
        <v>367</v>
      </c>
      <c r="AU367" s="27" t="s">
        <v>367</v>
      </c>
      <c r="AV367" s="53">
        <f t="shared" si="137"/>
        <v>-13.954068229522552</v>
      </c>
    </row>
    <row r="368" spans="1:48" ht="15" customHeight="1">
      <c r="A368" s="33" t="s">
        <v>359</v>
      </c>
      <c r="B368" s="51">
        <f>'Расчет субсидий'!BM368</f>
        <v>-522.20000000000005</v>
      </c>
      <c r="C368" s="53">
        <f>'Расчет субсидий'!D368-1</f>
        <v>2.307557272009042E-3</v>
      </c>
      <c r="D368" s="53">
        <f>C368*'Расчет субсидий'!E368</f>
        <v>2.307557272009042E-2</v>
      </c>
      <c r="E368" s="54">
        <f t="shared" si="158"/>
        <v>0.25985066457653944</v>
      </c>
      <c r="F368" s="27" t="s">
        <v>367</v>
      </c>
      <c r="G368" s="27" t="s">
        <v>367</v>
      </c>
      <c r="H368" s="27" t="s">
        <v>367</v>
      </c>
      <c r="I368" s="27" t="s">
        <v>367</v>
      </c>
      <c r="J368" s="27" t="s">
        <v>367</v>
      </c>
      <c r="K368" s="27" t="s">
        <v>367</v>
      </c>
      <c r="L368" s="53">
        <f>'Расчет субсидий'!P368-1</f>
        <v>-0.26966692050458574</v>
      </c>
      <c r="M368" s="53">
        <f>L368*'Расчет субсидий'!Q368</f>
        <v>-5.3933384100917152</v>
      </c>
      <c r="N368" s="54">
        <f t="shared" si="159"/>
        <v>-60.733598561059566</v>
      </c>
      <c r="O368" s="53">
        <f>'Расчет субсидий'!T368-1</f>
        <v>-1</v>
      </c>
      <c r="P368" s="53">
        <f>O368*'Расчет субсидий'!U368</f>
        <v>-20</v>
      </c>
      <c r="Q368" s="54">
        <f t="shared" si="160"/>
        <v>-225.2170879817896</v>
      </c>
      <c r="R368" s="53">
        <f>'Расчет субсидий'!X368-1</f>
        <v>-0.69</v>
      </c>
      <c r="S368" s="53">
        <f>R368*'Расчет субсидий'!Y368</f>
        <v>-20.7</v>
      </c>
      <c r="T368" s="54">
        <f t="shared" si="161"/>
        <v>-233.09968606115228</v>
      </c>
      <c r="U368" s="59">
        <f>'Расчет субсидий'!AB368-1</f>
        <v>-6.0554518151850423E-2</v>
      </c>
      <c r="V368" s="59">
        <f>U368*'Расчет субсидий'!AC368</f>
        <v>-0.30277259075925211</v>
      </c>
      <c r="W368" s="54">
        <f t="shared" si="163"/>
        <v>-3.4094780605750437</v>
      </c>
      <c r="X368" s="67">
        <f>'Расчет субсидий'!AF368-1</f>
        <v>0</v>
      </c>
      <c r="Y368" s="67">
        <f>X368*'Расчет субсидий'!AG368</f>
        <v>0</v>
      </c>
      <c r="Z368" s="54">
        <f t="shared" si="162"/>
        <v>0</v>
      </c>
      <c r="AA368" s="27" t="s">
        <v>367</v>
      </c>
      <c r="AB368" s="27" t="s">
        <v>367</v>
      </c>
      <c r="AC368" s="27" t="s">
        <v>367</v>
      </c>
      <c r="AD368" s="27" t="s">
        <v>367</v>
      </c>
      <c r="AE368" s="27" t="s">
        <v>367</v>
      </c>
      <c r="AF368" s="27" t="s">
        <v>367</v>
      </c>
      <c r="AG368" s="27" t="s">
        <v>367</v>
      </c>
      <c r="AH368" s="27" t="s">
        <v>367</v>
      </c>
      <c r="AI368" s="27" t="s">
        <v>367</v>
      </c>
      <c r="AJ368" s="27" t="s">
        <v>367</v>
      </c>
      <c r="AK368" s="27" t="s">
        <v>367</v>
      </c>
      <c r="AL368" s="27" t="s">
        <v>367</v>
      </c>
      <c r="AM368" s="59">
        <f>'Расчет субсидий'!AZ368-1</f>
        <v>0</v>
      </c>
      <c r="AN368" s="59">
        <f>AM368*'Расчет субсидий'!BA368</f>
        <v>0</v>
      </c>
      <c r="AO368" s="54">
        <f t="shared" si="164"/>
        <v>0</v>
      </c>
      <c r="AP368" s="27" t="s">
        <v>367</v>
      </c>
      <c r="AQ368" s="27" t="s">
        <v>367</v>
      </c>
      <c r="AR368" s="27" t="s">
        <v>367</v>
      </c>
      <c r="AS368" s="27" t="s">
        <v>367</v>
      </c>
      <c r="AT368" s="27" t="s">
        <v>367</v>
      </c>
      <c r="AU368" s="27" t="s">
        <v>367</v>
      </c>
      <c r="AV368" s="53">
        <f t="shared" ref="AV368" si="165">D368+M368+P368+S368+V368+Y368+AN368</f>
        <v>-46.373035428130883</v>
      </c>
    </row>
    <row r="369" spans="1:49" s="49" customFormat="1" ht="15" customHeight="1">
      <c r="A369" s="48" t="s">
        <v>369</v>
      </c>
      <c r="B369" s="52">
        <f>'Расчет субсидий'!BM369</f>
        <v>-41393.999999999985</v>
      </c>
      <c r="C369" s="52"/>
      <c r="D369" s="52"/>
      <c r="E369" s="52">
        <f>E6+E17+E45</f>
        <v>8861.6658934481184</v>
      </c>
      <c r="F369" s="52"/>
      <c r="G369" s="52"/>
      <c r="H369" s="52">
        <f>H6+H17</f>
        <v>-3243.5905440734</v>
      </c>
      <c r="I369" s="52"/>
      <c r="J369" s="52"/>
      <c r="K369" s="52">
        <f>K6+K17</f>
        <v>32333.993289447353</v>
      </c>
      <c r="L369" s="52"/>
      <c r="M369" s="52"/>
      <c r="N369" s="52">
        <f>N6+N17+N45</f>
        <v>-29836.879808725607</v>
      </c>
      <c r="O369" s="52"/>
      <c r="P369" s="52"/>
      <c r="Q369" s="52">
        <f>Q17+Q45</f>
        <v>9271.9200976488428</v>
      </c>
      <c r="R369" s="52"/>
      <c r="S369" s="52"/>
      <c r="T369" s="52">
        <f>T17+T45</f>
        <v>12726.004642217775</v>
      </c>
      <c r="U369" s="52"/>
      <c r="V369" s="52"/>
      <c r="W369" s="52">
        <f>W6+W17+W45</f>
        <v>-14712.378791108224</v>
      </c>
      <c r="X369" s="52"/>
      <c r="Y369" s="52"/>
      <c r="Z369" s="52">
        <f>Z17+Z45</f>
        <v>640.97495119938196</v>
      </c>
      <c r="AA369" s="52"/>
      <c r="AB369" s="52"/>
      <c r="AC369" s="52">
        <f>AC17</f>
        <v>1990.0226613895804</v>
      </c>
      <c r="AD369" s="52"/>
      <c r="AE369" s="52"/>
      <c r="AF369" s="52">
        <f>AF17</f>
        <v>-3163.0645920215807</v>
      </c>
      <c r="AG369" s="52"/>
      <c r="AH369" s="52"/>
      <c r="AI369" s="52">
        <f>AI6+AI17</f>
        <v>-70357.987348526032</v>
      </c>
      <c r="AJ369" s="52"/>
      <c r="AK369" s="52"/>
      <c r="AL369" s="52">
        <f>AL6+AL17</f>
        <v>-10075.70947288808</v>
      </c>
      <c r="AM369" s="52"/>
      <c r="AN369" s="52"/>
      <c r="AO369" s="52">
        <f>AO6+AO17+AO45</f>
        <v>-5576.9451476310369</v>
      </c>
      <c r="AP369" s="52"/>
      <c r="AQ369" s="52"/>
      <c r="AR369" s="52">
        <f>AR17</f>
        <v>14947.494219619404</v>
      </c>
      <c r="AS369" s="52"/>
      <c r="AT369" s="52"/>
      <c r="AU369" s="52">
        <f>AU6+AU17</f>
        <v>14800.479950003499</v>
      </c>
      <c r="AV369" s="52"/>
      <c r="AW369" s="23"/>
    </row>
  </sheetData>
  <mergeCells count="19">
    <mergeCell ref="AP3:AR3"/>
    <mergeCell ref="AS3:AU3"/>
    <mergeCell ref="A1:AV1"/>
    <mergeCell ref="A3:A4"/>
    <mergeCell ref="B3:B4"/>
    <mergeCell ref="AV3:AV4"/>
    <mergeCell ref="C3:E3"/>
    <mergeCell ref="L3:N3"/>
    <mergeCell ref="I3:K3"/>
    <mergeCell ref="F3:H3"/>
    <mergeCell ref="O3:Q3"/>
    <mergeCell ref="R3:T3"/>
    <mergeCell ref="U3:W3"/>
    <mergeCell ref="X3:Z3"/>
    <mergeCell ref="AA3:AC3"/>
    <mergeCell ref="AD3:AF3"/>
    <mergeCell ref="AG3:AI3"/>
    <mergeCell ref="AJ3:AL3"/>
    <mergeCell ref="AM3:AO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31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2017-03-14T08:50:07Z</cp:lastPrinted>
  <dcterms:created xsi:type="dcterms:W3CDTF">2010-02-05T14:48:49Z</dcterms:created>
  <dcterms:modified xsi:type="dcterms:W3CDTF">2017-03-17T13:17:33Z</dcterms:modified>
</cp:coreProperties>
</file>