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субсидий'!$A$1:$E$354</definedName>
    <definedName name="_xlnm.Print_Titles" localSheetId="1">'Плюсы и минусы'!$3:$4</definedName>
    <definedName name="_xlnm.Print_Titles" localSheetId="0">'Расчет субсидий'!$A:$A,'Расчет субсидий'!$3:$6</definedName>
    <definedName name="_xlnm.Print_Area" localSheetId="0">'Расчет субсидий'!$A$1:$Q$380</definedName>
  </definedNames>
  <calcPr calcId="125725"/>
</workbook>
</file>

<file path=xl/calcChain.xml><?xml version="1.0" encoding="utf-8"?>
<calcChain xmlns="http://schemas.openxmlformats.org/spreadsheetml/2006/main">
  <c r="P286" i="7"/>
  <c r="O286"/>
  <c r="P125"/>
  <c r="P126"/>
  <c r="O125"/>
  <c r="O379" l="1"/>
  <c r="O378"/>
  <c r="O377"/>
  <c r="O376"/>
  <c r="O375"/>
  <c r="O374"/>
  <c r="O373"/>
  <c r="O372"/>
  <c r="O371"/>
  <c r="O370"/>
  <c r="O369"/>
  <c r="O368"/>
  <c r="O366"/>
  <c r="O365"/>
  <c r="O364"/>
  <c r="O363"/>
  <c r="O362"/>
  <c r="O361"/>
  <c r="O360"/>
  <c r="O359"/>
  <c r="O358"/>
  <c r="O357"/>
  <c r="O355"/>
  <c r="O354"/>
  <c r="O353"/>
  <c r="O352"/>
  <c r="O351"/>
  <c r="O350"/>
  <c r="O349"/>
  <c r="O348"/>
  <c r="O347"/>
  <c r="O346"/>
  <c r="O345"/>
  <c r="O343"/>
  <c r="O342"/>
  <c r="O341"/>
  <c r="O340"/>
  <c r="O339"/>
  <c r="O338"/>
  <c r="O337"/>
  <c r="O336"/>
  <c r="O335"/>
  <c r="O334"/>
  <c r="O333"/>
  <c r="O331"/>
  <c r="O330"/>
  <c r="O329"/>
  <c r="O328"/>
  <c r="O327"/>
  <c r="O326"/>
  <c r="O325"/>
  <c r="O324"/>
  <c r="O323"/>
  <c r="O322"/>
  <c r="O321"/>
  <c r="O320"/>
  <c r="O319"/>
  <c r="O318"/>
  <c r="O317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0"/>
  <c r="O289"/>
  <c r="O288"/>
  <c r="O287"/>
  <c r="O285"/>
  <c r="O284"/>
  <c r="O283"/>
  <c r="O282"/>
  <c r="O281"/>
  <c r="O280"/>
  <c r="O279"/>
  <c r="O278"/>
  <c r="O277"/>
  <c r="O276"/>
  <c r="O275"/>
  <c r="O274"/>
  <c r="O272"/>
  <c r="O271"/>
  <c r="O270"/>
  <c r="O269"/>
  <c r="O268"/>
  <c r="O267"/>
  <c r="O266"/>
  <c r="O264"/>
  <c r="O263"/>
  <c r="O262"/>
  <c r="O261"/>
  <c r="O260"/>
  <c r="O259"/>
  <c r="O258"/>
  <c r="O257"/>
  <c r="O256"/>
  <c r="O255"/>
  <c r="O254"/>
  <c r="O253"/>
  <c r="O252"/>
  <c r="O251"/>
  <c r="O250"/>
  <c r="O248"/>
  <c r="O247"/>
  <c r="O246"/>
  <c r="O245"/>
  <c r="O244"/>
  <c r="O243"/>
  <c r="O242"/>
  <c r="O241"/>
  <c r="O239"/>
  <c r="O238"/>
  <c r="O237"/>
  <c r="O236"/>
  <c r="O235"/>
  <c r="O234"/>
  <c r="O233"/>
  <c r="O232"/>
  <c r="O231"/>
  <c r="O229"/>
  <c r="O228"/>
  <c r="O227"/>
  <c r="O226"/>
  <c r="O225"/>
  <c r="O224"/>
  <c r="O223"/>
  <c r="O222"/>
  <c r="O221"/>
  <c r="O220"/>
  <c r="O219"/>
  <c r="O218"/>
  <c r="O217"/>
  <c r="O215"/>
  <c r="O214"/>
  <c r="O213"/>
  <c r="O212"/>
  <c r="O211"/>
  <c r="O210"/>
  <c r="O209"/>
  <c r="O208"/>
  <c r="O207"/>
  <c r="O206"/>
  <c r="O205"/>
  <c r="O204"/>
  <c r="O202"/>
  <c r="O201"/>
  <c r="O200"/>
  <c r="O199"/>
  <c r="O198"/>
  <c r="O197"/>
  <c r="O196"/>
  <c r="O195"/>
  <c r="O194"/>
  <c r="O193"/>
  <c r="O192"/>
  <c r="O191"/>
  <c r="O190"/>
  <c r="O188"/>
  <c r="O187"/>
  <c r="O186"/>
  <c r="O185"/>
  <c r="O184"/>
  <c r="O183"/>
  <c r="O181"/>
  <c r="O180"/>
  <c r="O179"/>
  <c r="O178"/>
  <c r="O177"/>
  <c r="O176"/>
  <c r="O175"/>
  <c r="O174"/>
  <c r="O173"/>
  <c r="O172"/>
  <c r="O171"/>
  <c r="O170"/>
  <c r="O169"/>
  <c r="O167"/>
  <c r="O166"/>
  <c r="O165"/>
  <c r="O164"/>
  <c r="O163"/>
  <c r="O162"/>
  <c r="O161"/>
  <c r="O160"/>
  <c r="O159"/>
  <c r="O158"/>
  <c r="O157"/>
  <c r="O156"/>
  <c r="O154"/>
  <c r="O153"/>
  <c r="O152"/>
  <c r="O151"/>
  <c r="O150"/>
  <c r="O149"/>
  <c r="O147"/>
  <c r="O146"/>
  <c r="O145"/>
  <c r="O144"/>
  <c r="O143"/>
  <c r="O142"/>
  <c r="O141"/>
  <c r="O140"/>
  <c r="O138"/>
  <c r="O137"/>
  <c r="O136"/>
  <c r="O135"/>
  <c r="O134"/>
  <c r="O133"/>
  <c r="O132"/>
  <c r="O130"/>
  <c r="O129"/>
  <c r="O128"/>
  <c r="O127"/>
  <c r="O126"/>
  <c r="O124"/>
  <c r="O123"/>
  <c r="O122"/>
  <c r="O121"/>
  <c r="O120"/>
  <c r="O119"/>
  <c r="O118"/>
  <c r="O117"/>
  <c r="O116"/>
  <c r="O114"/>
  <c r="O113"/>
  <c r="O112"/>
  <c r="O111"/>
  <c r="O110"/>
  <c r="O109"/>
  <c r="O108"/>
  <c r="O107"/>
  <c r="O106"/>
  <c r="O105"/>
  <c r="O104"/>
  <c r="O103"/>
  <c r="O102"/>
  <c r="O100"/>
  <c r="O99"/>
  <c r="O98"/>
  <c r="O97"/>
  <c r="O96"/>
  <c r="O95"/>
  <c r="O94"/>
  <c r="O93"/>
  <c r="O92"/>
  <c r="O90"/>
  <c r="O89"/>
  <c r="O88"/>
  <c r="O87"/>
  <c r="O86"/>
  <c r="O85"/>
  <c r="O84"/>
  <c r="O83"/>
  <c r="O81"/>
  <c r="O80"/>
  <c r="O79"/>
  <c r="O78"/>
  <c r="O77"/>
  <c r="O75"/>
  <c r="O74"/>
  <c r="O73"/>
  <c r="O72"/>
  <c r="O71"/>
  <c r="O70"/>
  <c r="O69"/>
  <c r="O68"/>
  <c r="O67"/>
  <c r="O66"/>
  <c r="O65"/>
  <c r="O64"/>
  <c r="O62"/>
  <c r="O61"/>
  <c r="O60"/>
  <c r="O59"/>
  <c r="O58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7"/>
  <c r="O26"/>
  <c r="O25"/>
  <c r="O24"/>
  <c r="O23"/>
  <c r="O22"/>
  <c r="O21"/>
  <c r="O20"/>
  <c r="O19"/>
  <c r="O9"/>
  <c r="O10"/>
  <c r="O11"/>
  <c r="O12"/>
  <c r="O13"/>
  <c r="O14"/>
  <c r="O15"/>
  <c r="O16"/>
  <c r="O17"/>
  <c r="O8"/>
  <c r="K48" l="1"/>
  <c r="K32"/>
  <c r="H52"/>
  <c r="K52" s="1"/>
  <c r="H48"/>
  <c r="H45"/>
  <c r="K45" s="1"/>
  <c r="H44"/>
  <c r="K44" s="1"/>
  <c r="H41"/>
  <c r="K41" s="1"/>
  <c r="H40"/>
  <c r="K40" s="1"/>
  <c r="H36"/>
  <c r="K36" s="1"/>
  <c r="H32"/>
  <c r="H29"/>
  <c r="K29" s="1"/>
  <c r="J379"/>
  <c r="J378"/>
  <c r="J377"/>
  <c r="J376"/>
  <c r="J375"/>
  <c r="J374"/>
  <c r="J373"/>
  <c r="J372"/>
  <c r="J371"/>
  <c r="J370"/>
  <c r="J369"/>
  <c r="J368"/>
  <c r="J366"/>
  <c r="J365"/>
  <c r="J364"/>
  <c r="J363"/>
  <c r="J362"/>
  <c r="J361"/>
  <c r="J360"/>
  <c r="J359"/>
  <c r="J358"/>
  <c r="J357"/>
  <c r="J355"/>
  <c r="J354"/>
  <c r="J353"/>
  <c r="J352"/>
  <c r="J351"/>
  <c r="J350"/>
  <c r="J349"/>
  <c r="J348"/>
  <c r="J347"/>
  <c r="J346"/>
  <c r="J345"/>
  <c r="J343"/>
  <c r="J342"/>
  <c r="J341"/>
  <c r="J340"/>
  <c r="J339"/>
  <c r="J338"/>
  <c r="J337"/>
  <c r="J336"/>
  <c r="J335"/>
  <c r="J334"/>
  <c r="J333"/>
  <c r="J331"/>
  <c r="J330"/>
  <c r="J329"/>
  <c r="J328"/>
  <c r="J327"/>
  <c r="J326"/>
  <c r="J325"/>
  <c r="J324"/>
  <c r="J323"/>
  <c r="J322"/>
  <c r="J321"/>
  <c r="J320"/>
  <c r="J319"/>
  <c r="J318"/>
  <c r="J317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2"/>
  <c r="J271"/>
  <c r="J270"/>
  <c r="J269"/>
  <c r="J268"/>
  <c r="J267"/>
  <c r="J266"/>
  <c r="J264"/>
  <c r="J263"/>
  <c r="J262"/>
  <c r="J261"/>
  <c r="J260"/>
  <c r="J259"/>
  <c r="J258"/>
  <c r="J257"/>
  <c r="J256"/>
  <c r="J255"/>
  <c r="J254"/>
  <c r="J253"/>
  <c r="J252"/>
  <c r="J251"/>
  <c r="J250"/>
  <c r="J248"/>
  <c r="J247"/>
  <c r="J246"/>
  <c r="J245"/>
  <c r="J244"/>
  <c r="J243"/>
  <c r="J242"/>
  <c r="J241"/>
  <c r="J239"/>
  <c r="J238"/>
  <c r="J237"/>
  <c r="J236"/>
  <c r="J235"/>
  <c r="J234"/>
  <c r="J233"/>
  <c r="J232"/>
  <c r="J231"/>
  <c r="J229"/>
  <c r="J228"/>
  <c r="J227"/>
  <c r="J226"/>
  <c r="J225"/>
  <c r="J224"/>
  <c r="J223"/>
  <c r="J222"/>
  <c r="J221"/>
  <c r="J220"/>
  <c r="J219"/>
  <c r="J218"/>
  <c r="J217"/>
  <c r="J215"/>
  <c r="J214"/>
  <c r="J213"/>
  <c r="J212"/>
  <c r="J211"/>
  <c r="J210"/>
  <c r="J209"/>
  <c r="J208"/>
  <c r="J207"/>
  <c r="J206"/>
  <c r="J205"/>
  <c r="J204"/>
  <c r="J202"/>
  <c r="J201"/>
  <c r="J200"/>
  <c r="J199"/>
  <c r="J198"/>
  <c r="J197"/>
  <c r="J196"/>
  <c r="J195"/>
  <c r="J194"/>
  <c r="J193"/>
  <c r="J192"/>
  <c r="J191"/>
  <c r="J190"/>
  <c r="J188"/>
  <c r="J187"/>
  <c r="J186"/>
  <c r="J185"/>
  <c r="J184"/>
  <c r="J183"/>
  <c r="J181"/>
  <c r="J180"/>
  <c r="J179"/>
  <c r="J178"/>
  <c r="J177"/>
  <c r="J176"/>
  <c r="J175"/>
  <c r="J174"/>
  <c r="J173"/>
  <c r="J172"/>
  <c r="J171"/>
  <c r="J170"/>
  <c r="J169"/>
  <c r="J167"/>
  <c r="J166"/>
  <c r="J165"/>
  <c r="J164"/>
  <c r="J163"/>
  <c r="J162"/>
  <c r="J161"/>
  <c r="J160"/>
  <c r="J159"/>
  <c r="J158"/>
  <c r="J157"/>
  <c r="J156"/>
  <c r="J154"/>
  <c r="J153"/>
  <c r="J152"/>
  <c r="J151"/>
  <c r="J150"/>
  <c r="J149"/>
  <c r="J147"/>
  <c r="J146"/>
  <c r="J145"/>
  <c r="J144"/>
  <c r="J143"/>
  <c r="J142"/>
  <c r="J141"/>
  <c r="J140"/>
  <c r="J138"/>
  <c r="J137"/>
  <c r="J136"/>
  <c r="J135"/>
  <c r="J134"/>
  <c r="J133"/>
  <c r="J132"/>
  <c r="J130"/>
  <c r="J129"/>
  <c r="J128"/>
  <c r="J127"/>
  <c r="J126"/>
  <c r="J125"/>
  <c r="J124"/>
  <c r="J123"/>
  <c r="J122"/>
  <c r="J121"/>
  <c r="J120"/>
  <c r="J119"/>
  <c r="J118"/>
  <c r="J117"/>
  <c r="J116"/>
  <c r="J114"/>
  <c r="J113"/>
  <c r="J112"/>
  <c r="J111"/>
  <c r="J110"/>
  <c r="J109"/>
  <c r="J108"/>
  <c r="J107"/>
  <c r="J106"/>
  <c r="J105"/>
  <c r="J104"/>
  <c r="J103"/>
  <c r="J102"/>
  <c r="J100"/>
  <c r="J99"/>
  <c r="J98"/>
  <c r="J97"/>
  <c r="J96"/>
  <c r="J95"/>
  <c r="J94"/>
  <c r="J93"/>
  <c r="J92"/>
  <c r="J90"/>
  <c r="J89"/>
  <c r="J88"/>
  <c r="J87"/>
  <c r="J86"/>
  <c r="J85"/>
  <c r="J84"/>
  <c r="J83"/>
  <c r="J81"/>
  <c r="J80"/>
  <c r="J79"/>
  <c r="J78"/>
  <c r="J77"/>
  <c r="J75"/>
  <c r="J74"/>
  <c r="J73"/>
  <c r="J72"/>
  <c r="J71"/>
  <c r="J70"/>
  <c r="J69"/>
  <c r="J68"/>
  <c r="J67"/>
  <c r="J66"/>
  <c r="J65"/>
  <c r="J64"/>
  <c r="J62"/>
  <c r="J61"/>
  <c r="J60"/>
  <c r="J59"/>
  <c r="J58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7"/>
  <c r="J26"/>
  <c r="J25"/>
  <c r="J24"/>
  <c r="J23"/>
  <c r="J22"/>
  <c r="J21"/>
  <c r="J20"/>
  <c r="J19"/>
  <c r="J9"/>
  <c r="J10"/>
  <c r="J11"/>
  <c r="J12"/>
  <c r="J13"/>
  <c r="J14"/>
  <c r="J15"/>
  <c r="J16"/>
  <c r="J17"/>
  <c r="J8"/>
  <c r="H10"/>
  <c r="H12"/>
  <c r="K12" s="1"/>
  <c r="H14"/>
  <c r="K14" s="1"/>
  <c r="D53"/>
  <c r="H53" s="1"/>
  <c r="K53" s="1"/>
  <c r="D379"/>
  <c r="D378"/>
  <c r="D377"/>
  <c r="D376"/>
  <c r="D375"/>
  <c r="D374"/>
  <c r="D373"/>
  <c r="D372"/>
  <c r="D371"/>
  <c r="D370"/>
  <c r="D369"/>
  <c r="D368"/>
  <c r="D366"/>
  <c r="D365"/>
  <c r="D364"/>
  <c r="D363"/>
  <c r="D362"/>
  <c r="D361"/>
  <c r="D360"/>
  <c r="D359"/>
  <c r="D358"/>
  <c r="D357"/>
  <c r="D355"/>
  <c r="D354"/>
  <c r="D353"/>
  <c r="D352"/>
  <c r="D351"/>
  <c r="D350"/>
  <c r="D349"/>
  <c r="D348"/>
  <c r="D347"/>
  <c r="D346"/>
  <c r="D345"/>
  <c r="D343"/>
  <c r="D342"/>
  <c r="D341"/>
  <c r="D340"/>
  <c r="D339"/>
  <c r="D338"/>
  <c r="D337"/>
  <c r="D336"/>
  <c r="D335"/>
  <c r="D334"/>
  <c r="D333"/>
  <c r="D331"/>
  <c r="D330"/>
  <c r="D329"/>
  <c r="D328"/>
  <c r="D327"/>
  <c r="D326"/>
  <c r="D325"/>
  <c r="D324"/>
  <c r="D323"/>
  <c r="D322"/>
  <c r="D321"/>
  <c r="D320"/>
  <c r="D319"/>
  <c r="D318"/>
  <c r="D317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2"/>
  <c r="D271"/>
  <c r="D270"/>
  <c r="D269"/>
  <c r="D268"/>
  <c r="D267"/>
  <c r="D266"/>
  <c r="D264"/>
  <c r="D263"/>
  <c r="D262"/>
  <c r="D261"/>
  <c r="D260"/>
  <c r="D259"/>
  <c r="D258"/>
  <c r="D257"/>
  <c r="D256"/>
  <c r="D255"/>
  <c r="D254"/>
  <c r="D253"/>
  <c r="D252"/>
  <c r="D251"/>
  <c r="D250"/>
  <c r="D248"/>
  <c r="D247"/>
  <c r="D246"/>
  <c r="D245"/>
  <c r="D244"/>
  <c r="D243"/>
  <c r="D242"/>
  <c r="D241"/>
  <c r="D239"/>
  <c r="D238"/>
  <c r="D237"/>
  <c r="D236"/>
  <c r="D235"/>
  <c r="D234"/>
  <c r="D233"/>
  <c r="D232"/>
  <c r="D231"/>
  <c r="D229"/>
  <c r="D228"/>
  <c r="D227"/>
  <c r="D226"/>
  <c r="D225"/>
  <c r="D224"/>
  <c r="D223"/>
  <c r="D222"/>
  <c r="D221"/>
  <c r="D220"/>
  <c r="D219"/>
  <c r="D218"/>
  <c r="D217"/>
  <c r="D215"/>
  <c r="D214"/>
  <c r="D213"/>
  <c r="D212"/>
  <c r="D211"/>
  <c r="D210"/>
  <c r="D209"/>
  <c r="D208"/>
  <c r="D207"/>
  <c r="D206"/>
  <c r="D205"/>
  <c r="D204"/>
  <c r="D202"/>
  <c r="D201"/>
  <c r="D200"/>
  <c r="D199"/>
  <c r="D198"/>
  <c r="D197"/>
  <c r="D196"/>
  <c r="D195"/>
  <c r="D194"/>
  <c r="D193"/>
  <c r="D192"/>
  <c r="D191"/>
  <c r="D190"/>
  <c r="D188"/>
  <c r="D187"/>
  <c r="D186"/>
  <c r="D185"/>
  <c r="D184"/>
  <c r="D183"/>
  <c r="D181"/>
  <c r="D180"/>
  <c r="D179"/>
  <c r="D178"/>
  <c r="D177"/>
  <c r="D176"/>
  <c r="D175"/>
  <c r="D174"/>
  <c r="D173"/>
  <c r="D172"/>
  <c r="D171"/>
  <c r="D170"/>
  <c r="D169"/>
  <c r="D167"/>
  <c r="D166"/>
  <c r="D165"/>
  <c r="D164"/>
  <c r="D163"/>
  <c r="D162"/>
  <c r="D161"/>
  <c r="D160"/>
  <c r="D159"/>
  <c r="D158"/>
  <c r="D157"/>
  <c r="D156"/>
  <c r="D154"/>
  <c r="D153"/>
  <c r="D152"/>
  <c r="D151"/>
  <c r="D150"/>
  <c r="D149"/>
  <c r="D147"/>
  <c r="D146"/>
  <c r="D145"/>
  <c r="D144"/>
  <c r="D143"/>
  <c r="D142"/>
  <c r="D141"/>
  <c r="D140"/>
  <c r="D138"/>
  <c r="D137"/>
  <c r="D136"/>
  <c r="D135"/>
  <c r="D134"/>
  <c r="D133"/>
  <c r="D132"/>
  <c r="D130"/>
  <c r="D129"/>
  <c r="D128"/>
  <c r="D127"/>
  <c r="D126"/>
  <c r="D125"/>
  <c r="D124"/>
  <c r="D123"/>
  <c r="D122"/>
  <c r="D121"/>
  <c r="D120"/>
  <c r="D119"/>
  <c r="D118"/>
  <c r="D117"/>
  <c r="D116"/>
  <c r="D114"/>
  <c r="D113"/>
  <c r="D112"/>
  <c r="D111"/>
  <c r="D110"/>
  <c r="D109"/>
  <c r="D108"/>
  <c r="D107"/>
  <c r="D106"/>
  <c r="D105"/>
  <c r="D104"/>
  <c r="D103"/>
  <c r="D102"/>
  <c r="D100"/>
  <c r="D99"/>
  <c r="D98"/>
  <c r="D97"/>
  <c r="D96"/>
  <c r="D95"/>
  <c r="D94"/>
  <c r="D93"/>
  <c r="D92"/>
  <c r="D90"/>
  <c r="D89"/>
  <c r="D88"/>
  <c r="D87"/>
  <c r="D86"/>
  <c r="D85"/>
  <c r="D84"/>
  <c r="D83"/>
  <c r="D81"/>
  <c r="D80"/>
  <c r="D79"/>
  <c r="D78"/>
  <c r="D77"/>
  <c r="D75"/>
  <c r="D74"/>
  <c r="D73"/>
  <c r="D72"/>
  <c r="D71"/>
  <c r="D70"/>
  <c r="D69"/>
  <c r="D68"/>
  <c r="D67"/>
  <c r="D66"/>
  <c r="D65"/>
  <c r="D64"/>
  <c r="D62"/>
  <c r="D61"/>
  <c r="D60"/>
  <c r="D59"/>
  <c r="D58"/>
  <c r="D55"/>
  <c r="H55" s="1"/>
  <c r="K55" s="1"/>
  <c r="D54"/>
  <c r="H54" s="1"/>
  <c r="D52"/>
  <c r="D51"/>
  <c r="H51" s="1"/>
  <c r="K51" s="1"/>
  <c r="D50"/>
  <c r="H50" s="1"/>
  <c r="K50" s="1"/>
  <c r="D49"/>
  <c r="H49" s="1"/>
  <c r="K49" s="1"/>
  <c r="D48"/>
  <c r="D47"/>
  <c r="H47" s="1"/>
  <c r="K47" s="1"/>
  <c r="D46"/>
  <c r="H46" s="1"/>
  <c r="K46" s="1"/>
  <c r="D45"/>
  <c r="D44"/>
  <c r="D43"/>
  <c r="H43" s="1"/>
  <c r="K43" s="1"/>
  <c r="D42"/>
  <c r="H42" s="1"/>
  <c r="K42" s="1"/>
  <c r="D41"/>
  <c r="D40"/>
  <c r="D39"/>
  <c r="H39" s="1"/>
  <c r="K39" s="1"/>
  <c r="D38"/>
  <c r="H38" s="1"/>
  <c r="K38" s="1"/>
  <c r="D37"/>
  <c r="H37" s="1"/>
  <c r="K37" s="1"/>
  <c r="D36"/>
  <c r="D35"/>
  <c r="H35" s="1"/>
  <c r="K35" s="1"/>
  <c r="D34"/>
  <c r="H34" s="1"/>
  <c r="K34" s="1"/>
  <c r="D33"/>
  <c r="H33" s="1"/>
  <c r="K33" s="1"/>
  <c r="D32"/>
  <c r="D31"/>
  <c r="H31" s="1"/>
  <c r="K31" s="1"/>
  <c r="D30"/>
  <c r="H30" s="1"/>
  <c r="K30" s="1"/>
  <c r="D29"/>
  <c r="D27"/>
  <c r="D26"/>
  <c r="D25"/>
  <c r="D24"/>
  <c r="D23"/>
  <c r="D22"/>
  <c r="D21"/>
  <c r="D20"/>
  <c r="D19"/>
  <c r="D17"/>
  <c r="H17" s="1"/>
  <c r="K17" s="1"/>
  <c r="D16"/>
  <c r="H16" s="1"/>
  <c r="K16" s="1"/>
  <c r="D15"/>
  <c r="H15" s="1"/>
  <c r="K15" s="1"/>
  <c r="D14"/>
  <c r="D13"/>
  <c r="H13" s="1"/>
  <c r="K13" s="1"/>
  <c r="D12"/>
  <c r="D11"/>
  <c r="H11" s="1"/>
  <c r="K11" s="1"/>
  <c r="D10"/>
  <c r="D9"/>
  <c r="H9" s="1"/>
  <c r="K9" s="1"/>
  <c r="D8"/>
  <c r="H8" s="1"/>
  <c r="K8" s="1"/>
  <c r="K54" l="1"/>
  <c r="K10"/>
  <c r="Q56"/>
  <c r="Q28"/>
  <c r="Q18"/>
  <c r="Q7"/>
  <c r="Q380" l="1"/>
  <c r="P379"/>
  <c r="P378"/>
  <c r="P377"/>
  <c r="P376"/>
  <c r="P375"/>
  <c r="P374"/>
  <c r="P373"/>
  <c r="P372"/>
  <c r="P371"/>
  <c r="P370"/>
  <c r="P369"/>
  <c r="P368"/>
  <c r="P366"/>
  <c r="P365"/>
  <c r="P364"/>
  <c r="P363"/>
  <c r="P362"/>
  <c r="P361"/>
  <c r="P360"/>
  <c r="P359"/>
  <c r="P358"/>
  <c r="P357"/>
  <c r="P355"/>
  <c r="P354"/>
  <c r="P353"/>
  <c r="P352"/>
  <c r="P351"/>
  <c r="P350"/>
  <c r="P349"/>
  <c r="P348"/>
  <c r="P347"/>
  <c r="P346"/>
  <c r="P345"/>
  <c r="P343"/>
  <c r="P342"/>
  <c r="P341"/>
  <c r="P340"/>
  <c r="P339"/>
  <c r="P338"/>
  <c r="P337"/>
  <c r="P336"/>
  <c r="P335"/>
  <c r="P334"/>
  <c r="P333"/>
  <c r="P331"/>
  <c r="P330"/>
  <c r="P329"/>
  <c r="P328"/>
  <c r="P327"/>
  <c r="P326"/>
  <c r="P325"/>
  <c r="P324"/>
  <c r="P322"/>
  <c r="P321"/>
  <c r="P320"/>
  <c r="P319"/>
  <c r="P318"/>
  <c r="P317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0"/>
  <c r="P289"/>
  <c r="P288"/>
  <c r="P287"/>
  <c r="P285"/>
  <c r="P284"/>
  <c r="P283"/>
  <c r="P282"/>
  <c r="P281"/>
  <c r="P280"/>
  <c r="P279"/>
  <c r="P278"/>
  <c r="P277"/>
  <c r="P276"/>
  <c r="P275"/>
  <c r="P274"/>
  <c r="P272"/>
  <c r="P271"/>
  <c r="P270"/>
  <c r="P269"/>
  <c r="P268"/>
  <c r="P267"/>
  <c r="P266"/>
  <c r="P264"/>
  <c r="P263"/>
  <c r="P262"/>
  <c r="P261"/>
  <c r="P260"/>
  <c r="P259"/>
  <c r="P258"/>
  <c r="P257"/>
  <c r="P256"/>
  <c r="P255"/>
  <c r="P254"/>
  <c r="P253"/>
  <c r="P252"/>
  <c r="P251"/>
  <c r="P250"/>
  <c r="P248"/>
  <c r="P247"/>
  <c r="P246"/>
  <c r="P245"/>
  <c r="P244"/>
  <c r="P243"/>
  <c r="P242"/>
  <c r="P241"/>
  <c r="P239"/>
  <c r="P238"/>
  <c r="P237"/>
  <c r="P236"/>
  <c r="P235"/>
  <c r="P234"/>
  <c r="P233"/>
  <c r="P232"/>
  <c r="P231"/>
  <c r="P229"/>
  <c r="P228"/>
  <c r="P227"/>
  <c r="P226"/>
  <c r="P225"/>
  <c r="P224"/>
  <c r="P223"/>
  <c r="P222"/>
  <c r="P221"/>
  <c r="P220"/>
  <c r="P219"/>
  <c r="P218"/>
  <c r="P217"/>
  <c r="P215"/>
  <c r="P214"/>
  <c r="P213"/>
  <c r="P212"/>
  <c r="P211"/>
  <c r="P210"/>
  <c r="P209"/>
  <c r="P208"/>
  <c r="P207"/>
  <c r="P206"/>
  <c r="P205"/>
  <c r="P204"/>
  <c r="P202"/>
  <c r="P201"/>
  <c r="P200"/>
  <c r="P199"/>
  <c r="P198"/>
  <c r="P197"/>
  <c r="P196"/>
  <c r="P195"/>
  <c r="P194"/>
  <c r="P193"/>
  <c r="P192"/>
  <c r="P191"/>
  <c r="P190"/>
  <c r="P188"/>
  <c r="P187"/>
  <c r="P186"/>
  <c r="P185"/>
  <c r="P184"/>
  <c r="P183"/>
  <c r="P181"/>
  <c r="P180"/>
  <c r="P179"/>
  <c r="P178"/>
  <c r="P177"/>
  <c r="P176"/>
  <c r="P175"/>
  <c r="P174"/>
  <c r="P173"/>
  <c r="P172"/>
  <c r="P171"/>
  <c r="P170"/>
  <c r="P169"/>
  <c r="P167"/>
  <c r="P166"/>
  <c r="P165"/>
  <c r="P164"/>
  <c r="P163"/>
  <c r="P162"/>
  <c r="P161"/>
  <c r="P160"/>
  <c r="P159"/>
  <c r="P158"/>
  <c r="P157"/>
  <c r="P156"/>
  <c r="P154"/>
  <c r="P153"/>
  <c r="P152"/>
  <c r="P151"/>
  <c r="P150"/>
  <c r="P149"/>
  <c r="P147"/>
  <c r="P146"/>
  <c r="P145"/>
  <c r="P144"/>
  <c r="P143"/>
  <c r="P142"/>
  <c r="P141"/>
  <c r="P140"/>
  <c r="P138"/>
  <c r="P137"/>
  <c r="P136"/>
  <c r="P135"/>
  <c r="P134"/>
  <c r="P133"/>
  <c r="P132"/>
  <c r="P130"/>
  <c r="P129"/>
  <c r="P128"/>
  <c r="P127"/>
  <c r="P124"/>
  <c r="P123"/>
  <c r="P122"/>
  <c r="P121"/>
  <c r="P120"/>
  <c r="P119"/>
  <c r="P118"/>
  <c r="P117"/>
  <c r="P116"/>
  <c r="P114"/>
  <c r="P113"/>
  <c r="P112"/>
  <c r="P111"/>
  <c r="P110"/>
  <c r="P109"/>
  <c r="P108"/>
  <c r="P107"/>
  <c r="P106"/>
  <c r="P105"/>
  <c r="P104"/>
  <c r="P103"/>
  <c r="P102"/>
  <c r="P100"/>
  <c r="P99"/>
  <c r="P98"/>
  <c r="P97"/>
  <c r="P96"/>
  <c r="P95"/>
  <c r="P94"/>
  <c r="P93"/>
  <c r="P92"/>
  <c r="P90"/>
  <c r="P89"/>
  <c r="P88"/>
  <c r="P87"/>
  <c r="P86"/>
  <c r="P85"/>
  <c r="P84"/>
  <c r="P83"/>
  <c r="P81"/>
  <c r="P80"/>
  <c r="P79"/>
  <c r="P78"/>
  <c r="P77"/>
  <c r="P75"/>
  <c r="P74"/>
  <c r="P73"/>
  <c r="P72"/>
  <c r="P71"/>
  <c r="P70"/>
  <c r="P68"/>
  <c r="P67"/>
  <c r="P66"/>
  <c r="P65"/>
  <c r="P64"/>
  <c r="P62"/>
  <c r="P61"/>
  <c r="P60"/>
  <c r="P59"/>
  <c r="P58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7"/>
  <c r="P26"/>
  <c r="P25"/>
  <c r="P24"/>
  <c r="P23"/>
  <c r="P22"/>
  <c r="P21"/>
  <c r="P20"/>
  <c r="P19"/>
  <c r="P9"/>
  <c r="P10"/>
  <c r="P11"/>
  <c r="P12"/>
  <c r="P13"/>
  <c r="P14"/>
  <c r="P15"/>
  <c r="P16"/>
  <c r="P17"/>
  <c r="P8"/>
  <c r="M56"/>
  <c r="M28"/>
  <c r="M18"/>
  <c r="M7"/>
  <c r="P18" l="1"/>
  <c r="P323"/>
  <c r="P69"/>
  <c r="M380"/>
  <c r="L12" l="1"/>
  <c r="L38"/>
  <c r="L50"/>
  <c r="L11"/>
  <c r="L15"/>
  <c r="L17"/>
  <c r="L31"/>
  <c r="L35"/>
  <c r="L39"/>
  <c r="L43"/>
  <c r="L47"/>
  <c r="L51"/>
  <c r="L55"/>
  <c r="L16"/>
  <c r="L30"/>
  <c r="L46"/>
  <c r="L9"/>
  <c r="L37"/>
  <c r="L53"/>
  <c r="L8"/>
  <c r="L34"/>
  <c r="L42"/>
  <c r="L54"/>
  <c r="L13"/>
  <c r="L29"/>
  <c r="L33"/>
  <c r="L41"/>
  <c r="L45"/>
  <c r="L49"/>
  <c r="L10"/>
  <c r="L14"/>
  <c r="L32"/>
  <c r="L36"/>
  <c r="L40"/>
  <c r="L44"/>
  <c r="L48"/>
  <c r="L52"/>
  <c r="N28"/>
  <c r="N7"/>
  <c r="P7" l="1"/>
  <c r="P28"/>
  <c r="F369"/>
  <c r="H369" s="1"/>
  <c r="K369" s="1"/>
  <c r="F355"/>
  <c r="H355" s="1"/>
  <c r="K355" s="1"/>
  <c r="F58"/>
  <c r="H58" s="1"/>
  <c r="K58" s="1"/>
  <c r="F379"/>
  <c r="H379" s="1"/>
  <c r="K379" s="1"/>
  <c r="F370"/>
  <c r="H370" s="1"/>
  <c r="K370" s="1"/>
  <c r="F371"/>
  <c r="H371" s="1"/>
  <c r="K371" s="1"/>
  <c r="F372"/>
  <c r="H372" s="1"/>
  <c r="K372" s="1"/>
  <c r="F373"/>
  <c r="H373" s="1"/>
  <c r="K373" s="1"/>
  <c r="F374"/>
  <c r="H374" s="1"/>
  <c r="K374" s="1"/>
  <c r="F375"/>
  <c r="H375" s="1"/>
  <c r="K375" s="1"/>
  <c r="F376"/>
  <c r="H376" s="1"/>
  <c r="K376" s="1"/>
  <c r="F377"/>
  <c r="H377" s="1"/>
  <c r="K377" s="1"/>
  <c r="F378"/>
  <c r="H378" s="1"/>
  <c r="K378" s="1"/>
  <c r="F368"/>
  <c r="H368" s="1"/>
  <c r="K368" s="1"/>
  <c r="F358"/>
  <c r="H358" s="1"/>
  <c r="K358" s="1"/>
  <c r="F359"/>
  <c r="H359" s="1"/>
  <c r="K359" s="1"/>
  <c r="F360"/>
  <c r="H360" s="1"/>
  <c r="K360" s="1"/>
  <c r="F361"/>
  <c r="H361" s="1"/>
  <c r="K361" s="1"/>
  <c r="F362"/>
  <c r="H362" s="1"/>
  <c r="K362" s="1"/>
  <c r="F363"/>
  <c r="H363" s="1"/>
  <c r="K363" s="1"/>
  <c r="F364"/>
  <c r="H364" s="1"/>
  <c r="K364" s="1"/>
  <c r="F365"/>
  <c r="H365" s="1"/>
  <c r="K365" s="1"/>
  <c r="F366"/>
  <c r="H366" s="1"/>
  <c r="K366" s="1"/>
  <c r="F357"/>
  <c r="H357" s="1"/>
  <c r="K357" s="1"/>
  <c r="F346"/>
  <c r="H346" s="1"/>
  <c r="K346" s="1"/>
  <c r="F347"/>
  <c r="H347" s="1"/>
  <c r="K347" s="1"/>
  <c r="F348"/>
  <c r="H348" s="1"/>
  <c r="K348" s="1"/>
  <c r="F349"/>
  <c r="H349" s="1"/>
  <c r="K349" s="1"/>
  <c r="F350"/>
  <c r="H350" s="1"/>
  <c r="K350" s="1"/>
  <c r="F351"/>
  <c r="H351" s="1"/>
  <c r="K351" s="1"/>
  <c r="F352"/>
  <c r="H352" s="1"/>
  <c r="K352" s="1"/>
  <c r="F353"/>
  <c r="H353" s="1"/>
  <c r="K353" s="1"/>
  <c r="F354"/>
  <c r="H354" s="1"/>
  <c r="K354" s="1"/>
  <c r="F345"/>
  <c r="H345" s="1"/>
  <c r="K345" s="1"/>
  <c r="F334"/>
  <c r="H334" s="1"/>
  <c r="K334" s="1"/>
  <c r="F335"/>
  <c r="H335" s="1"/>
  <c r="K335" s="1"/>
  <c r="F336"/>
  <c r="H336" s="1"/>
  <c r="K336" s="1"/>
  <c r="F337"/>
  <c r="H337" s="1"/>
  <c r="K337" s="1"/>
  <c r="F338"/>
  <c r="H338" s="1"/>
  <c r="K338" s="1"/>
  <c r="F339"/>
  <c r="H339" s="1"/>
  <c r="K339" s="1"/>
  <c r="F340"/>
  <c r="H340" s="1"/>
  <c r="K340" s="1"/>
  <c r="F341"/>
  <c r="H341" s="1"/>
  <c r="K341" s="1"/>
  <c r="F342"/>
  <c r="H342" s="1"/>
  <c r="K342" s="1"/>
  <c r="F343"/>
  <c r="H343" s="1"/>
  <c r="K343" s="1"/>
  <c r="F333"/>
  <c r="H333" s="1"/>
  <c r="K333" s="1"/>
  <c r="F318"/>
  <c r="H318" s="1"/>
  <c r="K318" s="1"/>
  <c r="F319"/>
  <c r="H319" s="1"/>
  <c r="K319" s="1"/>
  <c r="F320"/>
  <c r="H320" s="1"/>
  <c r="K320" s="1"/>
  <c r="F321"/>
  <c r="H321" s="1"/>
  <c r="K321" s="1"/>
  <c r="F322"/>
  <c r="H322" s="1"/>
  <c r="K322" s="1"/>
  <c r="F323"/>
  <c r="H323" s="1"/>
  <c r="K323" s="1"/>
  <c r="F324"/>
  <c r="H324" s="1"/>
  <c r="K324" s="1"/>
  <c r="F325"/>
  <c r="H325" s="1"/>
  <c r="K325" s="1"/>
  <c r="F326"/>
  <c r="H326" s="1"/>
  <c r="K326" s="1"/>
  <c r="F327"/>
  <c r="H327" s="1"/>
  <c r="K327" s="1"/>
  <c r="F328"/>
  <c r="H328" s="1"/>
  <c r="K328" s="1"/>
  <c r="F329"/>
  <c r="H329" s="1"/>
  <c r="K329" s="1"/>
  <c r="F330"/>
  <c r="H330" s="1"/>
  <c r="K330" s="1"/>
  <c r="F331"/>
  <c r="H331" s="1"/>
  <c r="K331" s="1"/>
  <c r="F317"/>
  <c r="H317" s="1"/>
  <c r="K317" s="1"/>
  <c r="F293"/>
  <c r="H293" s="1"/>
  <c r="K293" s="1"/>
  <c r="F294"/>
  <c r="H294" s="1"/>
  <c r="K294" s="1"/>
  <c r="F295"/>
  <c r="H295" s="1"/>
  <c r="K295" s="1"/>
  <c r="F296"/>
  <c r="H296" s="1"/>
  <c r="K296" s="1"/>
  <c r="F297"/>
  <c r="H297" s="1"/>
  <c r="K297" s="1"/>
  <c r="F298"/>
  <c r="H298" s="1"/>
  <c r="K298" s="1"/>
  <c r="F299"/>
  <c r="H299" s="1"/>
  <c r="K299" s="1"/>
  <c r="F300"/>
  <c r="H300" s="1"/>
  <c r="K300" s="1"/>
  <c r="F301"/>
  <c r="H301" s="1"/>
  <c r="K301" s="1"/>
  <c r="F302"/>
  <c r="H302" s="1"/>
  <c r="K302" s="1"/>
  <c r="F303"/>
  <c r="H303" s="1"/>
  <c r="K303" s="1"/>
  <c r="F304"/>
  <c r="H304" s="1"/>
  <c r="K304" s="1"/>
  <c r="F305"/>
  <c r="H305" s="1"/>
  <c r="K305" s="1"/>
  <c r="F306"/>
  <c r="H306" s="1"/>
  <c r="K306" s="1"/>
  <c r="F307"/>
  <c r="H307" s="1"/>
  <c r="K307" s="1"/>
  <c r="F308"/>
  <c r="H308" s="1"/>
  <c r="K308" s="1"/>
  <c r="F309"/>
  <c r="H309" s="1"/>
  <c r="K309" s="1"/>
  <c r="F310"/>
  <c r="H310" s="1"/>
  <c r="K310" s="1"/>
  <c r="F311"/>
  <c r="H311" s="1"/>
  <c r="K311" s="1"/>
  <c r="F312"/>
  <c r="H312" s="1"/>
  <c r="K312" s="1"/>
  <c r="F313"/>
  <c r="H313" s="1"/>
  <c r="K313" s="1"/>
  <c r="F314"/>
  <c r="H314" s="1"/>
  <c r="K314" s="1"/>
  <c r="F315"/>
  <c r="H315" s="1"/>
  <c r="K315" s="1"/>
  <c r="F292"/>
  <c r="H292" s="1"/>
  <c r="K292" s="1"/>
  <c r="F275"/>
  <c r="H275" s="1"/>
  <c r="K275" s="1"/>
  <c r="F276"/>
  <c r="H276" s="1"/>
  <c r="K276" s="1"/>
  <c r="F277"/>
  <c r="H277" s="1"/>
  <c r="K277" s="1"/>
  <c r="F278"/>
  <c r="H278" s="1"/>
  <c r="K278" s="1"/>
  <c r="F279"/>
  <c r="H279" s="1"/>
  <c r="K279" s="1"/>
  <c r="F280"/>
  <c r="H280" s="1"/>
  <c r="K280" s="1"/>
  <c r="F281"/>
  <c r="H281" s="1"/>
  <c r="K281" s="1"/>
  <c r="F282"/>
  <c r="H282" s="1"/>
  <c r="K282" s="1"/>
  <c r="F283"/>
  <c r="H283" s="1"/>
  <c r="K283" s="1"/>
  <c r="F284"/>
  <c r="H284" s="1"/>
  <c r="K284" s="1"/>
  <c r="F285"/>
  <c r="H285" s="1"/>
  <c r="K285" s="1"/>
  <c r="F286"/>
  <c r="H286" s="1"/>
  <c r="K286" s="1"/>
  <c r="F287"/>
  <c r="H287" s="1"/>
  <c r="K287" s="1"/>
  <c r="F288"/>
  <c r="H288" s="1"/>
  <c r="K288" s="1"/>
  <c r="F289"/>
  <c r="H289" s="1"/>
  <c r="K289" s="1"/>
  <c r="F290"/>
  <c r="H290" s="1"/>
  <c r="K290" s="1"/>
  <c r="F274"/>
  <c r="H274" s="1"/>
  <c r="K274" s="1"/>
  <c r="F267"/>
  <c r="H267" s="1"/>
  <c r="K267" s="1"/>
  <c r="F268"/>
  <c r="H268" s="1"/>
  <c r="K268" s="1"/>
  <c r="F269"/>
  <c r="H269" s="1"/>
  <c r="K269" s="1"/>
  <c r="F270"/>
  <c r="H270" s="1"/>
  <c r="K270" s="1"/>
  <c r="F271"/>
  <c r="H271" s="1"/>
  <c r="K271" s="1"/>
  <c r="F272"/>
  <c r="H272" s="1"/>
  <c r="K272" s="1"/>
  <c r="F266"/>
  <c r="H266" s="1"/>
  <c r="K266" s="1"/>
  <c r="F251"/>
  <c r="H251" s="1"/>
  <c r="K251" s="1"/>
  <c r="F252"/>
  <c r="H252" s="1"/>
  <c r="K252" s="1"/>
  <c r="F253"/>
  <c r="H253" s="1"/>
  <c r="K253" s="1"/>
  <c r="F254"/>
  <c r="H254" s="1"/>
  <c r="K254" s="1"/>
  <c r="F255"/>
  <c r="H255" s="1"/>
  <c r="K255" s="1"/>
  <c r="F256"/>
  <c r="H256" s="1"/>
  <c r="K256" s="1"/>
  <c r="F257"/>
  <c r="H257" s="1"/>
  <c r="K257" s="1"/>
  <c r="F258"/>
  <c r="H258" s="1"/>
  <c r="K258" s="1"/>
  <c r="F259"/>
  <c r="H259" s="1"/>
  <c r="K259" s="1"/>
  <c r="F260"/>
  <c r="H260" s="1"/>
  <c r="K260" s="1"/>
  <c r="F261"/>
  <c r="H261" s="1"/>
  <c r="K261" s="1"/>
  <c r="F262"/>
  <c r="H262" s="1"/>
  <c r="K262" s="1"/>
  <c r="F263"/>
  <c r="H263" s="1"/>
  <c r="K263" s="1"/>
  <c r="F264"/>
  <c r="H264" s="1"/>
  <c r="K264" s="1"/>
  <c r="F250"/>
  <c r="H250" s="1"/>
  <c r="K250" s="1"/>
  <c r="F242"/>
  <c r="H242" s="1"/>
  <c r="K242" s="1"/>
  <c r="F243"/>
  <c r="H243" s="1"/>
  <c r="K243" s="1"/>
  <c r="F244"/>
  <c r="H244" s="1"/>
  <c r="K244" s="1"/>
  <c r="F245"/>
  <c r="H245" s="1"/>
  <c r="K245" s="1"/>
  <c r="F246"/>
  <c r="H246" s="1"/>
  <c r="K246" s="1"/>
  <c r="F247"/>
  <c r="H247" s="1"/>
  <c r="K247" s="1"/>
  <c r="F248"/>
  <c r="H248" s="1"/>
  <c r="K248" s="1"/>
  <c r="F241"/>
  <c r="H241" s="1"/>
  <c r="K241" s="1"/>
  <c r="F232"/>
  <c r="H232" s="1"/>
  <c r="K232" s="1"/>
  <c r="F233"/>
  <c r="H233" s="1"/>
  <c r="K233" s="1"/>
  <c r="F234"/>
  <c r="H234" s="1"/>
  <c r="K234" s="1"/>
  <c r="F235"/>
  <c r="H235" s="1"/>
  <c r="K235" s="1"/>
  <c r="F236"/>
  <c r="H236" s="1"/>
  <c r="K236" s="1"/>
  <c r="F237"/>
  <c r="H237" s="1"/>
  <c r="K237" s="1"/>
  <c r="F238"/>
  <c r="H238" s="1"/>
  <c r="K238" s="1"/>
  <c r="F239"/>
  <c r="H239" s="1"/>
  <c r="K239" s="1"/>
  <c r="F231"/>
  <c r="H231" s="1"/>
  <c r="K231" s="1"/>
  <c r="F218"/>
  <c r="H218" s="1"/>
  <c r="K218" s="1"/>
  <c r="F219"/>
  <c r="H219" s="1"/>
  <c r="K219" s="1"/>
  <c r="F220"/>
  <c r="H220" s="1"/>
  <c r="K220" s="1"/>
  <c r="F221"/>
  <c r="H221" s="1"/>
  <c r="K221" s="1"/>
  <c r="F222"/>
  <c r="H222" s="1"/>
  <c r="K222" s="1"/>
  <c r="F223"/>
  <c r="H223" s="1"/>
  <c r="K223" s="1"/>
  <c r="F224"/>
  <c r="H224" s="1"/>
  <c r="K224" s="1"/>
  <c r="F225"/>
  <c r="H225" s="1"/>
  <c r="K225" s="1"/>
  <c r="F226"/>
  <c r="H226" s="1"/>
  <c r="K226" s="1"/>
  <c r="F227"/>
  <c r="H227" s="1"/>
  <c r="K227" s="1"/>
  <c r="F228"/>
  <c r="H228" s="1"/>
  <c r="K228" s="1"/>
  <c r="F229"/>
  <c r="H229" s="1"/>
  <c r="K229" s="1"/>
  <c r="F217"/>
  <c r="H217" s="1"/>
  <c r="K217" s="1"/>
  <c r="F205"/>
  <c r="H205" s="1"/>
  <c r="K205" s="1"/>
  <c r="F206"/>
  <c r="H206" s="1"/>
  <c r="K206" s="1"/>
  <c r="F207"/>
  <c r="H207" s="1"/>
  <c r="K207" s="1"/>
  <c r="F208"/>
  <c r="H208" s="1"/>
  <c r="K208" s="1"/>
  <c r="F209"/>
  <c r="H209" s="1"/>
  <c r="K209" s="1"/>
  <c r="F210"/>
  <c r="H210" s="1"/>
  <c r="K210" s="1"/>
  <c r="F211"/>
  <c r="H211" s="1"/>
  <c r="K211" s="1"/>
  <c r="F212"/>
  <c r="H212" s="1"/>
  <c r="K212" s="1"/>
  <c r="F213"/>
  <c r="H213" s="1"/>
  <c r="K213" s="1"/>
  <c r="F214"/>
  <c r="H214" s="1"/>
  <c r="K214" s="1"/>
  <c r="F215"/>
  <c r="H215" s="1"/>
  <c r="K215" s="1"/>
  <c r="F204"/>
  <c r="H204" s="1"/>
  <c r="K204" s="1"/>
  <c r="F191"/>
  <c r="H191" s="1"/>
  <c r="K191" s="1"/>
  <c r="F192"/>
  <c r="H192" s="1"/>
  <c r="K192" s="1"/>
  <c r="F193"/>
  <c r="H193" s="1"/>
  <c r="K193" s="1"/>
  <c r="F194"/>
  <c r="H194" s="1"/>
  <c r="K194" s="1"/>
  <c r="F195"/>
  <c r="H195" s="1"/>
  <c r="K195" s="1"/>
  <c r="F196"/>
  <c r="H196" s="1"/>
  <c r="K196" s="1"/>
  <c r="F197"/>
  <c r="H197" s="1"/>
  <c r="K197" s="1"/>
  <c r="F198"/>
  <c r="H198" s="1"/>
  <c r="K198" s="1"/>
  <c r="F199"/>
  <c r="H199" s="1"/>
  <c r="K199" s="1"/>
  <c r="F200"/>
  <c r="H200" s="1"/>
  <c r="K200" s="1"/>
  <c r="F201"/>
  <c r="H201" s="1"/>
  <c r="K201" s="1"/>
  <c r="F202"/>
  <c r="H202" s="1"/>
  <c r="K202" s="1"/>
  <c r="F190"/>
  <c r="H190" s="1"/>
  <c r="K190" s="1"/>
  <c r="F184"/>
  <c r="H184" s="1"/>
  <c r="K184" s="1"/>
  <c r="F185"/>
  <c r="H185" s="1"/>
  <c r="K185" s="1"/>
  <c r="F186"/>
  <c r="H186" s="1"/>
  <c r="K186" s="1"/>
  <c r="F187"/>
  <c r="H187" s="1"/>
  <c r="K187" s="1"/>
  <c r="F188"/>
  <c r="H188" s="1"/>
  <c r="K188" s="1"/>
  <c r="F183"/>
  <c r="H183" s="1"/>
  <c r="K183" s="1"/>
  <c r="F170"/>
  <c r="H170" s="1"/>
  <c r="K170" s="1"/>
  <c r="F171"/>
  <c r="H171" s="1"/>
  <c r="K171" s="1"/>
  <c r="F172"/>
  <c r="H172" s="1"/>
  <c r="K172" s="1"/>
  <c r="F173"/>
  <c r="H173" s="1"/>
  <c r="K173" s="1"/>
  <c r="F174"/>
  <c r="H174" s="1"/>
  <c r="K174" s="1"/>
  <c r="F175"/>
  <c r="H175" s="1"/>
  <c r="K175" s="1"/>
  <c r="F176"/>
  <c r="H176" s="1"/>
  <c r="K176" s="1"/>
  <c r="F177"/>
  <c r="H177" s="1"/>
  <c r="K177" s="1"/>
  <c r="F178"/>
  <c r="H178" s="1"/>
  <c r="K178" s="1"/>
  <c r="F179"/>
  <c r="H179" s="1"/>
  <c r="K179" s="1"/>
  <c r="F180"/>
  <c r="H180" s="1"/>
  <c r="K180" s="1"/>
  <c r="F181"/>
  <c r="H181" s="1"/>
  <c r="K181" s="1"/>
  <c r="F169"/>
  <c r="H169" s="1"/>
  <c r="K169" s="1"/>
  <c r="F157"/>
  <c r="H157" s="1"/>
  <c r="K157" s="1"/>
  <c r="F158"/>
  <c r="H158" s="1"/>
  <c r="K158" s="1"/>
  <c r="F159"/>
  <c r="H159" s="1"/>
  <c r="K159" s="1"/>
  <c r="F160"/>
  <c r="H160" s="1"/>
  <c r="K160" s="1"/>
  <c r="F161"/>
  <c r="H161" s="1"/>
  <c r="K161" s="1"/>
  <c r="F162"/>
  <c r="H162" s="1"/>
  <c r="K162" s="1"/>
  <c r="F163"/>
  <c r="H163" s="1"/>
  <c r="K163" s="1"/>
  <c r="F164"/>
  <c r="H164" s="1"/>
  <c r="K164" s="1"/>
  <c r="F165"/>
  <c r="H165" s="1"/>
  <c r="K165" s="1"/>
  <c r="F166"/>
  <c r="H166" s="1"/>
  <c r="K166" s="1"/>
  <c r="F167"/>
  <c r="H167" s="1"/>
  <c r="K167" s="1"/>
  <c r="F156"/>
  <c r="H156" s="1"/>
  <c r="K156" s="1"/>
  <c r="F150"/>
  <c r="H150" s="1"/>
  <c r="K150" s="1"/>
  <c r="F151"/>
  <c r="H151" s="1"/>
  <c r="K151" s="1"/>
  <c r="F152"/>
  <c r="H152" s="1"/>
  <c r="K152" s="1"/>
  <c r="F153"/>
  <c r="H153" s="1"/>
  <c r="K153" s="1"/>
  <c r="F154"/>
  <c r="H154" s="1"/>
  <c r="K154" s="1"/>
  <c r="F149"/>
  <c r="H149" s="1"/>
  <c r="K149" s="1"/>
  <c r="F141"/>
  <c r="H141" s="1"/>
  <c r="K141" s="1"/>
  <c r="F142"/>
  <c r="H142" s="1"/>
  <c r="K142" s="1"/>
  <c r="F143"/>
  <c r="H143" s="1"/>
  <c r="K143" s="1"/>
  <c r="F144"/>
  <c r="H144" s="1"/>
  <c r="K144" s="1"/>
  <c r="F145"/>
  <c r="H145" s="1"/>
  <c r="K145" s="1"/>
  <c r="F146"/>
  <c r="H146" s="1"/>
  <c r="K146" s="1"/>
  <c r="F147"/>
  <c r="H147" s="1"/>
  <c r="K147" s="1"/>
  <c r="F140"/>
  <c r="H140" s="1"/>
  <c r="K140" s="1"/>
  <c r="F133"/>
  <c r="H133" s="1"/>
  <c r="K133" s="1"/>
  <c r="F134"/>
  <c r="H134" s="1"/>
  <c r="K134" s="1"/>
  <c r="F135"/>
  <c r="H135" s="1"/>
  <c r="K135" s="1"/>
  <c r="F136"/>
  <c r="H136" s="1"/>
  <c r="K136" s="1"/>
  <c r="F137"/>
  <c r="H137" s="1"/>
  <c r="K137" s="1"/>
  <c r="F138"/>
  <c r="H138" s="1"/>
  <c r="K138" s="1"/>
  <c r="F132"/>
  <c r="H132" s="1"/>
  <c r="K132" s="1"/>
  <c r="F117"/>
  <c r="H117" s="1"/>
  <c r="K117" s="1"/>
  <c r="F118"/>
  <c r="H118" s="1"/>
  <c r="K118" s="1"/>
  <c r="F119"/>
  <c r="H119" s="1"/>
  <c r="K119" s="1"/>
  <c r="F120"/>
  <c r="H120" s="1"/>
  <c r="K120" s="1"/>
  <c r="F121"/>
  <c r="H121" s="1"/>
  <c r="K121" s="1"/>
  <c r="F122"/>
  <c r="H122" s="1"/>
  <c r="K122" s="1"/>
  <c r="F123"/>
  <c r="H123" s="1"/>
  <c r="K123" s="1"/>
  <c r="F124"/>
  <c r="H124" s="1"/>
  <c r="K124" s="1"/>
  <c r="F125"/>
  <c r="H125" s="1"/>
  <c r="K125" s="1"/>
  <c r="F126"/>
  <c r="H126" s="1"/>
  <c r="K126" s="1"/>
  <c r="F127"/>
  <c r="H127" s="1"/>
  <c r="K127" s="1"/>
  <c r="F128"/>
  <c r="H128" s="1"/>
  <c r="K128" s="1"/>
  <c r="F129"/>
  <c r="H129" s="1"/>
  <c r="K129" s="1"/>
  <c r="F130"/>
  <c r="H130" s="1"/>
  <c r="K130" s="1"/>
  <c r="F116"/>
  <c r="H116" s="1"/>
  <c r="K116" s="1"/>
  <c r="F103"/>
  <c r="H103" s="1"/>
  <c r="K103" s="1"/>
  <c r="F104"/>
  <c r="H104" s="1"/>
  <c r="K104" s="1"/>
  <c r="F105"/>
  <c r="H105" s="1"/>
  <c r="K105" s="1"/>
  <c r="F106"/>
  <c r="H106" s="1"/>
  <c r="K106" s="1"/>
  <c r="F107"/>
  <c r="H107" s="1"/>
  <c r="K107" s="1"/>
  <c r="F108"/>
  <c r="H108" s="1"/>
  <c r="K108" s="1"/>
  <c r="F109"/>
  <c r="H109" s="1"/>
  <c r="K109" s="1"/>
  <c r="F110"/>
  <c r="H110" s="1"/>
  <c r="K110" s="1"/>
  <c r="F111"/>
  <c r="H111" s="1"/>
  <c r="K111" s="1"/>
  <c r="F112"/>
  <c r="H112" s="1"/>
  <c r="K112" s="1"/>
  <c r="F113"/>
  <c r="H113" s="1"/>
  <c r="K113" s="1"/>
  <c r="F114"/>
  <c r="H114" s="1"/>
  <c r="K114" s="1"/>
  <c r="F102"/>
  <c r="H102" s="1"/>
  <c r="K102" s="1"/>
  <c r="F93"/>
  <c r="H93" s="1"/>
  <c r="K93" s="1"/>
  <c r="F94"/>
  <c r="H94" s="1"/>
  <c r="K94" s="1"/>
  <c r="F95"/>
  <c r="H95" s="1"/>
  <c r="K95" s="1"/>
  <c r="F96"/>
  <c r="H96" s="1"/>
  <c r="K96" s="1"/>
  <c r="F97"/>
  <c r="H97" s="1"/>
  <c r="K97" s="1"/>
  <c r="F98"/>
  <c r="H98" s="1"/>
  <c r="K98" s="1"/>
  <c r="F99"/>
  <c r="H99" s="1"/>
  <c r="K99" s="1"/>
  <c r="F100"/>
  <c r="H100" s="1"/>
  <c r="K100" s="1"/>
  <c r="F92"/>
  <c r="H92" s="1"/>
  <c r="K92" s="1"/>
  <c r="F84"/>
  <c r="H84" s="1"/>
  <c r="K84" s="1"/>
  <c r="F85"/>
  <c r="H85" s="1"/>
  <c r="K85" s="1"/>
  <c r="F86"/>
  <c r="H86" s="1"/>
  <c r="K86" s="1"/>
  <c r="F87"/>
  <c r="H87" s="1"/>
  <c r="K87" s="1"/>
  <c r="F88"/>
  <c r="H88" s="1"/>
  <c r="K88" s="1"/>
  <c r="F89"/>
  <c r="H89" s="1"/>
  <c r="K89" s="1"/>
  <c r="F90"/>
  <c r="H90" s="1"/>
  <c r="K90" s="1"/>
  <c r="F83"/>
  <c r="H83" s="1"/>
  <c r="K83" s="1"/>
  <c r="F78"/>
  <c r="H78" s="1"/>
  <c r="K78" s="1"/>
  <c r="F79"/>
  <c r="H79" s="1"/>
  <c r="K79" s="1"/>
  <c r="F80"/>
  <c r="H80" s="1"/>
  <c r="K80" s="1"/>
  <c r="F81"/>
  <c r="H81" s="1"/>
  <c r="K81" s="1"/>
  <c r="F77"/>
  <c r="H77" s="1"/>
  <c r="K77" s="1"/>
  <c r="F23"/>
  <c r="H23" s="1"/>
  <c r="K23" s="1"/>
  <c r="F27"/>
  <c r="H27" s="1"/>
  <c r="K27" s="1"/>
  <c r="F20"/>
  <c r="H20" s="1"/>
  <c r="K20" s="1"/>
  <c r="F21"/>
  <c r="H21" s="1"/>
  <c r="K21" s="1"/>
  <c r="F22"/>
  <c r="H22" s="1"/>
  <c r="K22" s="1"/>
  <c r="F24"/>
  <c r="H24" s="1"/>
  <c r="K24" s="1"/>
  <c r="F25"/>
  <c r="H25" s="1"/>
  <c r="K25" s="1"/>
  <c r="F26"/>
  <c r="H26" s="1"/>
  <c r="K26" s="1"/>
  <c r="F19"/>
  <c r="H19" s="1"/>
  <c r="K19" s="1"/>
  <c r="F75"/>
  <c r="H75" s="1"/>
  <c r="K75" s="1"/>
  <c r="F65"/>
  <c r="H65" s="1"/>
  <c r="K65" s="1"/>
  <c r="F66"/>
  <c r="H66" s="1"/>
  <c r="K66" s="1"/>
  <c r="F67"/>
  <c r="H67" s="1"/>
  <c r="K67" s="1"/>
  <c r="F68"/>
  <c r="H68" s="1"/>
  <c r="K68" s="1"/>
  <c r="F69"/>
  <c r="H69" s="1"/>
  <c r="K69" s="1"/>
  <c r="F70"/>
  <c r="H70" s="1"/>
  <c r="K70" s="1"/>
  <c r="F71"/>
  <c r="H71" s="1"/>
  <c r="K71" s="1"/>
  <c r="F72"/>
  <c r="H72" s="1"/>
  <c r="K72" s="1"/>
  <c r="F73"/>
  <c r="H73" s="1"/>
  <c r="K73" s="1"/>
  <c r="F74"/>
  <c r="H74" s="1"/>
  <c r="K74" s="1"/>
  <c r="F64"/>
  <c r="H64" s="1"/>
  <c r="K64" s="1"/>
  <c r="F62"/>
  <c r="H62" s="1"/>
  <c r="K62" s="1"/>
  <c r="F59"/>
  <c r="H59" s="1"/>
  <c r="K59" s="1"/>
  <c r="F60"/>
  <c r="H60" s="1"/>
  <c r="K60" s="1"/>
  <c r="F61"/>
  <c r="H61" s="1"/>
  <c r="K61" s="1"/>
  <c r="C18"/>
  <c r="B18"/>
  <c r="C26" i="8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B7" i="7"/>
  <c r="C7"/>
  <c r="B28"/>
  <c r="C28"/>
  <c r="B56"/>
  <c r="C56"/>
  <c r="L60" l="1"/>
  <c r="L66"/>
  <c r="L21"/>
  <c r="L78"/>
  <c r="L98"/>
  <c r="L113"/>
  <c r="L130"/>
  <c r="L122"/>
  <c r="L137"/>
  <c r="L141"/>
  <c r="L167"/>
  <c r="L159"/>
  <c r="L177"/>
  <c r="L183"/>
  <c r="L201"/>
  <c r="L197"/>
  <c r="L215"/>
  <c r="L211"/>
  <c r="L229"/>
  <c r="L225"/>
  <c r="L221"/>
  <c r="L236"/>
  <c r="L232"/>
  <c r="L246"/>
  <c r="L242"/>
  <c r="L262"/>
  <c r="L258"/>
  <c r="L254"/>
  <c r="L266"/>
  <c r="L269"/>
  <c r="L290"/>
  <c r="L286"/>
  <c r="L282"/>
  <c r="L278"/>
  <c r="L292"/>
  <c r="L312"/>
  <c r="L308"/>
  <c r="L304"/>
  <c r="L300"/>
  <c r="L296"/>
  <c r="L317"/>
  <c r="L328"/>
  <c r="L324"/>
  <c r="L320"/>
  <c r="L343"/>
  <c r="L339"/>
  <c r="L335"/>
  <c r="L353"/>
  <c r="L349"/>
  <c r="L357"/>
  <c r="L363"/>
  <c r="L359"/>
  <c r="L377"/>
  <c r="L373"/>
  <c r="L379"/>
  <c r="L61"/>
  <c r="L64"/>
  <c r="L71"/>
  <c r="L67"/>
  <c r="L19"/>
  <c r="L22"/>
  <c r="L23"/>
  <c r="L79"/>
  <c r="L89"/>
  <c r="L85"/>
  <c r="L99"/>
  <c r="L95"/>
  <c r="L114"/>
  <c r="L110"/>
  <c r="L106"/>
  <c r="L116"/>
  <c r="L127"/>
  <c r="L123"/>
  <c r="L119"/>
  <c r="L138"/>
  <c r="L134"/>
  <c r="L146"/>
  <c r="L142"/>
  <c r="L153"/>
  <c r="L156"/>
  <c r="L164"/>
  <c r="L160"/>
  <c r="L169"/>
  <c r="L178"/>
  <c r="L174"/>
  <c r="L170"/>
  <c r="L186"/>
  <c r="L202"/>
  <c r="L198"/>
  <c r="L194"/>
  <c r="L204"/>
  <c r="L212"/>
  <c r="L208"/>
  <c r="L217"/>
  <c r="L226"/>
  <c r="L222"/>
  <c r="L218"/>
  <c r="L237"/>
  <c r="L233"/>
  <c r="L247"/>
  <c r="L243"/>
  <c r="L263"/>
  <c r="L259"/>
  <c r="L255"/>
  <c r="L251"/>
  <c r="L270"/>
  <c r="L274"/>
  <c r="L287"/>
  <c r="L283"/>
  <c r="L279"/>
  <c r="L275"/>
  <c r="L313"/>
  <c r="L309"/>
  <c r="L305"/>
  <c r="L301"/>
  <c r="L297"/>
  <c r="L293"/>
  <c r="L329"/>
  <c r="L325"/>
  <c r="L321"/>
  <c r="L333"/>
  <c r="L340"/>
  <c r="L336"/>
  <c r="L354"/>
  <c r="L350"/>
  <c r="L346"/>
  <c r="L364"/>
  <c r="L360"/>
  <c r="L378"/>
  <c r="L374"/>
  <c r="L370"/>
  <c r="L369"/>
  <c r="L70"/>
  <c r="L77"/>
  <c r="L84"/>
  <c r="L109"/>
  <c r="L126"/>
  <c r="L133"/>
  <c r="L152"/>
  <c r="L173"/>
  <c r="L62"/>
  <c r="L72"/>
  <c r="L68"/>
  <c r="L75"/>
  <c r="L24"/>
  <c r="L27"/>
  <c r="L80"/>
  <c r="L90"/>
  <c r="L86"/>
  <c r="L100"/>
  <c r="L96"/>
  <c r="L102"/>
  <c r="L111"/>
  <c r="L107"/>
  <c r="L103"/>
  <c r="L128"/>
  <c r="L124"/>
  <c r="L120"/>
  <c r="L132"/>
  <c r="L135"/>
  <c r="L147"/>
  <c r="L143"/>
  <c r="L154"/>
  <c r="L150"/>
  <c r="L165"/>
  <c r="L161"/>
  <c r="L157"/>
  <c r="L179"/>
  <c r="L175"/>
  <c r="L171"/>
  <c r="L187"/>
  <c r="L190"/>
  <c r="L199"/>
  <c r="L195"/>
  <c r="L191"/>
  <c r="L213"/>
  <c r="L209"/>
  <c r="L205"/>
  <c r="L227"/>
  <c r="L223"/>
  <c r="L219"/>
  <c r="L238"/>
  <c r="L234"/>
  <c r="L248"/>
  <c r="L244"/>
  <c r="L264"/>
  <c r="L260"/>
  <c r="L256"/>
  <c r="L252"/>
  <c r="L271"/>
  <c r="L267"/>
  <c r="L288"/>
  <c r="L284"/>
  <c r="L280"/>
  <c r="L276"/>
  <c r="L314"/>
  <c r="L310"/>
  <c r="L306"/>
  <c r="L302"/>
  <c r="L298"/>
  <c r="L294"/>
  <c r="L330"/>
  <c r="L326"/>
  <c r="L322"/>
  <c r="L318"/>
  <c r="L341"/>
  <c r="L337"/>
  <c r="L345"/>
  <c r="L351"/>
  <c r="L347"/>
  <c r="L365"/>
  <c r="L361"/>
  <c r="L368"/>
  <c r="L375"/>
  <c r="L371"/>
  <c r="L355"/>
  <c r="L74"/>
  <c r="L26"/>
  <c r="L88"/>
  <c r="L94"/>
  <c r="L105"/>
  <c r="L118"/>
  <c r="L145"/>
  <c r="L163"/>
  <c r="L181"/>
  <c r="L185"/>
  <c r="L193"/>
  <c r="L207"/>
  <c r="L231"/>
  <c r="L59"/>
  <c r="L73"/>
  <c r="L69"/>
  <c r="L65"/>
  <c r="L25"/>
  <c r="L20"/>
  <c r="L81"/>
  <c r="L83"/>
  <c r="L87"/>
  <c r="L92"/>
  <c r="L97"/>
  <c r="L93"/>
  <c r="L112"/>
  <c r="L108"/>
  <c r="L104"/>
  <c r="L129"/>
  <c r="L125"/>
  <c r="L121"/>
  <c r="L117"/>
  <c r="L136"/>
  <c r="L140"/>
  <c r="L144"/>
  <c r="L149"/>
  <c r="L151"/>
  <c r="L166"/>
  <c r="L162"/>
  <c r="L158"/>
  <c r="L180"/>
  <c r="L176"/>
  <c r="L172"/>
  <c r="L188"/>
  <c r="L184"/>
  <c r="L200"/>
  <c r="L196"/>
  <c r="L192"/>
  <c r="L214"/>
  <c r="L210"/>
  <c r="L206"/>
  <c r="L228"/>
  <c r="L224"/>
  <c r="L220"/>
  <c r="L239"/>
  <c r="L235"/>
  <c r="L241"/>
  <c r="L245"/>
  <c r="L250"/>
  <c r="L261"/>
  <c r="L257"/>
  <c r="L253"/>
  <c r="L272"/>
  <c r="L268"/>
  <c r="L289"/>
  <c r="L285"/>
  <c r="L281"/>
  <c r="L277"/>
  <c r="L315"/>
  <c r="L311"/>
  <c r="L307"/>
  <c r="L303"/>
  <c r="L299"/>
  <c r="L295"/>
  <c r="L331"/>
  <c r="L327"/>
  <c r="L323"/>
  <c r="L319"/>
  <c r="L342"/>
  <c r="L338"/>
  <c r="L334"/>
  <c r="L352"/>
  <c r="L348"/>
  <c r="L366"/>
  <c r="L362"/>
  <c r="L358"/>
  <c r="L376"/>
  <c r="L372"/>
  <c r="L58"/>
  <c r="F60" i="8"/>
  <c r="G60" s="1"/>
  <c r="F88"/>
  <c r="G88" s="1"/>
  <c r="F98"/>
  <c r="G98" s="1"/>
  <c r="F94"/>
  <c r="G94" s="1"/>
  <c r="F109"/>
  <c r="G109" s="1"/>
  <c r="F115"/>
  <c r="G115" s="1"/>
  <c r="F126"/>
  <c r="G126" s="1"/>
  <c r="F122"/>
  <c r="G122" s="1"/>
  <c r="F137"/>
  <c r="G137" s="1"/>
  <c r="F141"/>
  <c r="G141" s="1"/>
  <c r="F173"/>
  <c r="G173" s="1"/>
  <c r="F67"/>
  <c r="G67" s="1"/>
  <c r="F89"/>
  <c r="G89" s="1"/>
  <c r="F95"/>
  <c r="G95" s="1"/>
  <c r="F110"/>
  <c r="G110" s="1"/>
  <c r="F102"/>
  <c r="G102" s="1"/>
  <c r="F123"/>
  <c r="G123" s="1"/>
  <c r="F131"/>
  <c r="G131" s="1"/>
  <c r="F146"/>
  <c r="G146" s="1"/>
  <c r="F142"/>
  <c r="G142" s="1"/>
  <c r="F149"/>
  <c r="G149" s="1"/>
  <c r="F160"/>
  <c r="G160" s="1"/>
  <c r="F178"/>
  <c r="G178" s="1"/>
  <c r="F170"/>
  <c r="G170" s="1"/>
  <c r="F189"/>
  <c r="G189" s="1"/>
  <c r="F190"/>
  <c r="G190" s="1"/>
  <c r="F208"/>
  <c r="G208" s="1"/>
  <c r="F222"/>
  <c r="G222" s="1"/>
  <c r="F233"/>
  <c r="G233" s="1"/>
  <c r="F263"/>
  <c r="G263" s="1"/>
  <c r="F255"/>
  <c r="G255" s="1"/>
  <c r="F270"/>
  <c r="G270" s="1"/>
  <c r="F287"/>
  <c r="G287" s="1"/>
  <c r="F279"/>
  <c r="G279" s="1"/>
  <c r="F313"/>
  <c r="G313" s="1"/>
  <c r="F301"/>
  <c r="G301" s="1"/>
  <c r="F293"/>
  <c r="G293" s="1"/>
  <c r="F325"/>
  <c r="G325" s="1"/>
  <c r="F340"/>
  <c r="G340" s="1"/>
  <c r="F336"/>
  <c r="G336" s="1"/>
  <c r="F350"/>
  <c r="G350" s="1"/>
  <c r="F346"/>
  <c r="G346" s="1"/>
  <c r="F364"/>
  <c r="G364" s="1"/>
  <c r="F360"/>
  <c r="G360" s="1"/>
  <c r="F367"/>
  <c r="G367" s="1"/>
  <c r="F374"/>
  <c r="G374" s="1"/>
  <c r="F354"/>
  <c r="G354" s="1"/>
  <c r="F58"/>
  <c r="G58" s="1"/>
  <c r="F72"/>
  <c r="G72" s="1"/>
  <c r="F68"/>
  <c r="G68" s="1"/>
  <c r="F64"/>
  <c r="G64" s="1"/>
  <c r="F80"/>
  <c r="G80" s="1"/>
  <c r="F82"/>
  <c r="G82" s="1"/>
  <c r="F86"/>
  <c r="G86" s="1"/>
  <c r="F91"/>
  <c r="G91" s="1"/>
  <c r="F96"/>
  <c r="G96" s="1"/>
  <c r="F92"/>
  <c r="G92" s="1"/>
  <c r="F111"/>
  <c r="G111" s="1"/>
  <c r="F107"/>
  <c r="G107" s="1"/>
  <c r="F103"/>
  <c r="G103" s="1"/>
  <c r="F128"/>
  <c r="G128" s="1"/>
  <c r="F124"/>
  <c r="G124" s="1"/>
  <c r="F120"/>
  <c r="G120" s="1"/>
  <c r="F116"/>
  <c r="G116" s="1"/>
  <c r="F135"/>
  <c r="G135" s="1"/>
  <c r="F139"/>
  <c r="G139" s="1"/>
  <c r="F143"/>
  <c r="G143" s="1"/>
  <c r="F148"/>
  <c r="G148" s="1"/>
  <c r="F150"/>
  <c r="G150" s="1"/>
  <c r="F165"/>
  <c r="G165" s="1"/>
  <c r="F161"/>
  <c r="G161" s="1"/>
  <c r="F157"/>
  <c r="G157" s="1"/>
  <c r="F179"/>
  <c r="G179" s="1"/>
  <c r="F175"/>
  <c r="G175" s="1"/>
  <c r="F171"/>
  <c r="G171" s="1"/>
  <c r="F187"/>
  <c r="G187" s="1"/>
  <c r="F183"/>
  <c r="G183" s="1"/>
  <c r="F199"/>
  <c r="G199" s="1"/>
  <c r="F195"/>
  <c r="G195" s="1"/>
  <c r="F191"/>
  <c r="G191" s="1"/>
  <c r="F213"/>
  <c r="G213" s="1"/>
  <c r="F209"/>
  <c r="G209" s="1"/>
  <c r="F205"/>
  <c r="G205" s="1"/>
  <c r="F227"/>
  <c r="G227" s="1"/>
  <c r="F223"/>
  <c r="G223" s="1"/>
  <c r="F219"/>
  <c r="G219" s="1"/>
  <c r="F238"/>
  <c r="G238" s="1"/>
  <c r="F234"/>
  <c r="G234" s="1"/>
  <c r="F240"/>
  <c r="G240" s="1"/>
  <c r="F244"/>
  <c r="G244" s="1"/>
  <c r="F249"/>
  <c r="G249" s="1"/>
  <c r="F260"/>
  <c r="G260" s="1"/>
  <c r="F256"/>
  <c r="G256" s="1"/>
  <c r="F252"/>
  <c r="G252" s="1"/>
  <c r="F271"/>
  <c r="G271" s="1"/>
  <c r="F267"/>
  <c r="G267" s="1"/>
  <c r="F288"/>
  <c r="G288" s="1"/>
  <c r="F284"/>
  <c r="G284" s="1"/>
  <c r="F280"/>
  <c r="G280" s="1"/>
  <c r="F276"/>
  <c r="G276" s="1"/>
  <c r="F314"/>
  <c r="G314" s="1"/>
  <c r="F310"/>
  <c r="G310" s="1"/>
  <c r="F306"/>
  <c r="G306" s="1"/>
  <c r="F302"/>
  <c r="G302" s="1"/>
  <c r="F298"/>
  <c r="G298" s="1"/>
  <c r="F294"/>
  <c r="G294" s="1"/>
  <c r="F330"/>
  <c r="G330" s="1"/>
  <c r="F326"/>
  <c r="G326" s="1"/>
  <c r="F322"/>
  <c r="G322" s="1"/>
  <c r="F318"/>
  <c r="G318" s="1"/>
  <c r="F341"/>
  <c r="G341" s="1"/>
  <c r="F337"/>
  <c r="G337" s="1"/>
  <c r="F333"/>
  <c r="G333" s="1"/>
  <c r="F351"/>
  <c r="G351" s="1"/>
  <c r="F347"/>
  <c r="G347" s="1"/>
  <c r="F365"/>
  <c r="G365" s="1"/>
  <c r="F361"/>
  <c r="G361" s="1"/>
  <c r="F357"/>
  <c r="G357" s="1"/>
  <c r="F375"/>
  <c r="G375" s="1"/>
  <c r="F371"/>
  <c r="G371" s="1"/>
  <c r="F57"/>
  <c r="G57" s="1"/>
  <c r="D18" i="7"/>
  <c r="F63" i="8"/>
  <c r="G63" s="1"/>
  <c r="F70"/>
  <c r="G70" s="1"/>
  <c r="F66"/>
  <c r="G66" s="1"/>
  <c r="F78"/>
  <c r="G78" s="1"/>
  <c r="F84"/>
  <c r="G84" s="1"/>
  <c r="F113"/>
  <c r="G113" s="1"/>
  <c r="F105"/>
  <c r="G105" s="1"/>
  <c r="F118"/>
  <c r="G118" s="1"/>
  <c r="F133"/>
  <c r="G133" s="1"/>
  <c r="F145"/>
  <c r="G145" s="1"/>
  <c r="F152"/>
  <c r="G152" s="1"/>
  <c r="F155"/>
  <c r="G155" s="1"/>
  <c r="F163"/>
  <c r="G163" s="1"/>
  <c r="F159"/>
  <c r="G159" s="1"/>
  <c r="F168"/>
  <c r="G168" s="1"/>
  <c r="F177"/>
  <c r="G177" s="1"/>
  <c r="F169"/>
  <c r="G169" s="1"/>
  <c r="F185"/>
  <c r="G185" s="1"/>
  <c r="F201"/>
  <c r="G201" s="1"/>
  <c r="F197"/>
  <c r="G197" s="1"/>
  <c r="F193"/>
  <c r="G193" s="1"/>
  <c r="F203"/>
  <c r="G203" s="1"/>
  <c r="F211"/>
  <c r="G211" s="1"/>
  <c r="F207"/>
  <c r="G207" s="1"/>
  <c r="F216"/>
  <c r="G216" s="1"/>
  <c r="F225"/>
  <c r="G225" s="1"/>
  <c r="F221"/>
  <c r="G221" s="1"/>
  <c r="F217"/>
  <c r="G217" s="1"/>
  <c r="F236"/>
  <c r="G236" s="1"/>
  <c r="F232"/>
  <c r="G232" s="1"/>
  <c r="F246"/>
  <c r="G246" s="1"/>
  <c r="F242"/>
  <c r="G242" s="1"/>
  <c r="F262"/>
  <c r="G262" s="1"/>
  <c r="F258"/>
  <c r="G258" s="1"/>
  <c r="F254"/>
  <c r="G254" s="1"/>
  <c r="F250"/>
  <c r="G250" s="1"/>
  <c r="F269"/>
  <c r="G269" s="1"/>
  <c r="F273"/>
  <c r="G273" s="1"/>
  <c r="F286"/>
  <c r="G286" s="1"/>
  <c r="F282"/>
  <c r="G282" s="1"/>
  <c r="F278"/>
  <c r="G278" s="1"/>
  <c r="F274"/>
  <c r="G274" s="1"/>
  <c r="F312"/>
  <c r="G312" s="1"/>
  <c r="F308"/>
  <c r="G308" s="1"/>
  <c r="F304"/>
  <c r="G304" s="1"/>
  <c r="F300"/>
  <c r="G300" s="1"/>
  <c r="F296"/>
  <c r="G296" s="1"/>
  <c r="F292"/>
  <c r="G292" s="1"/>
  <c r="F328"/>
  <c r="G328" s="1"/>
  <c r="F324"/>
  <c r="G324" s="1"/>
  <c r="F320"/>
  <c r="G320" s="1"/>
  <c r="F332"/>
  <c r="G332" s="1"/>
  <c r="F339"/>
  <c r="G339" s="1"/>
  <c r="F335"/>
  <c r="G335" s="1"/>
  <c r="F353"/>
  <c r="G353" s="1"/>
  <c r="F349"/>
  <c r="G349" s="1"/>
  <c r="F345"/>
  <c r="G345" s="1"/>
  <c r="F363"/>
  <c r="G363" s="1"/>
  <c r="F359"/>
  <c r="G359" s="1"/>
  <c r="F377"/>
  <c r="G377" s="1"/>
  <c r="F373"/>
  <c r="G373" s="1"/>
  <c r="F369"/>
  <c r="G369" s="1"/>
  <c r="F368"/>
  <c r="G368" s="1"/>
  <c r="F61"/>
  <c r="G61" s="1"/>
  <c r="F71"/>
  <c r="G71" s="1"/>
  <c r="F74"/>
  <c r="G74" s="1"/>
  <c r="F79"/>
  <c r="G79" s="1"/>
  <c r="F85"/>
  <c r="G85" s="1"/>
  <c r="F99"/>
  <c r="G99" s="1"/>
  <c r="F101"/>
  <c r="G101" s="1"/>
  <c r="F106"/>
  <c r="G106" s="1"/>
  <c r="F127"/>
  <c r="G127" s="1"/>
  <c r="F119"/>
  <c r="G119" s="1"/>
  <c r="F134"/>
  <c r="G134" s="1"/>
  <c r="F153"/>
  <c r="G153" s="1"/>
  <c r="F164"/>
  <c r="G164" s="1"/>
  <c r="F156"/>
  <c r="G156" s="1"/>
  <c r="F174"/>
  <c r="G174" s="1"/>
  <c r="F186"/>
  <c r="G186" s="1"/>
  <c r="F198"/>
  <c r="G198" s="1"/>
  <c r="F194"/>
  <c r="G194" s="1"/>
  <c r="F212"/>
  <c r="G212" s="1"/>
  <c r="F204"/>
  <c r="G204" s="1"/>
  <c r="F226"/>
  <c r="G226" s="1"/>
  <c r="F218"/>
  <c r="G218" s="1"/>
  <c r="F237"/>
  <c r="G237" s="1"/>
  <c r="F247"/>
  <c r="G247" s="1"/>
  <c r="F243"/>
  <c r="G243" s="1"/>
  <c r="F259"/>
  <c r="G259" s="1"/>
  <c r="F251"/>
  <c r="G251" s="1"/>
  <c r="F266"/>
  <c r="G266" s="1"/>
  <c r="F283"/>
  <c r="G283" s="1"/>
  <c r="F275"/>
  <c r="G275" s="1"/>
  <c r="F309"/>
  <c r="G309" s="1"/>
  <c r="F305"/>
  <c r="G305" s="1"/>
  <c r="F297"/>
  <c r="G297" s="1"/>
  <c r="F329"/>
  <c r="G329" s="1"/>
  <c r="F321"/>
  <c r="G321" s="1"/>
  <c r="F317"/>
  <c r="G317" s="1"/>
  <c r="F344"/>
  <c r="G344" s="1"/>
  <c r="F370"/>
  <c r="G370" s="1"/>
  <c r="F59"/>
  <c r="G59" s="1"/>
  <c r="F73"/>
  <c r="G73" s="1"/>
  <c r="F69"/>
  <c r="G69" s="1"/>
  <c r="F65"/>
  <c r="G65" s="1"/>
  <c r="F76"/>
  <c r="G76" s="1"/>
  <c r="F77"/>
  <c r="G77" s="1"/>
  <c r="F87"/>
  <c r="G87" s="1"/>
  <c r="F83"/>
  <c r="G83" s="1"/>
  <c r="F97"/>
  <c r="G97" s="1"/>
  <c r="F93"/>
  <c r="G93" s="1"/>
  <c r="F112"/>
  <c r="G112" s="1"/>
  <c r="F108"/>
  <c r="G108" s="1"/>
  <c r="F104"/>
  <c r="G104" s="1"/>
  <c r="F129"/>
  <c r="G129" s="1"/>
  <c r="F125"/>
  <c r="G125" s="1"/>
  <c r="F121"/>
  <c r="G121" s="1"/>
  <c r="F117"/>
  <c r="G117" s="1"/>
  <c r="F136"/>
  <c r="G136" s="1"/>
  <c r="F132"/>
  <c r="G132" s="1"/>
  <c r="F144"/>
  <c r="G144" s="1"/>
  <c r="F140"/>
  <c r="G140" s="1"/>
  <c r="F151"/>
  <c r="G151" s="1"/>
  <c r="F166"/>
  <c r="G166" s="1"/>
  <c r="F162"/>
  <c r="G162" s="1"/>
  <c r="F158"/>
  <c r="G158" s="1"/>
  <c r="F180"/>
  <c r="G180" s="1"/>
  <c r="F176"/>
  <c r="G176" s="1"/>
  <c r="F172"/>
  <c r="G172" s="1"/>
  <c r="F182"/>
  <c r="G182" s="1"/>
  <c r="F184"/>
  <c r="G184" s="1"/>
  <c r="F200"/>
  <c r="G200" s="1"/>
  <c r="F196"/>
  <c r="G196" s="1"/>
  <c r="F192"/>
  <c r="G192" s="1"/>
  <c r="F214"/>
  <c r="G214" s="1"/>
  <c r="F210"/>
  <c r="G210" s="1"/>
  <c r="F206"/>
  <c r="G206" s="1"/>
  <c r="F228"/>
  <c r="G228" s="1"/>
  <c r="F224"/>
  <c r="G224" s="1"/>
  <c r="F220"/>
  <c r="G220" s="1"/>
  <c r="F230"/>
  <c r="G230" s="1"/>
  <c r="F235"/>
  <c r="G235" s="1"/>
  <c r="F231"/>
  <c r="G231" s="1"/>
  <c r="F245"/>
  <c r="G245" s="1"/>
  <c r="F241"/>
  <c r="G241" s="1"/>
  <c r="F261"/>
  <c r="G261" s="1"/>
  <c r="F257"/>
  <c r="G257" s="1"/>
  <c r="F253"/>
  <c r="G253" s="1"/>
  <c r="F265"/>
  <c r="G265" s="1"/>
  <c r="F268"/>
  <c r="G268" s="1"/>
  <c r="F289"/>
  <c r="G289" s="1"/>
  <c r="F285"/>
  <c r="G285" s="1"/>
  <c r="F281"/>
  <c r="G281" s="1"/>
  <c r="F277"/>
  <c r="G277" s="1"/>
  <c r="F291"/>
  <c r="G291" s="1"/>
  <c r="F311"/>
  <c r="G311" s="1"/>
  <c r="F307"/>
  <c r="G307" s="1"/>
  <c r="F303"/>
  <c r="G303" s="1"/>
  <c r="F299"/>
  <c r="G299" s="1"/>
  <c r="F295"/>
  <c r="G295" s="1"/>
  <c r="F316"/>
  <c r="G316" s="1"/>
  <c r="F327"/>
  <c r="G327" s="1"/>
  <c r="F323"/>
  <c r="G323" s="1"/>
  <c r="F319"/>
  <c r="G319" s="1"/>
  <c r="F342"/>
  <c r="G342" s="1"/>
  <c r="F338"/>
  <c r="G338" s="1"/>
  <c r="F334"/>
  <c r="G334" s="1"/>
  <c r="F352"/>
  <c r="G352" s="1"/>
  <c r="F348"/>
  <c r="G348" s="1"/>
  <c r="F356"/>
  <c r="G356" s="1"/>
  <c r="F362"/>
  <c r="G362" s="1"/>
  <c r="F358"/>
  <c r="G358" s="1"/>
  <c r="F376"/>
  <c r="G376" s="1"/>
  <c r="F372"/>
  <c r="G372" s="1"/>
  <c r="F378"/>
  <c r="G378" s="1"/>
  <c r="C57"/>
  <c r="D57" s="1"/>
  <c r="C370"/>
  <c r="D370" s="1"/>
  <c r="I370" s="1"/>
  <c r="C361"/>
  <c r="D361" s="1"/>
  <c r="C352"/>
  <c r="D352" s="1"/>
  <c r="C339"/>
  <c r="D339" s="1"/>
  <c r="C330"/>
  <c r="D330" s="1"/>
  <c r="C326"/>
  <c r="D326" s="1"/>
  <c r="C313"/>
  <c r="D313" s="1"/>
  <c r="C305"/>
  <c r="D305" s="1"/>
  <c r="C301"/>
  <c r="D301" s="1"/>
  <c r="C288"/>
  <c r="D288" s="1"/>
  <c r="C280"/>
  <c r="D280" s="1"/>
  <c r="C271"/>
  <c r="D271" s="1"/>
  <c r="C262"/>
  <c r="D262" s="1"/>
  <c r="I262" s="1"/>
  <c r="C254"/>
  <c r="D254" s="1"/>
  <c r="C250"/>
  <c r="D250" s="1"/>
  <c r="C241"/>
  <c r="D241" s="1"/>
  <c r="C232"/>
  <c r="D232" s="1"/>
  <c r="C223"/>
  <c r="D223" s="1"/>
  <c r="C214"/>
  <c r="D214" s="1"/>
  <c r="C206"/>
  <c r="D206" s="1"/>
  <c r="C193"/>
  <c r="D193" s="1"/>
  <c r="C184"/>
  <c r="D184" s="1"/>
  <c r="C175"/>
  <c r="D175" s="1"/>
  <c r="C166"/>
  <c r="D166" s="1"/>
  <c r="C158"/>
  <c r="D158" s="1"/>
  <c r="C149"/>
  <c r="D149" s="1"/>
  <c r="C140"/>
  <c r="D140" s="1"/>
  <c r="C131"/>
  <c r="D131" s="1"/>
  <c r="C122"/>
  <c r="D122" s="1"/>
  <c r="C109"/>
  <c r="D109" s="1"/>
  <c r="C101"/>
  <c r="D101" s="1"/>
  <c r="C92"/>
  <c r="D92" s="1"/>
  <c r="C83"/>
  <c r="D83" s="1"/>
  <c r="C73"/>
  <c r="D73" s="1"/>
  <c r="C69"/>
  <c r="D69" s="1"/>
  <c r="C65"/>
  <c r="D65" s="1"/>
  <c r="C375"/>
  <c r="D375" s="1"/>
  <c r="C367"/>
  <c r="D367" s="1"/>
  <c r="C358"/>
  <c r="D358" s="1"/>
  <c r="C349"/>
  <c r="D349" s="1"/>
  <c r="C340"/>
  <c r="D340" s="1"/>
  <c r="C336"/>
  <c r="D336" s="1"/>
  <c r="I336" s="1"/>
  <c r="C323"/>
  <c r="D323" s="1"/>
  <c r="C314"/>
  <c r="D314" s="1"/>
  <c r="C306"/>
  <c r="D306" s="1"/>
  <c r="C298"/>
  <c r="D298" s="1"/>
  <c r="C294"/>
  <c r="D294" s="1"/>
  <c r="C285"/>
  <c r="D285" s="1"/>
  <c r="C277"/>
  <c r="D277" s="1"/>
  <c r="C268"/>
  <c r="D268" s="1"/>
  <c r="C259"/>
  <c r="D259" s="1"/>
  <c r="C251"/>
  <c r="D251" s="1"/>
  <c r="C246"/>
  <c r="D246" s="1"/>
  <c r="C237"/>
  <c r="D237" s="1"/>
  <c r="C228"/>
  <c r="D228" s="1"/>
  <c r="C220"/>
  <c r="D220" s="1"/>
  <c r="C207"/>
  <c r="D207" s="1"/>
  <c r="C198"/>
  <c r="D198" s="1"/>
  <c r="C190"/>
  <c r="D190" s="1"/>
  <c r="C180"/>
  <c r="D180" s="1"/>
  <c r="C172"/>
  <c r="D172" s="1"/>
  <c r="I172" s="1"/>
  <c r="C168"/>
  <c r="D168" s="1"/>
  <c r="C159"/>
  <c r="D159" s="1"/>
  <c r="C150"/>
  <c r="D150" s="1"/>
  <c r="C145"/>
  <c r="D145" s="1"/>
  <c r="C141"/>
  <c r="D141" s="1"/>
  <c r="I141" s="1"/>
  <c r="C136"/>
  <c r="D136" s="1"/>
  <c r="C132"/>
  <c r="D132" s="1"/>
  <c r="C123"/>
  <c r="D123" s="1"/>
  <c r="C119"/>
  <c r="D119" s="1"/>
  <c r="C115"/>
  <c r="D115" s="1"/>
  <c r="C110"/>
  <c r="D110" s="1"/>
  <c r="C106"/>
  <c r="D106" s="1"/>
  <c r="C102"/>
  <c r="D102" s="1"/>
  <c r="I102" s="1"/>
  <c r="C97"/>
  <c r="D97" s="1"/>
  <c r="C93"/>
  <c r="D93" s="1"/>
  <c r="C88"/>
  <c r="D88" s="1"/>
  <c r="C84"/>
  <c r="D84" s="1"/>
  <c r="C79"/>
  <c r="D79" s="1"/>
  <c r="C74"/>
  <c r="D74" s="1"/>
  <c r="C70"/>
  <c r="D70" s="1"/>
  <c r="C66"/>
  <c r="D66" s="1"/>
  <c r="C61"/>
  <c r="D61" s="1"/>
  <c r="C378"/>
  <c r="D378" s="1"/>
  <c r="C376"/>
  <c r="D376" s="1"/>
  <c r="C372"/>
  <c r="D372" s="1"/>
  <c r="C368"/>
  <c r="D368" s="1"/>
  <c r="C363"/>
  <c r="D363" s="1"/>
  <c r="C359"/>
  <c r="D359" s="1"/>
  <c r="C354"/>
  <c r="D354" s="1"/>
  <c r="C350"/>
  <c r="D350" s="1"/>
  <c r="C346"/>
  <c r="D346" s="1"/>
  <c r="C341"/>
  <c r="D341" s="1"/>
  <c r="C337"/>
  <c r="D337" s="1"/>
  <c r="I337" s="1"/>
  <c r="C333"/>
  <c r="D333" s="1"/>
  <c r="C328"/>
  <c r="D328" s="1"/>
  <c r="C324"/>
  <c r="D324" s="1"/>
  <c r="C320"/>
  <c r="D320" s="1"/>
  <c r="C316"/>
  <c r="D316" s="1"/>
  <c r="C311"/>
  <c r="D311" s="1"/>
  <c r="C307"/>
  <c r="D307" s="1"/>
  <c r="I307" s="1"/>
  <c r="C303"/>
  <c r="D303" s="1"/>
  <c r="C299"/>
  <c r="D299" s="1"/>
  <c r="C295"/>
  <c r="D295" s="1"/>
  <c r="C291"/>
  <c r="D291" s="1"/>
  <c r="C286"/>
  <c r="D286" s="1"/>
  <c r="C282"/>
  <c r="D282" s="1"/>
  <c r="C278"/>
  <c r="D278" s="1"/>
  <c r="C274"/>
  <c r="D274" s="1"/>
  <c r="C269"/>
  <c r="D269" s="1"/>
  <c r="C265"/>
  <c r="D265" s="1"/>
  <c r="C260"/>
  <c r="D260" s="1"/>
  <c r="C256"/>
  <c r="D256" s="1"/>
  <c r="C252"/>
  <c r="D252" s="1"/>
  <c r="C247"/>
  <c r="D247" s="1"/>
  <c r="C243"/>
  <c r="D243" s="1"/>
  <c r="C238"/>
  <c r="D238" s="1"/>
  <c r="C234"/>
  <c r="D234" s="1"/>
  <c r="C230"/>
  <c r="D230" s="1"/>
  <c r="C225"/>
  <c r="D225" s="1"/>
  <c r="C221"/>
  <c r="D221" s="1"/>
  <c r="C217"/>
  <c r="D217" s="1"/>
  <c r="C212"/>
  <c r="D212" s="1"/>
  <c r="C208"/>
  <c r="D208" s="1"/>
  <c r="C204"/>
  <c r="D204" s="1"/>
  <c r="C199"/>
  <c r="D199" s="1"/>
  <c r="I199" s="1"/>
  <c r="C195"/>
  <c r="D195" s="1"/>
  <c r="C191"/>
  <c r="D191" s="1"/>
  <c r="C186"/>
  <c r="D186" s="1"/>
  <c r="C182"/>
  <c r="D182" s="1"/>
  <c r="C177"/>
  <c r="D177" s="1"/>
  <c r="C173"/>
  <c r="D173" s="1"/>
  <c r="C169"/>
  <c r="D169" s="1"/>
  <c r="I169" s="1"/>
  <c r="C164"/>
  <c r="D164" s="1"/>
  <c r="C160"/>
  <c r="D160" s="1"/>
  <c r="C156"/>
  <c r="D156" s="1"/>
  <c r="C151"/>
  <c r="D151" s="1"/>
  <c r="C146"/>
  <c r="D146" s="1"/>
  <c r="C142"/>
  <c r="D142" s="1"/>
  <c r="C137"/>
  <c r="D137" s="1"/>
  <c r="C133"/>
  <c r="D133" s="1"/>
  <c r="I133" s="1"/>
  <c r="C128"/>
  <c r="D128" s="1"/>
  <c r="C124"/>
  <c r="D124" s="1"/>
  <c r="C120"/>
  <c r="D120" s="1"/>
  <c r="C116"/>
  <c r="D116" s="1"/>
  <c r="C111"/>
  <c r="D111" s="1"/>
  <c r="I111" s="1"/>
  <c r="C107"/>
  <c r="D107" s="1"/>
  <c r="C103"/>
  <c r="D103" s="1"/>
  <c r="C98"/>
  <c r="D98" s="1"/>
  <c r="C94"/>
  <c r="D94" s="1"/>
  <c r="C89"/>
  <c r="D89" s="1"/>
  <c r="C85"/>
  <c r="D85" s="1"/>
  <c r="C80"/>
  <c r="D80" s="1"/>
  <c r="C76"/>
  <c r="D76" s="1"/>
  <c r="C71"/>
  <c r="D71" s="1"/>
  <c r="C67"/>
  <c r="D67" s="1"/>
  <c r="C63"/>
  <c r="D63" s="1"/>
  <c r="C58"/>
  <c r="D58" s="1"/>
  <c r="C374"/>
  <c r="D374" s="1"/>
  <c r="C365"/>
  <c r="D365" s="1"/>
  <c r="C357"/>
  <c r="D357" s="1"/>
  <c r="C348"/>
  <c r="D348" s="1"/>
  <c r="C344"/>
  <c r="D344" s="1"/>
  <c r="C335"/>
  <c r="D335" s="1"/>
  <c r="C322"/>
  <c r="D322" s="1"/>
  <c r="C318"/>
  <c r="D318" s="1"/>
  <c r="I318" s="1"/>
  <c r="C309"/>
  <c r="D309" s="1"/>
  <c r="C297"/>
  <c r="D297" s="1"/>
  <c r="C293"/>
  <c r="D293" s="1"/>
  <c r="C284"/>
  <c r="D284" s="1"/>
  <c r="I284" s="1"/>
  <c r="C276"/>
  <c r="D276" s="1"/>
  <c r="C267"/>
  <c r="D267" s="1"/>
  <c r="C258"/>
  <c r="D258" s="1"/>
  <c r="C245"/>
  <c r="D245" s="1"/>
  <c r="C236"/>
  <c r="D236" s="1"/>
  <c r="C227"/>
  <c r="D227" s="1"/>
  <c r="C219"/>
  <c r="D219" s="1"/>
  <c r="C210"/>
  <c r="D210" s="1"/>
  <c r="C201"/>
  <c r="D201" s="1"/>
  <c r="I201" s="1"/>
  <c r="C197"/>
  <c r="D197" s="1"/>
  <c r="C189"/>
  <c r="D189" s="1"/>
  <c r="C179"/>
  <c r="D179" s="1"/>
  <c r="C171"/>
  <c r="D171" s="1"/>
  <c r="C162"/>
  <c r="D162" s="1"/>
  <c r="C153"/>
  <c r="D153" s="1"/>
  <c r="C144"/>
  <c r="D144" s="1"/>
  <c r="C135"/>
  <c r="D135" s="1"/>
  <c r="C126"/>
  <c r="D126" s="1"/>
  <c r="C118"/>
  <c r="D118" s="1"/>
  <c r="C113"/>
  <c r="D113" s="1"/>
  <c r="C105"/>
  <c r="D105" s="1"/>
  <c r="C96"/>
  <c r="D96" s="1"/>
  <c r="C87"/>
  <c r="D87" s="1"/>
  <c r="C78"/>
  <c r="D78" s="1"/>
  <c r="C60"/>
  <c r="D60" s="1"/>
  <c r="C371"/>
  <c r="D371" s="1"/>
  <c r="C362"/>
  <c r="D362" s="1"/>
  <c r="C353"/>
  <c r="D353" s="1"/>
  <c r="C345"/>
  <c r="D345" s="1"/>
  <c r="C332"/>
  <c r="D332" s="1"/>
  <c r="C327"/>
  <c r="D327" s="1"/>
  <c r="C319"/>
  <c r="D319" s="1"/>
  <c r="C310"/>
  <c r="D310" s="1"/>
  <c r="C302"/>
  <c r="D302" s="1"/>
  <c r="C289"/>
  <c r="D289" s="1"/>
  <c r="C281"/>
  <c r="D281" s="1"/>
  <c r="C273"/>
  <c r="D273" s="1"/>
  <c r="C263"/>
  <c r="D263" s="1"/>
  <c r="C255"/>
  <c r="D255" s="1"/>
  <c r="C242"/>
  <c r="D242" s="1"/>
  <c r="C233"/>
  <c r="D233" s="1"/>
  <c r="C224"/>
  <c r="D224" s="1"/>
  <c r="C216"/>
  <c r="D216" s="1"/>
  <c r="C211"/>
  <c r="D211" s="1"/>
  <c r="C203"/>
  <c r="D203" s="1"/>
  <c r="C194"/>
  <c r="D194" s="1"/>
  <c r="C185"/>
  <c r="D185" s="1"/>
  <c r="C176"/>
  <c r="D176" s="1"/>
  <c r="C163"/>
  <c r="D163" s="1"/>
  <c r="C155"/>
  <c r="D155" s="1"/>
  <c r="C127"/>
  <c r="D127" s="1"/>
  <c r="C377"/>
  <c r="D377" s="1"/>
  <c r="C373"/>
  <c r="D373" s="1"/>
  <c r="C369"/>
  <c r="D369" s="1"/>
  <c r="C364"/>
  <c r="D364" s="1"/>
  <c r="C360"/>
  <c r="D360" s="1"/>
  <c r="I360" s="1"/>
  <c r="C356"/>
  <c r="D356" s="1"/>
  <c r="C351"/>
  <c r="D351" s="1"/>
  <c r="C347"/>
  <c r="D347" s="1"/>
  <c r="C342"/>
  <c r="D342" s="1"/>
  <c r="C338"/>
  <c r="D338" s="1"/>
  <c r="C334"/>
  <c r="D334" s="1"/>
  <c r="C329"/>
  <c r="D329" s="1"/>
  <c r="C325"/>
  <c r="D325" s="1"/>
  <c r="I325" s="1"/>
  <c r="C321"/>
  <c r="D321" s="1"/>
  <c r="C317"/>
  <c r="D317" s="1"/>
  <c r="C312"/>
  <c r="D312" s="1"/>
  <c r="C308"/>
  <c r="D308" s="1"/>
  <c r="C304"/>
  <c r="D304" s="1"/>
  <c r="C300"/>
  <c r="D300" s="1"/>
  <c r="C296"/>
  <c r="D296" s="1"/>
  <c r="C292"/>
  <c r="D292" s="1"/>
  <c r="C287"/>
  <c r="D287" s="1"/>
  <c r="C283"/>
  <c r="D283" s="1"/>
  <c r="C279"/>
  <c r="D279" s="1"/>
  <c r="C275"/>
  <c r="D275" s="1"/>
  <c r="C270"/>
  <c r="D270" s="1"/>
  <c r="C266"/>
  <c r="D266" s="1"/>
  <c r="C261"/>
  <c r="D261" s="1"/>
  <c r="C257"/>
  <c r="D257" s="1"/>
  <c r="C253"/>
  <c r="D253" s="1"/>
  <c r="C249"/>
  <c r="D249" s="1"/>
  <c r="C244"/>
  <c r="D244" s="1"/>
  <c r="C240"/>
  <c r="D240" s="1"/>
  <c r="C235"/>
  <c r="D235" s="1"/>
  <c r="C231"/>
  <c r="D231" s="1"/>
  <c r="C226"/>
  <c r="D226" s="1"/>
  <c r="C222"/>
  <c r="D222" s="1"/>
  <c r="I222" s="1"/>
  <c r="C218"/>
  <c r="D218" s="1"/>
  <c r="C213"/>
  <c r="D213" s="1"/>
  <c r="C209"/>
  <c r="D209" s="1"/>
  <c r="C205"/>
  <c r="D205" s="1"/>
  <c r="C200"/>
  <c r="D200" s="1"/>
  <c r="C196"/>
  <c r="D196" s="1"/>
  <c r="C192"/>
  <c r="D192" s="1"/>
  <c r="C187"/>
  <c r="D187" s="1"/>
  <c r="I187" s="1"/>
  <c r="C183"/>
  <c r="D183" s="1"/>
  <c r="C178"/>
  <c r="D178" s="1"/>
  <c r="C174"/>
  <c r="D174" s="1"/>
  <c r="C170"/>
  <c r="D170" s="1"/>
  <c r="I170" s="1"/>
  <c r="C165"/>
  <c r="D165" s="1"/>
  <c r="C161"/>
  <c r="D161" s="1"/>
  <c r="C157"/>
  <c r="D157" s="1"/>
  <c r="C152"/>
  <c r="D152" s="1"/>
  <c r="C148"/>
  <c r="D148" s="1"/>
  <c r="C143"/>
  <c r="D143" s="1"/>
  <c r="C139"/>
  <c r="D139" s="1"/>
  <c r="C134"/>
  <c r="D134" s="1"/>
  <c r="C129"/>
  <c r="D129" s="1"/>
  <c r="C125"/>
  <c r="D125" s="1"/>
  <c r="C121"/>
  <c r="D121" s="1"/>
  <c r="C117"/>
  <c r="D117" s="1"/>
  <c r="C112"/>
  <c r="D112" s="1"/>
  <c r="C108"/>
  <c r="D108" s="1"/>
  <c r="C104"/>
  <c r="D104" s="1"/>
  <c r="C99"/>
  <c r="D99" s="1"/>
  <c r="C95"/>
  <c r="D95" s="1"/>
  <c r="C91"/>
  <c r="D91" s="1"/>
  <c r="C86"/>
  <c r="D86" s="1"/>
  <c r="C82"/>
  <c r="D82" s="1"/>
  <c r="C77"/>
  <c r="D77" s="1"/>
  <c r="C72"/>
  <c r="D72" s="1"/>
  <c r="C68"/>
  <c r="D68" s="1"/>
  <c r="C64"/>
  <c r="D64" s="1"/>
  <c r="C59"/>
  <c r="D59" s="1"/>
  <c r="C29"/>
  <c r="D29" s="1"/>
  <c r="C54"/>
  <c r="D54" s="1"/>
  <c r="C46"/>
  <c r="D46" s="1"/>
  <c r="C42"/>
  <c r="D42" s="1"/>
  <c r="C38"/>
  <c r="D38" s="1"/>
  <c r="C34"/>
  <c r="D34" s="1"/>
  <c r="C30"/>
  <c r="D30" s="1"/>
  <c r="C51"/>
  <c r="D51" s="1"/>
  <c r="C47"/>
  <c r="D47" s="1"/>
  <c r="C39"/>
  <c r="D39" s="1"/>
  <c r="C35"/>
  <c r="D35" s="1"/>
  <c r="C52"/>
  <c r="D52" s="1"/>
  <c r="C48"/>
  <c r="D48" s="1"/>
  <c r="C44"/>
  <c r="D44" s="1"/>
  <c r="C40"/>
  <c r="D40" s="1"/>
  <c r="C36"/>
  <c r="D36" s="1"/>
  <c r="C32"/>
  <c r="D32" s="1"/>
  <c r="B380" i="7"/>
  <c r="C380"/>
  <c r="C53" i="8"/>
  <c r="D53" s="1"/>
  <c r="C49"/>
  <c r="D49" s="1"/>
  <c r="C45"/>
  <c r="D45" s="1"/>
  <c r="C41"/>
  <c r="D41" s="1"/>
  <c r="C37"/>
  <c r="D37" s="1"/>
  <c r="C33"/>
  <c r="D33" s="1"/>
  <c r="C50"/>
  <c r="D50" s="1"/>
  <c r="C28"/>
  <c r="D28" s="1"/>
  <c r="C43"/>
  <c r="D43" s="1"/>
  <c r="C31"/>
  <c r="D31" s="1"/>
  <c r="C11"/>
  <c r="D11" s="1"/>
  <c r="C8"/>
  <c r="D8" s="1"/>
  <c r="C14"/>
  <c r="D14" s="1"/>
  <c r="C15"/>
  <c r="D15" s="1"/>
  <c r="C16"/>
  <c r="D16" s="1"/>
  <c r="C12"/>
  <c r="D12" s="1"/>
  <c r="C7"/>
  <c r="D7" s="1"/>
  <c r="C13"/>
  <c r="D13" s="1"/>
  <c r="C9"/>
  <c r="D9" s="1"/>
  <c r="C10"/>
  <c r="D10" s="1"/>
  <c r="F25"/>
  <c r="G25" s="1"/>
  <c r="I25" s="1"/>
  <c r="F20"/>
  <c r="G20" s="1"/>
  <c r="I20" s="1"/>
  <c r="F23"/>
  <c r="G23" s="1"/>
  <c r="I23" s="1"/>
  <c r="F26"/>
  <c r="G26" s="1"/>
  <c r="I26" s="1"/>
  <c r="F24"/>
  <c r="G24" s="1"/>
  <c r="I24" s="1"/>
  <c r="F19"/>
  <c r="G19" s="1"/>
  <c r="I19" s="1"/>
  <c r="F18"/>
  <c r="G18" s="1"/>
  <c r="I18" s="1"/>
  <c r="F21"/>
  <c r="G21" s="1"/>
  <c r="I21" s="1"/>
  <c r="F22"/>
  <c r="G22" s="1"/>
  <c r="I22" s="1"/>
  <c r="D56" i="7"/>
  <c r="D28"/>
  <c r="D7"/>
  <c r="I68" i="8" l="1"/>
  <c r="I86"/>
  <c r="I139"/>
  <c r="I209"/>
  <c r="I226"/>
  <c r="I244"/>
  <c r="I279"/>
  <c r="I87"/>
  <c r="I219"/>
  <c r="I357"/>
  <c r="I88"/>
  <c r="I99"/>
  <c r="I275"/>
  <c r="I179"/>
  <c r="I269"/>
  <c r="I320"/>
  <c r="I84"/>
  <c r="I254"/>
  <c r="I107"/>
  <c r="I195"/>
  <c r="I157"/>
  <c r="I174"/>
  <c r="I192"/>
  <c r="I312"/>
  <c r="I185"/>
  <c r="I327"/>
  <c r="I258"/>
  <c r="I80"/>
  <c r="I151"/>
  <c r="I186"/>
  <c r="I204"/>
  <c r="I221"/>
  <c r="I291"/>
  <c r="I324"/>
  <c r="I359"/>
  <c r="I246"/>
  <c r="I158"/>
  <c r="I232"/>
  <c r="I301"/>
  <c r="I348"/>
  <c r="I73"/>
  <c r="I134"/>
  <c r="I292"/>
  <c r="I377"/>
  <c r="I113"/>
  <c r="I245"/>
  <c r="I94"/>
  <c r="I182"/>
  <c r="I234"/>
  <c r="I198"/>
  <c r="I268"/>
  <c r="I326"/>
  <c r="I59"/>
  <c r="I77"/>
  <c r="I112"/>
  <c r="I148"/>
  <c r="I165"/>
  <c r="I200"/>
  <c r="I218"/>
  <c r="I270"/>
  <c r="I356"/>
  <c r="I373"/>
  <c r="I310"/>
  <c r="I276"/>
  <c r="I374"/>
  <c r="I71"/>
  <c r="I124"/>
  <c r="I142"/>
  <c r="I160"/>
  <c r="I247"/>
  <c r="I299"/>
  <c r="I316"/>
  <c r="I61"/>
  <c r="I97"/>
  <c r="I115"/>
  <c r="I159"/>
  <c r="I190"/>
  <c r="I228"/>
  <c r="I294"/>
  <c r="I358"/>
  <c r="I101"/>
  <c r="I175"/>
  <c r="I352"/>
  <c r="I125"/>
  <c r="I266"/>
  <c r="I317"/>
  <c r="I334"/>
  <c r="I351"/>
  <c r="I369"/>
  <c r="I263"/>
  <c r="I302"/>
  <c r="I332"/>
  <c r="I371"/>
  <c r="I96"/>
  <c r="I162"/>
  <c r="I227"/>
  <c r="I267"/>
  <c r="I335"/>
  <c r="I365"/>
  <c r="I67"/>
  <c r="I225"/>
  <c r="I260"/>
  <c r="I346"/>
  <c r="I378"/>
  <c r="I74"/>
  <c r="I132"/>
  <c r="I65"/>
  <c r="I131"/>
  <c r="I206"/>
  <c r="I108"/>
  <c r="I136"/>
  <c r="I259"/>
  <c r="I323"/>
  <c r="I223"/>
  <c r="D380" i="7"/>
  <c r="I129" i="8"/>
  <c r="I196"/>
  <c r="I205"/>
  <c r="I257"/>
  <c r="I296"/>
  <c r="I342"/>
  <c r="I216"/>
  <c r="I289"/>
  <c r="I362"/>
  <c r="I144"/>
  <c r="I171"/>
  <c r="I236"/>
  <c r="I98"/>
  <c r="I238"/>
  <c r="I265"/>
  <c r="I278"/>
  <c r="I328"/>
  <c r="I376"/>
  <c r="I66"/>
  <c r="I79"/>
  <c r="I93"/>
  <c r="I106"/>
  <c r="I184"/>
  <c r="I214"/>
  <c r="I339"/>
  <c r="I121"/>
  <c r="I224"/>
  <c r="I345"/>
  <c r="I105"/>
  <c r="I153"/>
  <c r="I63"/>
  <c r="I89"/>
  <c r="I156"/>
  <c r="I230"/>
  <c r="I341"/>
  <c r="I368"/>
  <c r="I119"/>
  <c r="I168"/>
  <c r="I193"/>
  <c r="I91"/>
  <c r="I152"/>
  <c r="I178"/>
  <c r="I231"/>
  <c r="I240"/>
  <c r="I304"/>
  <c r="I329"/>
  <c r="I163"/>
  <c r="I194"/>
  <c r="I211"/>
  <c r="I233"/>
  <c r="I281"/>
  <c r="I353"/>
  <c r="I60"/>
  <c r="I135"/>
  <c r="I189"/>
  <c r="I309"/>
  <c r="I85"/>
  <c r="I146"/>
  <c r="I173"/>
  <c r="I212"/>
  <c r="I274"/>
  <c r="I286"/>
  <c r="I311"/>
  <c r="I350"/>
  <c r="I363"/>
  <c r="I372"/>
  <c r="I180"/>
  <c r="I251"/>
  <c r="I314"/>
  <c r="I340"/>
  <c r="I83"/>
  <c r="I241"/>
  <c r="I280"/>
  <c r="I305"/>
  <c r="I330"/>
  <c r="I72"/>
  <c r="I253"/>
  <c r="I338"/>
  <c r="I364"/>
  <c r="I255"/>
  <c r="I120"/>
  <c r="I333"/>
  <c r="I306"/>
  <c r="I57"/>
  <c r="I64"/>
  <c r="I104"/>
  <c r="I117"/>
  <c r="I143"/>
  <c r="I183"/>
  <c r="I283"/>
  <c r="I321"/>
  <c r="I127"/>
  <c r="I118"/>
  <c r="I197"/>
  <c r="I210"/>
  <c r="I293"/>
  <c r="I58"/>
  <c r="I137"/>
  <c r="I177"/>
  <c r="I191"/>
  <c r="I252"/>
  <c r="I145"/>
  <c r="I207"/>
  <c r="I277"/>
  <c r="I349"/>
  <c r="I367"/>
  <c r="I69"/>
  <c r="I92"/>
  <c r="I109"/>
  <c r="I140"/>
  <c r="I166"/>
  <c r="I361"/>
  <c r="I213"/>
  <c r="I322"/>
  <c r="I128"/>
  <c r="I208"/>
  <c r="I123"/>
  <c r="I149"/>
  <c r="I82"/>
  <c r="I95"/>
  <c r="I161"/>
  <c r="I235"/>
  <c r="I249"/>
  <c r="I261"/>
  <c r="I287"/>
  <c r="I300"/>
  <c r="I308"/>
  <c r="I347"/>
  <c r="I155"/>
  <c r="I176"/>
  <c r="I203"/>
  <c r="I242"/>
  <c r="I273"/>
  <c r="I319"/>
  <c r="I78"/>
  <c r="I126"/>
  <c r="I297"/>
  <c r="I344"/>
  <c r="I76"/>
  <c r="I103"/>
  <c r="I116"/>
  <c r="I164"/>
  <c r="I217"/>
  <c r="I243"/>
  <c r="I256"/>
  <c r="I282"/>
  <c r="I295"/>
  <c r="I303"/>
  <c r="I354"/>
  <c r="I70"/>
  <c r="I110"/>
  <c r="I150"/>
  <c r="I220"/>
  <c r="I237"/>
  <c r="I285"/>
  <c r="I298"/>
  <c r="I375"/>
  <c r="I122"/>
  <c r="I250"/>
  <c r="I271"/>
  <c r="I288"/>
  <c r="I313"/>
  <c r="F28"/>
  <c r="G28" s="1"/>
  <c r="I28" s="1"/>
  <c r="F7"/>
  <c r="G7" s="1"/>
  <c r="I7" s="1"/>
  <c r="F29"/>
  <c r="G29" s="1"/>
  <c r="I29" s="1"/>
  <c r="F30"/>
  <c r="G30" s="1"/>
  <c r="I30" s="1"/>
  <c r="F31"/>
  <c r="G31" s="1"/>
  <c r="I31" s="1"/>
  <c r="F32"/>
  <c r="G32" s="1"/>
  <c r="I32" s="1"/>
  <c r="F33"/>
  <c r="G33" s="1"/>
  <c r="I33" s="1"/>
  <c r="F34"/>
  <c r="G34" s="1"/>
  <c r="I34" s="1"/>
  <c r="F35"/>
  <c r="G35" s="1"/>
  <c r="I35" s="1"/>
  <c r="F36"/>
  <c r="G36" s="1"/>
  <c r="I36" s="1"/>
  <c r="F37"/>
  <c r="G37" s="1"/>
  <c r="I37" s="1"/>
  <c r="F38"/>
  <c r="G38" s="1"/>
  <c r="I38" s="1"/>
  <c r="F39"/>
  <c r="G39" s="1"/>
  <c r="I39" s="1"/>
  <c r="F40"/>
  <c r="G40" s="1"/>
  <c r="I40" s="1"/>
  <c r="F41"/>
  <c r="G41" s="1"/>
  <c r="I41" s="1"/>
  <c r="F42"/>
  <c r="G42" s="1"/>
  <c r="I42" s="1"/>
  <c r="F43"/>
  <c r="G43" s="1"/>
  <c r="I43" s="1"/>
  <c r="F44"/>
  <c r="G44" s="1"/>
  <c r="I44" s="1"/>
  <c r="F45"/>
  <c r="G45" s="1"/>
  <c r="I45" s="1"/>
  <c r="F46"/>
  <c r="G46" s="1"/>
  <c r="I46" s="1"/>
  <c r="F47"/>
  <c r="G47" s="1"/>
  <c r="I47" s="1"/>
  <c r="F48"/>
  <c r="G48" s="1"/>
  <c r="I48" s="1"/>
  <c r="F49"/>
  <c r="G49" s="1"/>
  <c r="I49" s="1"/>
  <c r="F50"/>
  <c r="G50" s="1"/>
  <c r="I50" s="1"/>
  <c r="F51"/>
  <c r="G51" s="1"/>
  <c r="I51" s="1"/>
  <c r="F52"/>
  <c r="G52" s="1"/>
  <c r="I52" s="1"/>
  <c r="F53"/>
  <c r="G53" s="1"/>
  <c r="I53" s="1"/>
  <c r="F54"/>
  <c r="G54" s="1"/>
  <c r="I54" s="1"/>
  <c r="F8"/>
  <c r="G8" s="1"/>
  <c r="I8" s="1"/>
  <c r="F9"/>
  <c r="G9" s="1"/>
  <c r="I9" s="1"/>
  <c r="F10"/>
  <c r="G10" s="1"/>
  <c r="I10" s="1"/>
  <c r="F11"/>
  <c r="G11" s="1"/>
  <c r="I11" s="1"/>
  <c r="F12"/>
  <c r="G12" s="1"/>
  <c r="I12" s="1"/>
  <c r="F13"/>
  <c r="G13" s="1"/>
  <c r="I13" s="1"/>
  <c r="F14"/>
  <c r="G14" s="1"/>
  <c r="I14" s="1"/>
  <c r="F15"/>
  <c r="G15" s="1"/>
  <c r="I15" s="1"/>
  <c r="F16"/>
  <c r="G16" s="1"/>
  <c r="I16" s="1"/>
  <c r="J18" i="7"/>
  <c r="J28"/>
  <c r="J7"/>
  <c r="I18"/>
  <c r="I7"/>
  <c r="I28"/>
  <c r="I56"/>
  <c r="J56"/>
  <c r="P56" l="1"/>
  <c r="P380" s="1"/>
  <c r="O56"/>
  <c r="N56"/>
  <c r="N18"/>
  <c r="O7"/>
  <c r="B58" i="8"/>
  <c r="H58" s="1"/>
  <c r="B53"/>
  <c r="B29"/>
  <c r="B50"/>
  <c r="B42"/>
  <c r="B48"/>
  <c r="B43"/>
  <c r="B35"/>
  <c r="B31"/>
  <c r="B14"/>
  <c r="B11"/>
  <c r="B15"/>
  <c r="J380" i="7"/>
  <c r="I380"/>
  <c r="B13" i="8"/>
  <c r="B9"/>
  <c r="B39"/>
  <c r="B47"/>
  <c r="B51"/>
  <c r="B10"/>
  <c r="B8"/>
  <c r="B30"/>
  <c r="B34"/>
  <c r="B38"/>
  <c r="B46"/>
  <c r="B54"/>
  <c r="B60"/>
  <c r="H60" s="1"/>
  <c r="B63"/>
  <c r="H63" s="1"/>
  <c r="B65"/>
  <c r="H65" s="1"/>
  <c r="B67"/>
  <c r="H67" s="1"/>
  <c r="B69"/>
  <c r="H69" s="1"/>
  <c r="B71"/>
  <c r="H71" s="1"/>
  <c r="B73"/>
  <c r="H73" s="1"/>
  <c r="B76"/>
  <c r="H76" s="1"/>
  <c r="B78"/>
  <c r="H78" s="1"/>
  <c r="B80"/>
  <c r="H80" s="1"/>
  <c r="B83"/>
  <c r="H83" s="1"/>
  <c r="B85"/>
  <c r="H85" s="1"/>
  <c r="B87"/>
  <c r="H87" s="1"/>
  <c r="B89"/>
  <c r="H89" s="1"/>
  <c r="B92"/>
  <c r="H92" s="1"/>
  <c r="B94"/>
  <c r="H94" s="1"/>
  <c r="B96"/>
  <c r="H96" s="1"/>
  <c r="B98"/>
  <c r="H98" s="1"/>
  <c r="B101"/>
  <c r="H101" s="1"/>
  <c r="B103"/>
  <c r="H103" s="1"/>
  <c r="B105"/>
  <c r="H105" s="1"/>
  <c r="B107"/>
  <c r="H107" s="1"/>
  <c r="B109"/>
  <c r="H109" s="1"/>
  <c r="B111"/>
  <c r="H111" s="1"/>
  <c r="B113"/>
  <c r="H113" s="1"/>
  <c r="B116"/>
  <c r="H116" s="1"/>
  <c r="B118"/>
  <c r="H118" s="1"/>
  <c r="B120"/>
  <c r="H120" s="1"/>
  <c r="B122"/>
  <c r="H122" s="1"/>
  <c r="B124"/>
  <c r="H124" s="1"/>
  <c r="B126"/>
  <c r="H126" s="1"/>
  <c r="B128"/>
  <c r="H128" s="1"/>
  <c r="B131"/>
  <c r="H131" s="1"/>
  <c r="B133"/>
  <c r="H133" s="1"/>
  <c r="B135"/>
  <c r="H135" s="1"/>
  <c r="B137"/>
  <c r="H137" s="1"/>
  <c r="B140"/>
  <c r="H140" s="1"/>
  <c r="B142"/>
  <c r="H142" s="1"/>
  <c r="B144"/>
  <c r="H144" s="1"/>
  <c r="B146"/>
  <c r="H146" s="1"/>
  <c r="B149"/>
  <c r="H149" s="1"/>
  <c r="B151"/>
  <c r="H151" s="1"/>
  <c r="B153"/>
  <c r="H153" s="1"/>
  <c r="B156"/>
  <c r="H156" s="1"/>
  <c r="B158"/>
  <c r="H158" s="1"/>
  <c r="B160"/>
  <c r="H160" s="1"/>
  <c r="B162"/>
  <c r="H162" s="1"/>
  <c r="B164"/>
  <c r="H164" s="1"/>
  <c r="B166"/>
  <c r="H166" s="1"/>
  <c r="B169"/>
  <c r="H169" s="1"/>
  <c r="B171"/>
  <c r="H171" s="1"/>
  <c r="B173"/>
  <c r="H173" s="1"/>
  <c r="B175"/>
  <c r="H175" s="1"/>
  <c r="B177"/>
  <c r="H177" s="1"/>
  <c r="B179"/>
  <c r="H179" s="1"/>
  <c r="B182"/>
  <c r="H182" s="1"/>
  <c r="B184"/>
  <c r="H184" s="1"/>
  <c r="B186"/>
  <c r="H186" s="1"/>
  <c r="B189"/>
  <c r="H189" s="1"/>
  <c r="B191"/>
  <c r="H191" s="1"/>
  <c r="B193"/>
  <c r="H193" s="1"/>
  <c r="B195"/>
  <c r="H195" s="1"/>
  <c r="B197"/>
  <c r="H197" s="1"/>
  <c r="B199"/>
  <c r="H199" s="1"/>
  <c r="B201"/>
  <c r="H201" s="1"/>
  <c r="B204"/>
  <c r="H204" s="1"/>
  <c r="B206"/>
  <c r="H206" s="1"/>
  <c r="B208"/>
  <c r="H208" s="1"/>
  <c r="B210"/>
  <c r="H210" s="1"/>
  <c r="B212"/>
  <c r="H212" s="1"/>
  <c r="B214"/>
  <c r="H214" s="1"/>
  <c r="B217"/>
  <c r="H217" s="1"/>
  <c r="B219"/>
  <c r="H219" s="1"/>
  <c r="B221"/>
  <c r="H221" s="1"/>
  <c r="B223"/>
  <c r="H223" s="1"/>
  <c r="B225"/>
  <c r="H225" s="1"/>
  <c r="B227"/>
  <c r="H227" s="1"/>
  <c r="B230"/>
  <c r="H230" s="1"/>
  <c r="B232"/>
  <c r="H232" s="1"/>
  <c r="B234"/>
  <c r="H234" s="1"/>
  <c r="B236"/>
  <c r="H236" s="1"/>
  <c r="B238"/>
  <c r="H238" s="1"/>
  <c r="B241"/>
  <c r="H241" s="1"/>
  <c r="B243"/>
  <c r="H243" s="1"/>
  <c r="B245"/>
  <c r="H245" s="1"/>
  <c r="B247"/>
  <c r="H247" s="1"/>
  <c r="B250"/>
  <c r="H250" s="1"/>
  <c r="B252"/>
  <c r="H252" s="1"/>
  <c r="B254"/>
  <c r="H254" s="1"/>
  <c r="B256"/>
  <c r="H256" s="1"/>
  <c r="B258"/>
  <c r="H258" s="1"/>
  <c r="B260"/>
  <c r="H260" s="1"/>
  <c r="B262"/>
  <c r="H262" s="1"/>
  <c r="B265"/>
  <c r="H265" s="1"/>
  <c r="B267"/>
  <c r="H267" s="1"/>
  <c r="B269"/>
  <c r="H269" s="1"/>
  <c r="B271"/>
  <c r="H271" s="1"/>
  <c r="B274"/>
  <c r="H274" s="1"/>
  <c r="B276"/>
  <c r="H276" s="1"/>
  <c r="B278"/>
  <c r="H278" s="1"/>
  <c r="B280"/>
  <c r="H280" s="1"/>
  <c r="B282"/>
  <c r="H282" s="1"/>
  <c r="B284"/>
  <c r="H284" s="1"/>
  <c r="B286"/>
  <c r="H286" s="1"/>
  <c r="B288"/>
  <c r="H288" s="1"/>
  <c r="B291"/>
  <c r="H291" s="1"/>
  <c r="B293"/>
  <c r="H293" s="1"/>
  <c r="B295"/>
  <c r="H295" s="1"/>
  <c r="B297"/>
  <c r="H297" s="1"/>
  <c r="B299"/>
  <c r="H299" s="1"/>
  <c r="B301"/>
  <c r="H301" s="1"/>
  <c r="B303"/>
  <c r="H303" s="1"/>
  <c r="B305"/>
  <c r="H305" s="1"/>
  <c r="B307"/>
  <c r="H307" s="1"/>
  <c r="B309"/>
  <c r="H309" s="1"/>
  <c r="B311"/>
  <c r="H311" s="1"/>
  <c r="B313"/>
  <c r="H313" s="1"/>
  <c r="B316"/>
  <c r="H316" s="1"/>
  <c r="B318"/>
  <c r="H318" s="1"/>
  <c r="B320"/>
  <c r="H320" s="1"/>
  <c r="B322"/>
  <c r="H322" s="1"/>
  <c r="B324"/>
  <c r="H324" s="1"/>
  <c r="B326"/>
  <c r="H326" s="1"/>
  <c r="B328"/>
  <c r="H328" s="1"/>
  <c r="B330"/>
  <c r="H330" s="1"/>
  <c r="B333"/>
  <c r="H333" s="1"/>
  <c r="B335"/>
  <c r="H335" s="1"/>
  <c r="B337"/>
  <c r="H337" s="1"/>
  <c r="B339"/>
  <c r="H339" s="1"/>
  <c r="B341"/>
  <c r="H341" s="1"/>
  <c r="B344"/>
  <c r="H344" s="1"/>
  <c r="B346"/>
  <c r="H346" s="1"/>
  <c r="B348"/>
  <c r="H348" s="1"/>
  <c r="B350"/>
  <c r="H350" s="1"/>
  <c r="B352"/>
  <c r="H352" s="1"/>
  <c r="B354"/>
  <c r="H354" s="1"/>
  <c r="B357"/>
  <c r="H357" s="1"/>
  <c r="B359"/>
  <c r="H359" s="1"/>
  <c r="B361"/>
  <c r="H361" s="1"/>
  <c r="B363"/>
  <c r="H363" s="1"/>
  <c r="B365"/>
  <c r="H365" s="1"/>
  <c r="B368"/>
  <c r="H368" s="1"/>
  <c r="B370"/>
  <c r="H370" s="1"/>
  <c r="B373"/>
  <c r="H373" s="1"/>
  <c r="B375"/>
  <c r="H375" s="1"/>
  <c r="B377"/>
  <c r="H377" s="1"/>
  <c r="B59"/>
  <c r="H59" s="1"/>
  <c r="B61"/>
  <c r="H61" s="1"/>
  <c r="B64"/>
  <c r="H64" s="1"/>
  <c r="B66"/>
  <c r="H66" s="1"/>
  <c r="B68"/>
  <c r="H68" s="1"/>
  <c r="B70"/>
  <c r="H70" s="1"/>
  <c r="B72"/>
  <c r="H72" s="1"/>
  <c r="B74"/>
  <c r="H74" s="1"/>
  <c r="B77"/>
  <c r="H77" s="1"/>
  <c r="B79"/>
  <c r="H79" s="1"/>
  <c r="B82"/>
  <c r="H82" s="1"/>
  <c r="B84"/>
  <c r="H84" s="1"/>
  <c r="B86"/>
  <c r="H86" s="1"/>
  <c r="B88"/>
  <c r="H88" s="1"/>
  <c r="B91"/>
  <c r="H91" s="1"/>
  <c r="B93"/>
  <c r="H93" s="1"/>
  <c r="B95"/>
  <c r="H95" s="1"/>
  <c r="B97"/>
  <c r="H97" s="1"/>
  <c r="B99"/>
  <c r="H99" s="1"/>
  <c r="B102"/>
  <c r="H102" s="1"/>
  <c r="B104"/>
  <c r="H104" s="1"/>
  <c r="B106"/>
  <c r="H106" s="1"/>
  <c r="B108"/>
  <c r="H108" s="1"/>
  <c r="B110"/>
  <c r="H110" s="1"/>
  <c r="B112"/>
  <c r="H112" s="1"/>
  <c r="B115"/>
  <c r="H115" s="1"/>
  <c r="B117"/>
  <c r="H117" s="1"/>
  <c r="B119"/>
  <c r="H119" s="1"/>
  <c r="B121"/>
  <c r="H121" s="1"/>
  <c r="B123"/>
  <c r="H123" s="1"/>
  <c r="B125"/>
  <c r="H125" s="1"/>
  <c r="B127"/>
  <c r="H127" s="1"/>
  <c r="B129"/>
  <c r="H129" s="1"/>
  <c r="B132"/>
  <c r="H132" s="1"/>
  <c r="B134"/>
  <c r="H134" s="1"/>
  <c r="B136"/>
  <c r="H136" s="1"/>
  <c r="B139"/>
  <c r="H139" s="1"/>
  <c r="B141"/>
  <c r="H141" s="1"/>
  <c r="B143"/>
  <c r="H143" s="1"/>
  <c r="B145"/>
  <c r="H145" s="1"/>
  <c r="B148"/>
  <c r="H148" s="1"/>
  <c r="B150"/>
  <c r="H150" s="1"/>
  <c r="B152"/>
  <c r="H152" s="1"/>
  <c r="B155"/>
  <c r="H155" s="1"/>
  <c r="B157"/>
  <c r="H157" s="1"/>
  <c r="B159"/>
  <c r="H159" s="1"/>
  <c r="B161"/>
  <c r="H161" s="1"/>
  <c r="B163"/>
  <c r="H163" s="1"/>
  <c r="B165"/>
  <c r="H165" s="1"/>
  <c r="B168"/>
  <c r="H168" s="1"/>
  <c r="B170"/>
  <c r="H170" s="1"/>
  <c r="B172"/>
  <c r="H172" s="1"/>
  <c r="B174"/>
  <c r="H174" s="1"/>
  <c r="B176"/>
  <c r="H176" s="1"/>
  <c r="B178"/>
  <c r="H178" s="1"/>
  <c r="B180"/>
  <c r="H180" s="1"/>
  <c r="B183"/>
  <c r="H183" s="1"/>
  <c r="B185"/>
  <c r="H185" s="1"/>
  <c r="B187"/>
  <c r="H187" s="1"/>
  <c r="B190"/>
  <c r="H190" s="1"/>
  <c r="B192"/>
  <c r="H192" s="1"/>
  <c r="B194"/>
  <c r="H194" s="1"/>
  <c r="B196"/>
  <c r="H196" s="1"/>
  <c r="B198"/>
  <c r="H198" s="1"/>
  <c r="B200"/>
  <c r="H200" s="1"/>
  <c r="B203"/>
  <c r="H203" s="1"/>
  <c r="B205"/>
  <c r="H205" s="1"/>
  <c r="B207"/>
  <c r="H207" s="1"/>
  <c r="B209"/>
  <c r="H209" s="1"/>
  <c r="B211"/>
  <c r="H211" s="1"/>
  <c r="B213"/>
  <c r="H213" s="1"/>
  <c r="B216"/>
  <c r="H216" s="1"/>
  <c r="B218"/>
  <c r="H218" s="1"/>
  <c r="B220"/>
  <c r="H220" s="1"/>
  <c r="B222"/>
  <c r="H222" s="1"/>
  <c r="B224"/>
  <c r="H224" s="1"/>
  <c r="B226"/>
  <c r="H226" s="1"/>
  <c r="B228"/>
  <c r="H228" s="1"/>
  <c r="B231"/>
  <c r="H231" s="1"/>
  <c r="B233"/>
  <c r="H233" s="1"/>
  <c r="B235"/>
  <c r="H235" s="1"/>
  <c r="B237"/>
  <c r="H237" s="1"/>
  <c r="B240"/>
  <c r="H240" s="1"/>
  <c r="B242"/>
  <c r="H242" s="1"/>
  <c r="B244"/>
  <c r="H244" s="1"/>
  <c r="B246"/>
  <c r="H246" s="1"/>
  <c r="B249"/>
  <c r="H249" s="1"/>
  <c r="B251"/>
  <c r="H251" s="1"/>
  <c r="B253"/>
  <c r="H253" s="1"/>
  <c r="B255"/>
  <c r="H255" s="1"/>
  <c r="B257"/>
  <c r="H257" s="1"/>
  <c r="B259"/>
  <c r="H259" s="1"/>
  <c r="B261"/>
  <c r="H261" s="1"/>
  <c r="B263"/>
  <c r="H263" s="1"/>
  <c r="B266"/>
  <c r="H266" s="1"/>
  <c r="B268"/>
  <c r="H268" s="1"/>
  <c r="B270"/>
  <c r="H270" s="1"/>
  <c r="B273"/>
  <c r="H273" s="1"/>
  <c r="B275"/>
  <c r="H275" s="1"/>
  <c r="B277"/>
  <c r="H277" s="1"/>
  <c r="B279"/>
  <c r="H279" s="1"/>
  <c r="B281"/>
  <c r="H281" s="1"/>
  <c r="B283"/>
  <c r="H283" s="1"/>
  <c r="B285"/>
  <c r="H285" s="1"/>
  <c r="B287"/>
  <c r="H287" s="1"/>
  <c r="B289"/>
  <c r="H289" s="1"/>
  <c r="B292"/>
  <c r="H292" s="1"/>
  <c r="B294"/>
  <c r="H294" s="1"/>
  <c r="B296"/>
  <c r="H296" s="1"/>
  <c r="B298"/>
  <c r="H298" s="1"/>
  <c r="B300"/>
  <c r="H300" s="1"/>
  <c r="B302"/>
  <c r="H302" s="1"/>
  <c r="B304"/>
  <c r="H304" s="1"/>
  <c r="B306"/>
  <c r="H306" s="1"/>
  <c r="B308"/>
  <c r="H308" s="1"/>
  <c r="B310"/>
  <c r="H310" s="1"/>
  <c r="B312"/>
  <c r="H312" s="1"/>
  <c r="B314"/>
  <c r="H314" s="1"/>
  <c r="B317"/>
  <c r="H317" s="1"/>
  <c r="B319"/>
  <c r="H319" s="1"/>
  <c r="B321"/>
  <c r="H321" s="1"/>
  <c r="B323"/>
  <c r="H323" s="1"/>
  <c r="B325"/>
  <c r="H325" s="1"/>
  <c r="B327"/>
  <c r="H327" s="1"/>
  <c r="B329"/>
  <c r="H329" s="1"/>
  <c r="B332"/>
  <c r="H332" s="1"/>
  <c r="B334"/>
  <c r="H334" s="1"/>
  <c r="B336"/>
  <c r="H336" s="1"/>
  <c r="B338"/>
  <c r="H338" s="1"/>
  <c r="B340"/>
  <c r="H340" s="1"/>
  <c r="B342"/>
  <c r="H342" s="1"/>
  <c r="B345"/>
  <c r="H345" s="1"/>
  <c r="B347"/>
  <c r="H347" s="1"/>
  <c r="B349"/>
  <c r="H349" s="1"/>
  <c r="B351"/>
  <c r="H351" s="1"/>
  <c r="B353"/>
  <c r="H353" s="1"/>
  <c r="B356"/>
  <c r="H356" s="1"/>
  <c r="B358"/>
  <c r="H358" s="1"/>
  <c r="B360"/>
  <c r="H360" s="1"/>
  <c r="B362"/>
  <c r="H362" s="1"/>
  <c r="B364"/>
  <c r="H364" s="1"/>
  <c r="B367"/>
  <c r="H367" s="1"/>
  <c r="B369"/>
  <c r="H369" s="1"/>
  <c r="B372"/>
  <c r="H372" s="1"/>
  <c r="B374"/>
  <c r="H374" s="1"/>
  <c r="B376"/>
  <c r="H376" s="1"/>
  <c r="B378"/>
  <c r="H378" s="1"/>
  <c r="B371"/>
  <c r="H371" s="1"/>
  <c r="K28" i="7"/>
  <c r="B32" i="8"/>
  <c r="B36"/>
  <c r="B40"/>
  <c r="B44"/>
  <c r="B52"/>
  <c r="B33"/>
  <c r="B37"/>
  <c r="B41"/>
  <c r="B45"/>
  <c r="B49"/>
  <c r="B19"/>
  <c r="B21"/>
  <c r="B23"/>
  <c r="B25"/>
  <c r="K18" i="7"/>
  <c r="B20" i="8"/>
  <c r="B22"/>
  <c r="B24"/>
  <c r="B26"/>
  <c r="B12"/>
  <c r="B16"/>
  <c r="N380" i="7" l="1"/>
  <c r="O28"/>
  <c r="O18"/>
  <c r="E23" i="8"/>
  <c r="H23"/>
  <c r="E24"/>
  <c r="H24"/>
  <c r="E20"/>
  <c r="H20"/>
  <c r="E25"/>
  <c r="H25"/>
  <c r="E21"/>
  <c r="H21"/>
  <c r="E26"/>
  <c r="H26"/>
  <c r="E22"/>
  <c r="H22"/>
  <c r="E19"/>
  <c r="H19"/>
  <c r="E58"/>
  <c r="E378"/>
  <c r="E369"/>
  <c r="E360"/>
  <c r="E351"/>
  <c r="E342"/>
  <c r="E334"/>
  <c r="E325"/>
  <c r="E317"/>
  <c r="E308"/>
  <c r="E304"/>
  <c r="E296"/>
  <c r="E287"/>
  <c r="E279"/>
  <c r="E270"/>
  <c r="E261"/>
  <c r="E257"/>
  <c r="E249"/>
  <c r="E240"/>
  <c r="E231"/>
  <c r="E222"/>
  <c r="E213"/>
  <c r="E205"/>
  <c r="E196"/>
  <c r="E187"/>
  <c r="E183"/>
  <c r="E174"/>
  <c r="E165"/>
  <c r="E157"/>
  <c r="E143"/>
  <c r="E371"/>
  <c r="E376"/>
  <c r="E372"/>
  <c r="E367"/>
  <c r="E362"/>
  <c r="E358"/>
  <c r="E353"/>
  <c r="E349"/>
  <c r="E345"/>
  <c r="E340"/>
  <c r="E336"/>
  <c r="E332"/>
  <c r="E327"/>
  <c r="E323"/>
  <c r="E319"/>
  <c r="E314"/>
  <c r="E310"/>
  <c r="E306"/>
  <c r="E302"/>
  <c r="E298"/>
  <c r="E294"/>
  <c r="E289"/>
  <c r="E285"/>
  <c r="E281"/>
  <c r="E277"/>
  <c r="E273"/>
  <c r="E268"/>
  <c r="E263"/>
  <c r="E259"/>
  <c r="E255"/>
  <c r="E251"/>
  <c r="E246"/>
  <c r="E242"/>
  <c r="E237"/>
  <c r="E233"/>
  <c r="E228"/>
  <c r="E224"/>
  <c r="E220"/>
  <c r="E216"/>
  <c r="E211"/>
  <c r="E207"/>
  <c r="E203"/>
  <c r="E198"/>
  <c r="E194"/>
  <c r="E190"/>
  <c r="E185"/>
  <c r="E180"/>
  <c r="E176"/>
  <c r="E172"/>
  <c r="E168"/>
  <c r="E163"/>
  <c r="E159"/>
  <c r="E155"/>
  <c r="E150"/>
  <c r="E145"/>
  <c r="E141"/>
  <c r="E136"/>
  <c r="E132"/>
  <c r="E127"/>
  <c r="E123"/>
  <c r="E119"/>
  <c r="E115"/>
  <c r="E110"/>
  <c r="E106"/>
  <c r="E102"/>
  <c r="E97"/>
  <c r="E93"/>
  <c r="E88"/>
  <c r="E84"/>
  <c r="E79"/>
  <c r="E74"/>
  <c r="E70"/>
  <c r="E66"/>
  <c r="E61"/>
  <c r="E377"/>
  <c r="E373"/>
  <c r="E368"/>
  <c r="E363"/>
  <c r="E359"/>
  <c r="E354"/>
  <c r="E350"/>
  <c r="E346"/>
  <c r="E341"/>
  <c r="E337"/>
  <c r="E333"/>
  <c r="E328"/>
  <c r="E324"/>
  <c r="E320"/>
  <c r="E316"/>
  <c r="E311"/>
  <c r="E307"/>
  <c r="E303"/>
  <c r="E299"/>
  <c r="E295"/>
  <c r="E291"/>
  <c r="E286"/>
  <c r="E282"/>
  <c r="E278"/>
  <c r="E274"/>
  <c r="E269"/>
  <c r="E265"/>
  <c r="E260"/>
  <c r="E256"/>
  <c r="E252"/>
  <c r="E247"/>
  <c r="E243"/>
  <c r="E238"/>
  <c r="E234"/>
  <c r="E230"/>
  <c r="E225"/>
  <c r="E221"/>
  <c r="E217"/>
  <c r="E212"/>
  <c r="E208"/>
  <c r="E204"/>
  <c r="E199"/>
  <c r="E195"/>
  <c r="E191"/>
  <c r="E186"/>
  <c r="E182"/>
  <c r="E177"/>
  <c r="E173"/>
  <c r="E169"/>
  <c r="E164"/>
  <c r="E160"/>
  <c r="E156"/>
  <c r="E151"/>
  <c r="E146"/>
  <c r="E142"/>
  <c r="E137"/>
  <c r="E133"/>
  <c r="E128"/>
  <c r="E124"/>
  <c r="E120"/>
  <c r="E116"/>
  <c r="E111"/>
  <c r="E107"/>
  <c r="E103"/>
  <c r="E98"/>
  <c r="E94"/>
  <c r="E89"/>
  <c r="E85"/>
  <c r="E80"/>
  <c r="E76"/>
  <c r="E71"/>
  <c r="E67"/>
  <c r="E63"/>
  <c r="E374"/>
  <c r="E364"/>
  <c r="E356"/>
  <c r="E347"/>
  <c r="E338"/>
  <c r="E329"/>
  <c r="E321"/>
  <c r="E312"/>
  <c r="E300"/>
  <c r="E292"/>
  <c r="E283"/>
  <c r="E275"/>
  <c r="E266"/>
  <c r="E253"/>
  <c r="E244"/>
  <c r="E235"/>
  <c r="E226"/>
  <c r="E218"/>
  <c r="E209"/>
  <c r="E200"/>
  <c r="E192"/>
  <c r="E178"/>
  <c r="E170"/>
  <c r="E161"/>
  <c r="E152"/>
  <c r="E148"/>
  <c r="E139"/>
  <c r="E134"/>
  <c r="E129"/>
  <c r="E125"/>
  <c r="E121"/>
  <c r="E117"/>
  <c r="E112"/>
  <c r="E108"/>
  <c r="E104"/>
  <c r="E99"/>
  <c r="E95"/>
  <c r="E91"/>
  <c r="E86"/>
  <c r="E82"/>
  <c r="E77"/>
  <c r="E72"/>
  <c r="E68"/>
  <c r="E64"/>
  <c r="E59"/>
  <c r="E375"/>
  <c r="E370"/>
  <c r="E365"/>
  <c r="E361"/>
  <c r="E357"/>
  <c r="E352"/>
  <c r="E348"/>
  <c r="E344"/>
  <c r="E339"/>
  <c r="E335"/>
  <c r="E330"/>
  <c r="E326"/>
  <c r="E322"/>
  <c r="E318"/>
  <c r="E313"/>
  <c r="E309"/>
  <c r="E305"/>
  <c r="E301"/>
  <c r="E297"/>
  <c r="E293"/>
  <c r="E288"/>
  <c r="E284"/>
  <c r="E280"/>
  <c r="E276"/>
  <c r="E271"/>
  <c r="E267"/>
  <c r="E262"/>
  <c r="E258"/>
  <c r="E254"/>
  <c r="E250"/>
  <c r="E245"/>
  <c r="E241"/>
  <c r="E236"/>
  <c r="E232"/>
  <c r="E227"/>
  <c r="E223"/>
  <c r="E219"/>
  <c r="E214"/>
  <c r="E210"/>
  <c r="E206"/>
  <c r="E201"/>
  <c r="E197"/>
  <c r="E193"/>
  <c r="E189"/>
  <c r="E184"/>
  <c r="E179"/>
  <c r="E175"/>
  <c r="E171"/>
  <c r="E166"/>
  <c r="E162"/>
  <c r="E158"/>
  <c r="E153"/>
  <c r="E149"/>
  <c r="E144"/>
  <c r="E140"/>
  <c r="E135"/>
  <c r="E131"/>
  <c r="E126"/>
  <c r="E122"/>
  <c r="E118"/>
  <c r="E113"/>
  <c r="E109"/>
  <c r="E105"/>
  <c r="E101"/>
  <c r="E96"/>
  <c r="E92"/>
  <c r="E87"/>
  <c r="E83"/>
  <c r="E78"/>
  <c r="E73"/>
  <c r="E69"/>
  <c r="E65"/>
  <c r="E60"/>
  <c r="E35"/>
  <c r="E43"/>
  <c r="E48"/>
  <c r="E42"/>
  <c r="E50"/>
  <c r="E29"/>
  <c r="E53"/>
  <c r="E49"/>
  <c r="E41"/>
  <c r="E33"/>
  <c r="E52"/>
  <c r="E44"/>
  <c r="E36"/>
  <c r="E54"/>
  <c r="E46"/>
  <c r="E38"/>
  <c r="E30"/>
  <c r="E47"/>
  <c r="E39"/>
  <c r="E31"/>
  <c r="E45"/>
  <c r="E37"/>
  <c r="E40"/>
  <c r="E32"/>
  <c r="E34"/>
  <c r="E51"/>
  <c r="E15"/>
  <c r="E11"/>
  <c r="E14"/>
  <c r="E12"/>
  <c r="E10"/>
  <c r="E9"/>
  <c r="E13"/>
  <c r="E16"/>
  <c r="E8"/>
  <c r="K7" i="7"/>
  <c r="K56"/>
  <c r="K380" s="1"/>
  <c r="B57" i="8"/>
  <c r="H57" s="1"/>
  <c r="H55" s="1"/>
  <c r="L56" i="7"/>
  <c r="B55" i="8" s="1"/>
  <c r="H53"/>
  <c r="H49"/>
  <c r="H47"/>
  <c r="H45"/>
  <c r="H43"/>
  <c r="H41"/>
  <c r="H39"/>
  <c r="H37"/>
  <c r="H35"/>
  <c r="H33"/>
  <c r="H31"/>
  <c r="H29"/>
  <c r="L28" i="7"/>
  <c r="B27" i="8" s="1"/>
  <c r="B28"/>
  <c r="H51"/>
  <c r="H54"/>
  <c r="H52"/>
  <c r="H50"/>
  <c r="H48"/>
  <c r="H46"/>
  <c r="H44"/>
  <c r="H42"/>
  <c r="H40"/>
  <c r="H38"/>
  <c r="H36"/>
  <c r="H34"/>
  <c r="H32"/>
  <c r="H30"/>
  <c r="B18"/>
  <c r="L18" i="7"/>
  <c r="H10" i="8"/>
  <c r="H12"/>
  <c r="H14"/>
  <c r="H16"/>
  <c r="H8"/>
  <c r="B7"/>
  <c r="L7" i="7"/>
  <c r="B6" i="8" s="1"/>
  <c r="H9"/>
  <c r="H11"/>
  <c r="H13"/>
  <c r="H15"/>
  <c r="O380" i="7" l="1"/>
  <c r="E18" i="8"/>
  <c r="E17" s="1"/>
  <c r="H18"/>
  <c r="H17" s="1"/>
  <c r="E7"/>
  <c r="E6" s="1"/>
  <c r="E57"/>
  <c r="E55" s="1"/>
  <c r="E28"/>
  <c r="E27" s="1"/>
  <c r="L380" i="7"/>
  <c r="H28" i="8"/>
  <c r="H27" s="1"/>
  <c r="B17"/>
  <c r="B379" s="1"/>
  <c r="H7"/>
  <c r="H6" s="1"/>
  <c r="H379" l="1"/>
  <c r="E379"/>
</calcChain>
</file>

<file path=xl/sharedStrings.xml><?xml version="1.0" encoding="utf-8"?>
<sst xmlns="http://schemas.openxmlformats.org/spreadsheetml/2006/main" count="789" uniqueCount="403">
  <si>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</si>
  <si>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</si>
  <si>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</si>
  <si>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</si>
  <si>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</si>
  <si>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</si>
  <si>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</si>
  <si>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</si>
  <si>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</si>
  <si>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</si>
  <si>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</si>
  <si>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</si>
  <si>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</si>
  <si>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</si>
  <si>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</si>
  <si>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</si>
  <si>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</si>
  <si>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</si>
  <si>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</si>
  <si>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</si>
  <si>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</si>
  <si>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</si>
  <si>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</si>
  <si>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</si>
  <si>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</si>
  <si>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</si>
  <si>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</si>
  <si>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</si>
  <si>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</si>
  <si>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</si>
  <si>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</si>
  <si>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</si>
  <si>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</si>
  <si>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</si>
  <si>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</si>
  <si>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</si>
  <si>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</si>
  <si>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</si>
  <si>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</si>
  <si>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</si>
  <si>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</si>
  <si>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</si>
  <si>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</si>
  <si>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</si>
  <si>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</si>
  <si>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</si>
  <si>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</si>
  <si>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</si>
  <si>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</si>
  <si>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</si>
  <si>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</si>
  <si>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</si>
  <si>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</si>
  <si>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</si>
  <si>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</si>
  <si>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</si>
  <si>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</si>
  <si>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</si>
  <si>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</si>
  <si>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</si>
  <si>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</si>
  <si>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</si>
  <si>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</si>
  <si>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</si>
  <si>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</si>
  <si>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</si>
  <si>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</si>
  <si>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</si>
  <si>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</si>
  <si>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</si>
  <si>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</si>
  <si>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</si>
  <si>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</si>
  <si>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</si>
  <si>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</si>
  <si>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</si>
  <si>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</si>
  <si>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</si>
  <si>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</si>
  <si>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</si>
  <si>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</si>
  <si>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</si>
  <si>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</si>
  <si>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</si>
  <si>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</si>
  <si>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</si>
  <si>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</si>
  <si>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</si>
  <si>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</si>
  <si>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</si>
  <si>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</si>
  <si>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</si>
  <si>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</si>
  <si>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</si>
  <si>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</si>
  <si>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</si>
  <si>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</si>
  <si>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</si>
  <si>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</si>
  <si>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</si>
  <si>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</si>
  <si>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</si>
  <si>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</si>
  <si>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</si>
  <si>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</si>
  <si>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</si>
  <si>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</si>
  <si>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</si>
  <si>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</si>
  <si>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</si>
  <si>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</si>
  <si>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</si>
  <si>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</si>
  <si>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</si>
  <si>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</si>
  <si>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</si>
  <si>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</si>
  <si>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</si>
  <si>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</si>
  <si>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</si>
  <si>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</si>
  <si>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</si>
  <si>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</si>
  <si>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</si>
  <si>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</si>
  <si>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</si>
  <si>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</si>
  <si>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</si>
  <si>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</si>
  <si>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</si>
  <si>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</si>
  <si>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</si>
  <si>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</si>
  <si>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</si>
  <si>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</si>
  <si>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</si>
  <si>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</si>
  <si>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</si>
  <si>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</si>
  <si>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</si>
  <si>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</si>
  <si>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</si>
  <si>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</si>
  <si>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</si>
  <si>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</si>
  <si>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</si>
  <si>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</si>
  <si>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</si>
  <si>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</si>
  <si>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</si>
  <si>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</si>
  <si>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</si>
  <si>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</si>
  <si>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</si>
  <si>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</si>
  <si>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</si>
  <si>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</si>
  <si>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</si>
  <si>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</si>
  <si>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</si>
  <si>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</si>
  <si>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</si>
  <si>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</si>
  <si>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</si>
  <si>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</si>
  <si>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</si>
  <si>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</si>
  <si>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</si>
  <si>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</si>
  <si>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</si>
  <si>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</si>
  <si>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</si>
  <si>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</si>
  <si>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</si>
  <si>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</si>
  <si>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</si>
  <si>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</si>
  <si>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</si>
  <si>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</si>
  <si>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</si>
  <si>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</si>
  <si>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</si>
  <si>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</si>
  <si>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</si>
  <si>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</si>
  <si>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</si>
  <si>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</si>
  <si>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</si>
  <si>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</si>
  <si>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</si>
  <si>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</si>
  <si>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</si>
  <si>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</si>
  <si>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</si>
  <si>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</si>
  <si>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</si>
  <si>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</si>
  <si>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</si>
  <si>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</si>
  <si>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</si>
  <si>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</si>
  <si>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</si>
  <si>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</si>
  <si>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</si>
  <si>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</si>
  <si>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</si>
  <si>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</si>
  <si>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</si>
  <si>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</si>
  <si>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</si>
  <si>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</si>
  <si>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</si>
  <si>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</si>
  <si>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</si>
  <si>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</si>
  <si>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</si>
  <si>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</si>
  <si>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</si>
  <si>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</si>
  <si>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</si>
  <si>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</si>
  <si>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</si>
  <si>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</si>
  <si>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</si>
  <si>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</si>
  <si>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</si>
  <si>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</si>
  <si>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</si>
  <si>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</si>
  <si>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</si>
  <si>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</si>
  <si>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</si>
  <si>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</si>
  <si>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</si>
  <si>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</si>
  <si>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</si>
  <si>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</si>
  <si>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</si>
  <si>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</si>
  <si>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</si>
  <si>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</si>
  <si>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</si>
  <si>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</si>
  <si>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</si>
  <si>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</si>
  <si>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</si>
  <si>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</si>
  <si>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</si>
  <si>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</si>
  <si>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</si>
  <si>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</si>
  <si>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</si>
  <si>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</si>
  <si>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</si>
  <si>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</si>
  <si>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</si>
  <si>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</si>
  <si>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</si>
  <si>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</si>
  <si>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</si>
  <si>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</si>
  <si>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</si>
  <si>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</si>
  <si>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</si>
  <si>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</si>
  <si>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</si>
  <si>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</si>
  <si>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</si>
  <si>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</si>
  <si>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</si>
  <si>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</si>
  <si>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</si>
  <si>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</si>
  <si>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</si>
  <si>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</si>
  <si>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</si>
  <si>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</si>
  <si>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</si>
  <si>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</si>
  <si>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</si>
  <si>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</si>
  <si>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</si>
  <si>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</si>
  <si>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</si>
  <si>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</si>
  <si>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</si>
  <si>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</si>
  <si>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</si>
  <si>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</si>
  <si>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</si>
  <si>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</si>
  <si>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</si>
  <si>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</si>
  <si>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</si>
  <si>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</si>
  <si>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</si>
  <si>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</si>
  <si>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</si>
  <si>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</si>
  <si>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</si>
  <si>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</si>
  <si>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</si>
  <si>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</si>
  <si>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</si>
  <si>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</si>
  <si>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</si>
  <si>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</si>
  <si>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</si>
  <si>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</si>
  <si>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</si>
  <si>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</si>
  <si>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</si>
  <si>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</si>
  <si>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</si>
  <si>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</si>
  <si>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</si>
  <si>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</si>
  <si>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</si>
  <si>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</si>
  <si>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</si>
  <si>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</si>
  <si>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</si>
  <si>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</si>
  <si>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</si>
  <si>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</si>
  <si>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</si>
  <si>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</si>
  <si>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</si>
  <si>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</si>
  <si>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</si>
  <si>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</si>
  <si>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</si>
  <si>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</si>
  <si>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</si>
  <si>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</si>
  <si>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</si>
  <si>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</si>
  <si>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</si>
  <si>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</si>
  <si>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</si>
  <si>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</si>
  <si>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</si>
  <si>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</si>
  <si>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</si>
  <si>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</si>
  <si>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</si>
  <si>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</si>
  <si>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</si>
  <si>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</si>
  <si>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</si>
  <si>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</si>
  <si>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</si>
  <si>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</si>
  <si>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</si>
  <si>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</si>
  <si>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</si>
  <si>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</si>
  <si>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</si>
  <si>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</si>
  <si>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</si>
  <si>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</si>
  <si>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</si>
  <si>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</si>
  <si>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Отклонение от планируемого распределения</t>
  </si>
  <si>
    <t>ИТОГО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</si>
  <si>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</si>
  <si>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</si>
  <si>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План распределения за период</t>
  </si>
  <si>
    <t>4=3/2</t>
  </si>
  <si>
    <t>тыс. рублей</t>
  </si>
  <si>
    <t xml:space="preserve"> + / -
(14)=(2)*(13)/(21)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</si>
  <si>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</si>
  <si>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</si>
  <si>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</si>
  <si>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</si>
  <si>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</si>
  <si>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</si>
  <si>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</si>
  <si>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</si>
  <si>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</si>
  <si>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</si>
  <si>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</si>
  <si>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</si>
  <si>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Распределение за отчетный период</t>
  </si>
  <si>
    <t xml:space="preserve"> + / -
(20)=(2)*(19)/(21)</t>
  </si>
  <si>
    <t>Исполнение</t>
  </si>
  <si>
    <t>Городские округа (городской округ с внутригородским делением)</t>
  </si>
  <si>
    <t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(тыс.рублей)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</si>
  <si>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</t>
  </si>
  <si>
    <t>10=9/11мес.</t>
  </si>
  <si>
    <t>11=8*10</t>
  </si>
  <si>
    <t>12=11-10</t>
  </si>
  <si>
    <t>Размер ежемесячного удержания субсидий в связи с исполнением показателей за 2017 год</t>
  </si>
  <si>
    <t xml:space="preserve"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</t>
  </si>
  <si>
    <t>Распределение за отчётный период с учетом корректировки и удержания</t>
  </si>
  <si>
    <t>16=14-15</t>
  </si>
  <si>
    <t>Всего</t>
  </si>
  <si>
    <t xml:space="preserve"> в пределах суммы, предусмотренной в областном бюджете</t>
  </si>
  <si>
    <t>в том числе:</t>
  </si>
  <si>
    <t>сверх базового объема (на основании постановления Правительства Самарской области)</t>
  </si>
  <si>
    <t>За ноябрь 2018 года</t>
  </si>
  <si>
    <t>Сумма субсидий, 
не подлежащая перечислению в соответствии с постановлением Правительства Самарской области от 29.11.2018 № 718</t>
  </si>
  <si>
    <t>Факторный анализ влияния отдельных показателей на итоговое распределение за ноябрь 2018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</si>
</sst>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95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9" fontId="17" fillId="0" borderId="3" xfId="0" applyNumberFormat="1" applyFont="1" applyBorder="1" applyAlignment="1">
      <alignment horizontal="center"/>
    </xf>
    <xf numFmtId="0" fontId="17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5" fillId="0" borderId="3" xfId="45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horizontal="right" vertical="center"/>
    </xf>
    <xf numFmtId="165" fontId="15" fillId="0" borderId="3" xfId="45" applyNumberFormat="1" applyFont="1" applyFill="1" applyBorder="1" applyAlignment="1">
      <alignment horizontal="center" vertical="top" wrapText="1"/>
    </xf>
    <xf numFmtId="165" fontId="16" fillId="13" borderId="3" xfId="0" applyNumberFormat="1" applyFont="1" applyFill="1" applyBorder="1" applyAlignment="1">
      <alignment vertical="center"/>
    </xf>
    <xf numFmtId="0" fontId="3" fillId="18" borderId="3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vertical="center"/>
    </xf>
    <xf numFmtId="0" fontId="3" fillId="18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7" fillId="0" borderId="0" xfId="0" applyFont="1" applyFill="1" applyAlignment="1">
      <alignment horizontal="right"/>
    </xf>
    <xf numFmtId="0" fontId="2" fillId="11" borderId="7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CCFFCC"/>
      <color rgb="FF6699FF"/>
      <color rgb="FFCCCCFF"/>
      <color rgb="FF99CCFF"/>
      <color rgb="FFCCECFF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FF385"/>
  <sheetViews>
    <sheetView tabSelected="1" view="pageBreakPreview" zoomScale="80" zoomScaleNormal="70" zoomScaleSheetLayoutView="8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4.7109375" style="1" customWidth="1"/>
    <col min="2" max="2" width="13.85546875" style="1" customWidth="1"/>
    <col min="3" max="3" width="13.5703125" style="1" customWidth="1"/>
    <col min="4" max="4" width="13.140625" style="1" customWidth="1"/>
    <col min="5" max="5" width="5.140625" style="1" customWidth="1"/>
    <col min="6" max="6" width="13.7109375" style="1" customWidth="1"/>
    <col min="7" max="7" width="10.140625" style="1" customWidth="1"/>
    <col min="8" max="8" width="13" style="1" customWidth="1"/>
    <col min="9" max="9" width="13.28515625" style="1" customWidth="1"/>
    <col min="10" max="10" width="13.140625" style="1" customWidth="1"/>
    <col min="11" max="11" width="13.5703125" style="1" customWidth="1"/>
    <col min="12" max="12" width="14.28515625" style="1" customWidth="1"/>
    <col min="13" max="13" width="16.85546875" style="1" customWidth="1"/>
    <col min="14" max="14" width="14.28515625" style="1" customWidth="1"/>
    <col min="15" max="15" width="13.42578125" style="1" customWidth="1"/>
    <col min="16" max="16" width="14.85546875" style="1" customWidth="1"/>
    <col min="17" max="17" width="19.42578125" style="1" customWidth="1"/>
    <col min="18" max="18" width="14.85546875" style="1" customWidth="1"/>
    <col min="19" max="19" width="4.42578125" style="1" customWidth="1"/>
    <col min="20" max="20" width="6.7109375" style="1" customWidth="1"/>
    <col min="21" max="21" width="10.5703125" style="1" bestFit="1" customWidth="1"/>
    <col min="22" max="16384" width="9.140625" style="1"/>
  </cols>
  <sheetData>
    <row r="1" spans="1:24" ht="21.75" customHeight="1">
      <c r="A1" s="80" t="s">
        <v>366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24" ht="15.75">
      <c r="A2" s="69" t="s">
        <v>400</v>
      </c>
    </row>
    <row r="3" spans="1:24" ht="73.5" customHeight="1">
      <c r="A3" s="84" t="s">
        <v>15</v>
      </c>
      <c r="B3" s="74" t="s">
        <v>387</v>
      </c>
      <c r="C3" s="75"/>
      <c r="D3" s="75"/>
      <c r="E3" s="76"/>
      <c r="F3" s="74" t="s">
        <v>388</v>
      </c>
      <c r="G3" s="76"/>
      <c r="H3" s="86" t="s">
        <v>371</v>
      </c>
      <c r="I3" s="85" t="s">
        <v>365</v>
      </c>
      <c r="J3" s="84" t="s">
        <v>367</v>
      </c>
      <c r="K3" s="84" t="s">
        <v>383</v>
      </c>
      <c r="L3" s="84" t="s">
        <v>363</v>
      </c>
      <c r="M3" s="81" t="s">
        <v>401</v>
      </c>
      <c r="N3" s="81" t="s">
        <v>392</v>
      </c>
      <c r="O3" s="84" t="s">
        <v>394</v>
      </c>
      <c r="P3" s="84"/>
      <c r="Q3" s="84"/>
    </row>
    <row r="4" spans="1:24" ht="39.75" customHeight="1">
      <c r="A4" s="84"/>
      <c r="B4" s="77"/>
      <c r="C4" s="78"/>
      <c r="D4" s="78"/>
      <c r="E4" s="79"/>
      <c r="F4" s="77"/>
      <c r="G4" s="79"/>
      <c r="H4" s="86"/>
      <c r="I4" s="85"/>
      <c r="J4" s="84"/>
      <c r="K4" s="84"/>
      <c r="L4" s="84"/>
      <c r="M4" s="82"/>
      <c r="N4" s="82"/>
      <c r="O4" s="84" t="s">
        <v>396</v>
      </c>
      <c r="P4" s="84" t="s">
        <v>398</v>
      </c>
      <c r="Q4" s="84"/>
    </row>
    <row r="5" spans="1:24" ht="70.5" customHeight="1">
      <c r="A5" s="84"/>
      <c r="B5" s="56" t="s">
        <v>357</v>
      </c>
      <c r="C5" s="56" t="s">
        <v>358</v>
      </c>
      <c r="D5" s="57" t="s">
        <v>372</v>
      </c>
      <c r="E5" s="56" t="s">
        <v>16</v>
      </c>
      <c r="F5" s="61" t="s">
        <v>385</v>
      </c>
      <c r="G5" s="62" t="s">
        <v>16</v>
      </c>
      <c r="H5" s="86"/>
      <c r="I5" s="85"/>
      <c r="J5" s="84"/>
      <c r="K5" s="84"/>
      <c r="L5" s="84"/>
      <c r="M5" s="83"/>
      <c r="N5" s="83"/>
      <c r="O5" s="84"/>
      <c r="P5" s="71" t="s">
        <v>397</v>
      </c>
      <c r="Q5" s="67" t="s">
        <v>399</v>
      </c>
    </row>
    <row r="6" spans="1:24" s="18" customFormat="1" ht="14.1" customHeight="1">
      <c r="A6" s="24">
        <v>1</v>
      </c>
      <c r="B6" s="24">
        <v>2</v>
      </c>
      <c r="C6" s="24">
        <v>3</v>
      </c>
      <c r="D6" s="24" t="s">
        <v>368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 t="s">
        <v>389</v>
      </c>
      <c r="K6" s="24" t="s">
        <v>390</v>
      </c>
      <c r="L6" s="24" t="s">
        <v>391</v>
      </c>
      <c r="M6" s="24">
        <v>13</v>
      </c>
      <c r="N6" s="24">
        <v>15</v>
      </c>
      <c r="O6" s="68" t="s">
        <v>395</v>
      </c>
      <c r="P6" s="68">
        <v>17</v>
      </c>
      <c r="Q6" s="68">
        <v>18</v>
      </c>
      <c r="R6" s="1"/>
      <c r="S6" s="1"/>
      <c r="T6" s="1"/>
      <c r="U6" s="1"/>
      <c r="V6" s="1"/>
      <c r="W6" s="1"/>
      <c r="X6" s="1"/>
    </row>
    <row r="7" spans="1:24" s="3" customFormat="1" ht="32.85" customHeight="1">
      <c r="A7" s="34" t="s">
        <v>386</v>
      </c>
      <c r="B7" s="35">
        <f>SUM(B8:B17)</f>
        <v>2491631.8000000003</v>
      </c>
      <c r="C7" s="35">
        <f>SUM(C8:C17)</f>
        <v>2601948.2091499995</v>
      </c>
      <c r="D7" s="6">
        <f>IF(C7/B7&gt;1.2,IF((C7/B7-1.2)*0.1+1.2&gt;1.3,1.3,(C7/B7-1.2)*0.1+1.2),C7/B7)</f>
        <v>1.0442747636910072</v>
      </c>
      <c r="E7" s="20"/>
      <c r="F7" s="20"/>
      <c r="G7" s="20"/>
      <c r="H7" s="21"/>
      <c r="I7" s="32">
        <f>SUM(I8:I17)</f>
        <v>2028279.2</v>
      </c>
      <c r="J7" s="32">
        <f>SUM(J8:J17)</f>
        <v>184389.01818181816</v>
      </c>
      <c r="K7" s="32">
        <f>SUM(K8:K17)</f>
        <v>185320.9</v>
      </c>
      <c r="L7" s="32">
        <f>SUM(L8:L17)</f>
        <v>931.88181818181965</v>
      </c>
      <c r="M7" s="32">
        <f t="shared" ref="M7" si="0">SUM(M8:M17)</f>
        <v>4193.8999999999996</v>
      </c>
      <c r="N7" s="32">
        <f t="shared" ref="N7:P7" si="1">SUM(N8:N17)</f>
        <v>0</v>
      </c>
      <c r="O7" s="32">
        <f t="shared" si="1"/>
        <v>181127</v>
      </c>
      <c r="P7" s="32">
        <f t="shared" si="1"/>
        <v>120697.40000000001</v>
      </c>
      <c r="Q7" s="32">
        <f>SUM(Q8:Q17)</f>
        <v>60429.599999999999</v>
      </c>
      <c r="R7" s="63"/>
      <c r="S7" s="1"/>
      <c r="T7" s="1"/>
      <c r="U7" s="1"/>
      <c r="V7" s="1"/>
      <c r="W7" s="1"/>
      <c r="X7" s="1"/>
    </row>
    <row r="8" spans="1:24" s="2" customFormat="1" ht="17.100000000000001" customHeight="1">
      <c r="A8" s="11" t="s">
        <v>5</v>
      </c>
      <c r="B8" s="64">
        <v>1283657.1000000001</v>
      </c>
      <c r="C8" s="64">
        <v>1502107.6130999986</v>
      </c>
      <c r="D8" s="4">
        <f>IF(E8=0,0,IF(B8=0,1,IF(C8&lt;0,0,IF(C8/B8&gt;1.2,IF((C8/B8-1.2)*0.1+1.2&gt;1.3,1.3,(C8/B8-1.2)*0.1+1.2),C8/B8))))</f>
        <v>1.1701782454987384</v>
      </c>
      <c r="E8" s="10">
        <v>20</v>
      </c>
      <c r="F8" s="5">
        <v>1</v>
      </c>
      <c r="G8" s="5">
        <v>15</v>
      </c>
      <c r="H8" s="40">
        <f>(D8*E8+F8*G8)/(E8+G8)</f>
        <v>1.0972447117135649</v>
      </c>
      <c r="I8" s="41">
        <v>606933</v>
      </c>
      <c r="J8" s="33">
        <f>I8/11</f>
        <v>55175.727272727272</v>
      </c>
      <c r="K8" s="33">
        <f>ROUND(H8*J8,1)</f>
        <v>60541.3</v>
      </c>
      <c r="L8" s="33">
        <f>K8-J8</f>
        <v>5365.5727272727308</v>
      </c>
      <c r="M8" s="33"/>
      <c r="N8" s="33"/>
      <c r="O8" s="33">
        <f>ROUND(K8-M8-N8,1)</f>
        <v>60541.3</v>
      </c>
      <c r="P8" s="33">
        <f>O8-Q8</f>
        <v>33258.700000000004</v>
      </c>
      <c r="Q8" s="33">
        <v>27282.6</v>
      </c>
      <c r="R8" s="63"/>
      <c r="S8" s="63"/>
      <c r="T8" s="1"/>
      <c r="U8" s="70"/>
      <c r="V8" s="1"/>
      <c r="W8" s="1"/>
      <c r="X8" s="1"/>
    </row>
    <row r="9" spans="1:24" s="2" customFormat="1" ht="17.100000000000001" customHeight="1">
      <c r="A9" s="11" t="s">
        <v>6</v>
      </c>
      <c r="B9" s="64">
        <v>775411.7</v>
      </c>
      <c r="C9" s="64">
        <v>643446.89145000081</v>
      </c>
      <c r="D9" s="4">
        <f t="shared" ref="D9:D17" si="2">IF(E9=0,0,IF(B9=0,1,IF(C9&lt;0,0,IF(C9/B9&gt;1.2,IF((C9/B9-1.2)*0.1+1.2&gt;1.3,1.3,(C9/B9-1.2)*0.1+1.2),C9/B9))))</f>
        <v>0.82981323527875683</v>
      </c>
      <c r="E9" s="10">
        <v>20</v>
      </c>
      <c r="F9" s="5">
        <v>1</v>
      </c>
      <c r="G9" s="5">
        <v>15</v>
      </c>
      <c r="H9" s="40">
        <f t="shared" ref="H9:H16" si="3">(D9*E9+F9*G9)/(E9+G9)</f>
        <v>0.90275042015928963</v>
      </c>
      <c r="I9" s="41">
        <v>511988</v>
      </c>
      <c r="J9" s="33">
        <f t="shared" ref="J9:J55" si="4">I9/11</f>
        <v>46544.36363636364</v>
      </c>
      <c r="K9" s="33">
        <f t="shared" ref="K9:K55" si="5">ROUND(H9*J9,1)</f>
        <v>42017.9</v>
      </c>
      <c r="L9" s="33">
        <f t="shared" ref="L9:L55" si="6">K9-J9</f>
        <v>-4526.4636363636382</v>
      </c>
      <c r="M9" s="33"/>
      <c r="N9" s="33"/>
      <c r="O9" s="33">
        <f t="shared" ref="O9:O55" si="7">ROUND(K9-M9-N9,1)</f>
        <v>42017.9</v>
      </c>
      <c r="P9" s="33">
        <f t="shared" ref="P9:P55" si="8">O9-Q9</f>
        <v>27746.600000000002</v>
      </c>
      <c r="Q9" s="33">
        <v>14271.3</v>
      </c>
      <c r="R9" s="63"/>
      <c r="S9" s="63"/>
      <c r="T9" s="1"/>
      <c r="U9" s="70"/>
      <c r="V9" s="1"/>
      <c r="W9" s="1"/>
      <c r="X9" s="1"/>
    </row>
    <row r="10" spans="1:24" s="2" customFormat="1" ht="17.100000000000001" customHeight="1">
      <c r="A10" s="11" t="s">
        <v>7</v>
      </c>
      <c r="B10" s="64">
        <v>125684.4</v>
      </c>
      <c r="C10" s="64">
        <v>134069.49992000009</v>
      </c>
      <c r="D10" s="4">
        <f t="shared" si="2"/>
        <v>1.0667155185528203</v>
      </c>
      <c r="E10" s="10">
        <v>20</v>
      </c>
      <c r="F10" s="5">
        <v>1</v>
      </c>
      <c r="G10" s="5">
        <v>15</v>
      </c>
      <c r="H10" s="40">
        <f t="shared" si="3"/>
        <v>1.0381231534587545</v>
      </c>
      <c r="I10" s="41">
        <v>246745</v>
      </c>
      <c r="J10" s="33">
        <f t="shared" si="4"/>
        <v>22431.363636363636</v>
      </c>
      <c r="K10" s="33">
        <f t="shared" si="5"/>
        <v>23286.5</v>
      </c>
      <c r="L10" s="33">
        <f t="shared" si="6"/>
        <v>855.13636363636397</v>
      </c>
      <c r="M10" s="33"/>
      <c r="N10" s="33"/>
      <c r="O10" s="33">
        <f t="shared" si="7"/>
        <v>23286.5</v>
      </c>
      <c r="P10" s="33">
        <f t="shared" si="8"/>
        <v>14551.1</v>
      </c>
      <c r="Q10" s="33">
        <v>8735.4</v>
      </c>
      <c r="R10" s="63"/>
      <c r="S10" s="63"/>
      <c r="T10" s="1"/>
      <c r="U10" s="70"/>
      <c r="V10" s="1"/>
      <c r="W10" s="1"/>
      <c r="X10" s="1"/>
    </row>
    <row r="11" spans="1:24" s="2" customFormat="1" ht="17.100000000000001" customHeight="1">
      <c r="A11" s="11" t="s">
        <v>8</v>
      </c>
      <c r="B11" s="64">
        <v>114307.3</v>
      </c>
      <c r="C11" s="64">
        <v>124551.28805999982</v>
      </c>
      <c r="D11" s="4">
        <f t="shared" si="2"/>
        <v>1.0896179689311165</v>
      </c>
      <c r="E11" s="10">
        <v>20</v>
      </c>
      <c r="F11" s="5">
        <v>1</v>
      </c>
      <c r="G11" s="5">
        <v>15</v>
      </c>
      <c r="H11" s="40">
        <f t="shared" si="3"/>
        <v>1.0512102679606379</v>
      </c>
      <c r="I11" s="41">
        <v>72773</v>
      </c>
      <c r="J11" s="33">
        <f t="shared" si="4"/>
        <v>6615.727272727273</v>
      </c>
      <c r="K11" s="33">
        <f t="shared" si="5"/>
        <v>6954.5</v>
      </c>
      <c r="L11" s="33">
        <f t="shared" si="6"/>
        <v>338.77272727272702</v>
      </c>
      <c r="M11" s="33"/>
      <c r="N11" s="33"/>
      <c r="O11" s="33">
        <f t="shared" si="7"/>
        <v>6954.5</v>
      </c>
      <c r="P11" s="33">
        <f t="shared" si="8"/>
        <v>6954.5</v>
      </c>
      <c r="Q11" s="33"/>
      <c r="R11" s="63"/>
      <c r="S11" s="63"/>
      <c r="T11" s="1"/>
      <c r="U11" s="70"/>
      <c r="V11" s="1"/>
      <c r="W11" s="1"/>
      <c r="X11" s="1"/>
    </row>
    <row r="12" spans="1:24" s="2" customFormat="1" ht="17.100000000000001" customHeight="1">
      <c r="A12" s="11" t="s">
        <v>9</v>
      </c>
      <c r="B12" s="64">
        <v>42149</v>
      </c>
      <c r="C12" s="64">
        <v>40828.436350000025</v>
      </c>
      <c r="D12" s="4">
        <f t="shared" si="2"/>
        <v>0.96866915822439503</v>
      </c>
      <c r="E12" s="10">
        <v>20</v>
      </c>
      <c r="F12" s="5">
        <v>1</v>
      </c>
      <c r="G12" s="5">
        <v>15</v>
      </c>
      <c r="H12" s="40">
        <f t="shared" si="3"/>
        <v>0.98209666184251154</v>
      </c>
      <c r="I12" s="41">
        <v>127160</v>
      </c>
      <c r="J12" s="33">
        <f t="shared" si="4"/>
        <v>11560</v>
      </c>
      <c r="K12" s="33">
        <f t="shared" si="5"/>
        <v>11353</v>
      </c>
      <c r="L12" s="33">
        <f t="shared" si="6"/>
        <v>-207</v>
      </c>
      <c r="M12" s="33"/>
      <c r="N12" s="33"/>
      <c r="O12" s="33">
        <f t="shared" si="7"/>
        <v>11353</v>
      </c>
      <c r="P12" s="33">
        <f t="shared" si="8"/>
        <v>7461.5</v>
      </c>
      <c r="Q12" s="33">
        <v>3891.5</v>
      </c>
      <c r="R12" s="63"/>
      <c r="S12" s="63"/>
      <c r="T12" s="1"/>
      <c r="U12" s="70"/>
      <c r="V12" s="1"/>
      <c r="W12" s="1"/>
      <c r="X12" s="1"/>
    </row>
    <row r="13" spans="1:24" s="2" customFormat="1" ht="17.100000000000001" customHeight="1">
      <c r="A13" s="11" t="s">
        <v>10</v>
      </c>
      <c r="B13" s="64">
        <v>29490.2</v>
      </c>
      <c r="C13" s="64">
        <v>45689.759589999972</v>
      </c>
      <c r="D13" s="4">
        <f t="shared" si="2"/>
        <v>1.2349320099219401</v>
      </c>
      <c r="E13" s="10">
        <v>20</v>
      </c>
      <c r="F13" s="5">
        <v>1</v>
      </c>
      <c r="G13" s="5">
        <v>15</v>
      </c>
      <c r="H13" s="40">
        <f t="shared" si="3"/>
        <v>1.1342468628125373</v>
      </c>
      <c r="I13" s="41">
        <v>56893</v>
      </c>
      <c r="J13" s="33">
        <f t="shared" si="4"/>
        <v>5172.090909090909</v>
      </c>
      <c r="K13" s="33">
        <f t="shared" si="5"/>
        <v>5866.4</v>
      </c>
      <c r="L13" s="33">
        <f t="shared" si="6"/>
        <v>694.30909090909063</v>
      </c>
      <c r="M13" s="33"/>
      <c r="N13" s="33"/>
      <c r="O13" s="33">
        <f t="shared" si="7"/>
        <v>5866.4</v>
      </c>
      <c r="P13" s="33">
        <f t="shared" si="8"/>
        <v>2012.1999999999953</v>
      </c>
      <c r="Q13" s="33">
        <v>3854.2000000000044</v>
      </c>
      <c r="R13" s="63"/>
      <c r="S13" s="63"/>
      <c r="T13" s="1"/>
      <c r="U13" s="70"/>
      <c r="V13" s="1"/>
      <c r="W13" s="1"/>
      <c r="X13" s="1"/>
    </row>
    <row r="14" spans="1:24" s="2" customFormat="1" ht="16.5" customHeight="1">
      <c r="A14" s="11" t="s">
        <v>11</v>
      </c>
      <c r="B14" s="64">
        <v>43584.2</v>
      </c>
      <c r="C14" s="64">
        <v>31040.057819999995</v>
      </c>
      <c r="D14" s="4">
        <f t="shared" si="2"/>
        <v>0.71218601740997878</v>
      </c>
      <c r="E14" s="10">
        <v>20</v>
      </c>
      <c r="F14" s="5">
        <v>1</v>
      </c>
      <c r="G14" s="5">
        <v>15</v>
      </c>
      <c r="H14" s="40">
        <f t="shared" si="3"/>
        <v>0.83553486709141644</v>
      </c>
      <c r="I14" s="41">
        <v>113791</v>
      </c>
      <c r="J14" s="33">
        <f t="shared" si="4"/>
        <v>10344.636363636364</v>
      </c>
      <c r="K14" s="33">
        <f t="shared" si="5"/>
        <v>8643.2999999999993</v>
      </c>
      <c r="L14" s="33">
        <f t="shared" si="6"/>
        <v>-1701.3363636363647</v>
      </c>
      <c r="M14" s="33"/>
      <c r="N14" s="33"/>
      <c r="O14" s="33">
        <f t="shared" si="7"/>
        <v>8643.2999999999993</v>
      </c>
      <c r="P14" s="33">
        <f t="shared" si="8"/>
        <v>8643.2999999999993</v>
      </c>
      <c r="Q14" s="33"/>
      <c r="R14" s="63"/>
      <c r="S14" s="63"/>
      <c r="T14" s="1"/>
      <c r="U14" s="70"/>
      <c r="V14" s="1"/>
      <c r="W14" s="1"/>
      <c r="X14" s="1"/>
    </row>
    <row r="15" spans="1:24" s="2" customFormat="1" ht="17.100000000000001" customHeight="1">
      <c r="A15" s="58" t="s">
        <v>12</v>
      </c>
      <c r="B15" s="64">
        <v>13566.1</v>
      </c>
      <c r="C15" s="64">
        <v>12245.085260000005</v>
      </c>
      <c r="D15" s="4">
        <f t="shared" si="2"/>
        <v>0.90262383883356345</v>
      </c>
      <c r="E15" s="10">
        <v>20</v>
      </c>
      <c r="F15" s="5">
        <v>1</v>
      </c>
      <c r="G15" s="5">
        <v>15</v>
      </c>
      <c r="H15" s="40">
        <f t="shared" si="3"/>
        <v>0.94435647933346489</v>
      </c>
      <c r="I15" s="33">
        <v>107257.2</v>
      </c>
      <c r="J15" s="33">
        <f t="shared" si="4"/>
        <v>9750.6545454545449</v>
      </c>
      <c r="K15" s="33">
        <f t="shared" si="5"/>
        <v>9208.1</v>
      </c>
      <c r="L15" s="33">
        <f t="shared" si="6"/>
        <v>-542.5545454545445</v>
      </c>
      <c r="M15" s="33">
        <v>4193.8999999999996</v>
      </c>
      <c r="N15" s="33"/>
      <c r="O15" s="33">
        <f t="shared" si="7"/>
        <v>5014.2</v>
      </c>
      <c r="P15" s="33">
        <f t="shared" si="8"/>
        <v>5014.2</v>
      </c>
      <c r="Q15" s="33"/>
      <c r="R15" s="63"/>
      <c r="S15" s="63"/>
      <c r="T15" s="1"/>
      <c r="U15" s="70"/>
      <c r="V15" s="1"/>
      <c r="W15" s="1"/>
      <c r="X15" s="1"/>
    </row>
    <row r="16" spans="1:24" s="2" customFormat="1" ht="17.100000000000001" customHeight="1">
      <c r="A16" s="11" t="s">
        <v>13</v>
      </c>
      <c r="B16" s="64">
        <v>45156.9</v>
      </c>
      <c r="C16" s="64">
        <v>46906.309099999962</v>
      </c>
      <c r="D16" s="4">
        <f t="shared" si="2"/>
        <v>1.0387406819334357</v>
      </c>
      <c r="E16" s="10">
        <v>20</v>
      </c>
      <c r="F16" s="5">
        <v>1</v>
      </c>
      <c r="G16" s="5">
        <v>15</v>
      </c>
      <c r="H16" s="40">
        <f t="shared" si="3"/>
        <v>1.0221375325333919</v>
      </c>
      <c r="I16" s="41">
        <v>125498</v>
      </c>
      <c r="J16" s="33">
        <f t="shared" si="4"/>
        <v>11408.90909090909</v>
      </c>
      <c r="K16" s="33">
        <f t="shared" si="5"/>
        <v>11661.5</v>
      </c>
      <c r="L16" s="33">
        <f t="shared" si="6"/>
        <v>252.59090909090992</v>
      </c>
      <c r="M16" s="33"/>
      <c r="N16" s="33"/>
      <c r="O16" s="33">
        <f t="shared" si="7"/>
        <v>11661.5</v>
      </c>
      <c r="P16" s="33">
        <f t="shared" si="8"/>
        <v>11661.5</v>
      </c>
      <c r="Q16" s="33"/>
      <c r="R16" s="63"/>
      <c r="S16" s="63"/>
      <c r="T16" s="1"/>
      <c r="U16" s="70"/>
      <c r="V16" s="1"/>
      <c r="W16" s="1"/>
      <c r="X16" s="1"/>
    </row>
    <row r="17" spans="1:24" s="2" customFormat="1" ht="17.100000000000001" customHeight="1">
      <c r="A17" s="11" t="s">
        <v>14</v>
      </c>
      <c r="B17" s="64">
        <v>18624.900000000001</v>
      </c>
      <c r="C17" s="64">
        <v>21063.268500000031</v>
      </c>
      <c r="D17" s="4">
        <f t="shared" si="2"/>
        <v>1.1309198170191535</v>
      </c>
      <c r="E17" s="10">
        <v>20</v>
      </c>
      <c r="F17" s="5">
        <v>1</v>
      </c>
      <c r="G17" s="5">
        <v>15</v>
      </c>
      <c r="H17" s="40">
        <f>(D17*E17+F17*G17)/(E17+G17)</f>
        <v>1.0748113240109449</v>
      </c>
      <c r="I17" s="41">
        <v>59241</v>
      </c>
      <c r="J17" s="33">
        <f t="shared" si="4"/>
        <v>5385.545454545455</v>
      </c>
      <c r="K17" s="33">
        <f t="shared" si="5"/>
        <v>5788.4</v>
      </c>
      <c r="L17" s="33">
        <f t="shared" si="6"/>
        <v>402.85454545454468</v>
      </c>
      <c r="M17" s="33"/>
      <c r="N17" s="33"/>
      <c r="O17" s="33">
        <f t="shared" si="7"/>
        <v>5788.4</v>
      </c>
      <c r="P17" s="33">
        <f t="shared" si="8"/>
        <v>3393.7999999999997</v>
      </c>
      <c r="Q17" s="33">
        <v>2394.6</v>
      </c>
      <c r="R17" s="63"/>
      <c r="S17" s="63"/>
      <c r="T17" s="1"/>
      <c r="U17" s="70"/>
      <c r="V17" s="1"/>
      <c r="W17" s="1"/>
      <c r="X17" s="1"/>
    </row>
    <row r="18" spans="1:24" s="2" customFormat="1" ht="17.100000000000001" customHeight="1">
      <c r="A18" s="34" t="s">
        <v>373</v>
      </c>
      <c r="B18" s="35">
        <f>SUM(B19:B27)</f>
        <v>257900.49999999997</v>
      </c>
      <c r="C18" s="35">
        <f>SUM(C19:C27)</f>
        <v>186688.71070999998</v>
      </c>
      <c r="D18" s="6">
        <f>IF(C18/B18&gt;1.2,IF((C18/B18-1.2)*0.1+1.2&gt;1.3,1.3,(C18/B18-1.2)*0.1+1.2),C18/B18)</f>
        <v>0.72387882423647887</v>
      </c>
      <c r="E18" s="35"/>
      <c r="F18" s="35"/>
      <c r="G18" s="35"/>
      <c r="H18" s="35"/>
      <c r="I18" s="19">
        <f t="shared" ref="I18:O18" si="9">SUM(I19:I27)</f>
        <v>13905</v>
      </c>
      <c r="J18" s="32">
        <f t="shared" si="9"/>
        <v>1264.0909090909092</v>
      </c>
      <c r="K18" s="32">
        <f t="shared" si="9"/>
        <v>1009.6</v>
      </c>
      <c r="L18" s="32">
        <f t="shared" si="9"/>
        <v>-254.49090909090913</v>
      </c>
      <c r="M18" s="32">
        <f t="shared" si="9"/>
        <v>0</v>
      </c>
      <c r="N18" s="32">
        <f t="shared" si="9"/>
        <v>0</v>
      </c>
      <c r="O18" s="32">
        <f t="shared" si="9"/>
        <v>1009.6</v>
      </c>
      <c r="P18" s="32">
        <f>SUM(P19:P27)</f>
        <v>972.19999999999993</v>
      </c>
      <c r="Q18" s="32">
        <f>SUM(Q19:Q27)</f>
        <v>37.4</v>
      </c>
      <c r="R18" s="63"/>
      <c r="S18" s="63"/>
      <c r="T18" s="1"/>
      <c r="U18" s="70"/>
      <c r="V18" s="1"/>
      <c r="W18" s="1"/>
      <c r="X18" s="1"/>
    </row>
    <row r="19" spans="1:24" s="2" customFormat="1" ht="17.100000000000001" customHeight="1">
      <c r="A19" s="11" t="s">
        <v>374</v>
      </c>
      <c r="B19" s="64">
        <v>22574.2</v>
      </c>
      <c r="C19" s="64">
        <v>17992.362410000005</v>
      </c>
      <c r="D19" s="4">
        <f t="shared" ref="D19:D27" si="10">IF(E19=0,0,IF(B19=0,1,IF(C19&lt;0,0,IF(C19/B19&gt;1.2,IF((C19/B19-1.2)*0.1+1.2&gt;1.3,1.3,(C19/B19-1.2)*0.1+1.2),C19/B19))))</f>
        <v>0.79703211675275332</v>
      </c>
      <c r="E19" s="5">
        <v>20</v>
      </c>
      <c r="F19" s="5">
        <f>F$8</f>
        <v>1</v>
      </c>
      <c r="G19" s="5">
        <v>15</v>
      </c>
      <c r="H19" s="40">
        <f t="shared" ref="H19:H27" si="11">(D19*E19+F19*G19)/(E19+G19)</f>
        <v>0.88401835243014482</v>
      </c>
      <c r="I19" s="41">
        <v>0</v>
      </c>
      <c r="J19" s="33">
        <f t="shared" si="4"/>
        <v>0</v>
      </c>
      <c r="K19" s="33">
        <f t="shared" si="5"/>
        <v>0</v>
      </c>
      <c r="L19" s="33">
        <f t="shared" si="6"/>
        <v>0</v>
      </c>
      <c r="M19" s="33"/>
      <c r="N19" s="33"/>
      <c r="O19" s="33">
        <f t="shared" si="7"/>
        <v>0</v>
      </c>
      <c r="P19" s="33">
        <f t="shared" si="8"/>
        <v>0</v>
      </c>
      <c r="Q19" s="33"/>
      <c r="R19" s="63"/>
      <c r="S19" s="63"/>
      <c r="T19" s="1"/>
      <c r="U19" s="70"/>
      <c r="V19" s="1"/>
      <c r="W19" s="1"/>
      <c r="X19" s="1"/>
    </row>
    <row r="20" spans="1:24" s="2" customFormat="1" ht="17.100000000000001" customHeight="1">
      <c r="A20" s="58" t="s">
        <v>375</v>
      </c>
      <c r="B20" s="64">
        <v>48453.1</v>
      </c>
      <c r="C20" s="64">
        <v>25486.364310000001</v>
      </c>
      <c r="D20" s="4">
        <f t="shared" si="10"/>
        <v>0.52600069572431907</v>
      </c>
      <c r="E20" s="5">
        <v>20</v>
      </c>
      <c r="F20" s="5">
        <f t="shared" ref="F20:F26" si="12">F$8</f>
        <v>1</v>
      </c>
      <c r="G20" s="5">
        <v>15</v>
      </c>
      <c r="H20" s="40">
        <f t="shared" si="11"/>
        <v>0.72914325469961083</v>
      </c>
      <c r="I20" s="41">
        <v>3654</v>
      </c>
      <c r="J20" s="33">
        <f t="shared" si="4"/>
        <v>332.18181818181819</v>
      </c>
      <c r="K20" s="33">
        <f t="shared" si="5"/>
        <v>242.2</v>
      </c>
      <c r="L20" s="33">
        <f t="shared" si="6"/>
        <v>-89.981818181818198</v>
      </c>
      <c r="M20" s="33"/>
      <c r="N20" s="33"/>
      <c r="O20" s="33">
        <f t="shared" si="7"/>
        <v>242.2</v>
      </c>
      <c r="P20" s="33">
        <f t="shared" si="8"/>
        <v>242.2</v>
      </c>
      <c r="Q20" s="33"/>
      <c r="R20" s="63"/>
      <c r="S20" s="63"/>
      <c r="T20" s="1"/>
      <c r="U20" s="70"/>
      <c r="V20" s="1"/>
      <c r="W20" s="1"/>
      <c r="X20" s="1"/>
    </row>
    <row r="21" spans="1:24" s="2" customFormat="1" ht="17.100000000000001" customHeight="1">
      <c r="A21" s="58" t="s">
        <v>376</v>
      </c>
      <c r="B21" s="64">
        <v>19609.099999999999</v>
      </c>
      <c r="C21" s="64">
        <v>9964.7033299999985</v>
      </c>
      <c r="D21" s="4">
        <f t="shared" si="10"/>
        <v>0.50816729630630675</v>
      </c>
      <c r="E21" s="5">
        <v>20</v>
      </c>
      <c r="F21" s="5">
        <f t="shared" si="12"/>
        <v>1</v>
      </c>
      <c r="G21" s="5">
        <v>15</v>
      </c>
      <c r="H21" s="40">
        <f t="shared" si="11"/>
        <v>0.71895274074646098</v>
      </c>
      <c r="I21" s="41">
        <v>998</v>
      </c>
      <c r="J21" s="33">
        <f t="shared" si="4"/>
        <v>90.727272727272734</v>
      </c>
      <c r="K21" s="33">
        <f t="shared" si="5"/>
        <v>65.2</v>
      </c>
      <c r="L21" s="33">
        <f t="shared" si="6"/>
        <v>-25.527272727272731</v>
      </c>
      <c r="M21" s="33"/>
      <c r="N21" s="33"/>
      <c r="O21" s="33">
        <f t="shared" si="7"/>
        <v>65.2</v>
      </c>
      <c r="P21" s="33">
        <f t="shared" si="8"/>
        <v>27.800000000000004</v>
      </c>
      <c r="Q21" s="33">
        <v>37.4</v>
      </c>
      <c r="R21" s="63"/>
      <c r="S21" s="63"/>
      <c r="T21" s="1"/>
      <c r="U21" s="70"/>
      <c r="V21" s="1"/>
      <c r="W21" s="1"/>
      <c r="X21" s="1"/>
    </row>
    <row r="22" spans="1:24" s="2" customFormat="1" ht="17.100000000000001" customHeight="1">
      <c r="A22" s="58" t="s">
        <v>377</v>
      </c>
      <c r="B22" s="64">
        <v>14586.5</v>
      </c>
      <c r="C22" s="64">
        <v>6779.8426099999997</v>
      </c>
      <c r="D22" s="4">
        <f t="shared" si="10"/>
        <v>0.46480256470023651</v>
      </c>
      <c r="E22" s="5">
        <v>20</v>
      </c>
      <c r="F22" s="5">
        <f t="shared" si="12"/>
        <v>1</v>
      </c>
      <c r="G22" s="5">
        <v>15</v>
      </c>
      <c r="H22" s="40">
        <f t="shared" si="11"/>
        <v>0.69417289411442085</v>
      </c>
      <c r="I22" s="41">
        <v>348</v>
      </c>
      <c r="J22" s="33">
        <f t="shared" si="4"/>
        <v>31.636363636363637</v>
      </c>
      <c r="K22" s="33">
        <f t="shared" si="5"/>
        <v>22</v>
      </c>
      <c r="L22" s="33">
        <f t="shared" si="6"/>
        <v>-9.6363636363636367</v>
      </c>
      <c r="M22" s="33"/>
      <c r="N22" s="33"/>
      <c r="O22" s="33">
        <f t="shared" si="7"/>
        <v>22</v>
      </c>
      <c r="P22" s="33">
        <f t="shared" si="8"/>
        <v>22</v>
      </c>
      <c r="Q22" s="33"/>
      <c r="R22" s="63"/>
      <c r="S22" s="63"/>
      <c r="T22" s="1"/>
      <c r="U22" s="70"/>
      <c r="V22" s="1"/>
      <c r="W22" s="1"/>
      <c r="X22" s="1"/>
    </row>
    <row r="23" spans="1:24" s="2" customFormat="1" ht="17.100000000000001" customHeight="1">
      <c r="A23" s="58" t="s">
        <v>378</v>
      </c>
      <c r="B23" s="64">
        <v>11932.4</v>
      </c>
      <c r="C23" s="64">
        <v>24325.340019999996</v>
      </c>
      <c r="D23" s="4">
        <f t="shared" si="10"/>
        <v>1.2838595757768763</v>
      </c>
      <c r="E23" s="5">
        <v>20</v>
      </c>
      <c r="F23" s="5">
        <f>F$8</f>
        <v>1</v>
      </c>
      <c r="G23" s="5">
        <v>15</v>
      </c>
      <c r="H23" s="40">
        <f t="shared" si="11"/>
        <v>1.1622054718725008</v>
      </c>
      <c r="I23" s="41">
        <v>0</v>
      </c>
      <c r="J23" s="33">
        <f t="shared" si="4"/>
        <v>0</v>
      </c>
      <c r="K23" s="33">
        <f t="shared" si="5"/>
        <v>0</v>
      </c>
      <c r="L23" s="33">
        <f t="shared" si="6"/>
        <v>0</v>
      </c>
      <c r="M23" s="33"/>
      <c r="N23" s="33"/>
      <c r="O23" s="33">
        <f t="shared" si="7"/>
        <v>0</v>
      </c>
      <c r="P23" s="33">
        <f t="shared" si="8"/>
        <v>0</v>
      </c>
      <c r="Q23" s="33"/>
      <c r="R23" s="63"/>
      <c r="S23" s="63"/>
      <c r="T23" s="1"/>
      <c r="U23" s="70"/>
      <c r="V23" s="1"/>
      <c r="W23" s="1"/>
      <c r="X23" s="1"/>
    </row>
    <row r="24" spans="1:24" s="2" customFormat="1" ht="17.100000000000001" customHeight="1">
      <c r="A24" s="58" t="s">
        <v>379</v>
      </c>
      <c r="B24" s="64">
        <v>51750.3</v>
      </c>
      <c r="C24" s="64">
        <v>38242.651479999993</v>
      </c>
      <c r="D24" s="4">
        <f t="shared" si="10"/>
        <v>0.73898415043004562</v>
      </c>
      <c r="E24" s="5">
        <v>20</v>
      </c>
      <c r="F24" s="5">
        <f t="shared" si="12"/>
        <v>1</v>
      </c>
      <c r="G24" s="5">
        <v>15</v>
      </c>
      <c r="H24" s="40">
        <f t="shared" si="11"/>
        <v>0.85084808596002603</v>
      </c>
      <c r="I24" s="41">
        <v>0</v>
      </c>
      <c r="J24" s="33">
        <f t="shared" si="4"/>
        <v>0</v>
      </c>
      <c r="K24" s="33">
        <f t="shared" si="5"/>
        <v>0</v>
      </c>
      <c r="L24" s="33">
        <f t="shared" si="6"/>
        <v>0</v>
      </c>
      <c r="M24" s="33"/>
      <c r="N24" s="33"/>
      <c r="O24" s="33">
        <f t="shared" si="7"/>
        <v>0</v>
      </c>
      <c r="P24" s="33">
        <f t="shared" si="8"/>
        <v>0</v>
      </c>
      <c r="Q24" s="33"/>
      <c r="R24" s="63"/>
      <c r="S24" s="63"/>
      <c r="T24" s="1"/>
      <c r="U24" s="70"/>
      <c r="V24" s="1"/>
      <c r="W24" s="1"/>
      <c r="X24" s="1"/>
    </row>
    <row r="25" spans="1:24" s="2" customFormat="1" ht="17.100000000000001" customHeight="1">
      <c r="A25" s="58" t="s">
        <v>380</v>
      </c>
      <c r="B25" s="64">
        <v>50294.400000000001</v>
      </c>
      <c r="C25" s="64">
        <v>34892.841620000007</v>
      </c>
      <c r="D25" s="4">
        <f t="shared" si="10"/>
        <v>0.69377190343258899</v>
      </c>
      <c r="E25" s="5">
        <v>20</v>
      </c>
      <c r="F25" s="5">
        <f t="shared" si="12"/>
        <v>1</v>
      </c>
      <c r="G25" s="5">
        <v>15</v>
      </c>
      <c r="H25" s="40">
        <f t="shared" si="11"/>
        <v>0.82501251624719374</v>
      </c>
      <c r="I25" s="41">
        <v>5944</v>
      </c>
      <c r="J25" s="33">
        <f t="shared" si="4"/>
        <v>540.36363636363637</v>
      </c>
      <c r="K25" s="33">
        <f t="shared" si="5"/>
        <v>445.8</v>
      </c>
      <c r="L25" s="33">
        <f t="shared" si="6"/>
        <v>-94.563636363636363</v>
      </c>
      <c r="M25" s="33"/>
      <c r="N25" s="33"/>
      <c r="O25" s="33">
        <f t="shared" si="7"/>
        <v>445.8</v>
      </c>
      <c r="P25" s="33">
        <f t="shared" si="8"/>
        <v>445.8</v>
      </c>
      <c r="Q25" s="33"/>
      <c r="R25" s="63"/>
      <c r="S25" s="63"/>
      <c r="T25" s="1"/>
      <c r="U25" s="70"/>
      <c r="V25" s="1"/>
      <c r="W25" s="1"/>
      <c r="X25" s="1"/>
    </row>
    <row r="26" spans="1:24" s="2" customFormat="1" ht="17.100000000000001" customHeight="1">
      <c r="A26" s="11" t="s">
        <v>382</v>
      </c>
      <c r="B26" s="64">
        <v>13459.3</v>
      </c>
      <c r="C26" s="64">
        <v>9478.8897800000013</v>
      </c>
      <c r="D26" s="4">
        <f t="shared" si="10"/>
        <v>0.70426320685325405</v>
      </c>
      <c r="E26" s="5">
        <v>20</v>
      </c>
      <c r="F26" s="5">
        <f t="shared" si="12"/>
        <v>1</v>
      </c>
      <c r="G26" s="5">
        <v>15</v>
      </c>
      <c r="H26" s="40">
        <f t="shared" si="11"/>
        <v>0.83100754677328803</v>
      </c>
      <c r="I26" s="41">
        <v>0</v>
      </c>
      <c r="J26" s="33">
        <f t="shared" si="4"/>
        <v>0</v>
      </c>
      <c r="K26" s="33">
        <f t="shared" si="5"/>
        <v>0</v>
      </c>
      <c r="L26" s="33">
        <f t="shared" si="6"/>
        <v>0</v>
      </c>
      <c r="M26" s="33"/>
      <c r="N26" s="33"/>
      <c r="O26" s="33">
        <f t="shared" si="7"/>
        <v>0</v>
      </c>
      <c r="P26" s="33">
        <f t="shared" si="8"/>
        <v>0</v>
      </c>
      <c r="Q26" s="33"/>
      <c r="R26" s="63"/>
      <c r="S26" s="63"/>
      <c r="T26" s="1"/>
      <c r="U26" s="70"/>
      <c r="V26" s="1"/>
      <c r="W26" s="1"/>
      <c r="X26" s="1"/>
    </row>
    <row r="27" spans="1:24" s="2" customFormat="1" ht="17.100000000000001" customHeight="1">
      <c r="A27" s="11" t="s">
        <v>381</v>
      </c>
      <c r="B27" s="64">
        <v>25241.200000000001</v>
      </c>
      <c r="C27" s="64">
        <v>19525.715149999993</v>
      </c>
      <c r="D27" s="4">
        <f t="shared" si="10"/>
        <v>0.77356524848263919</v>
      </c>
      <c r="E27" s="5">
        <v>20</v>
      </c>
      <c r="F27" s="5">
        <f>F$8</f>
        <v>1</v>
      </c>
      <c r="G27" s="5">
        <v>15</v>
      </c>
      <c r="H27" s="40">
        <f t="shared" si="11"/>
        <v>0.87060871341865098</v>
      </c>
      <c r="I27" s="41">
        <v>2961</v>
      </c>
      <c r="J27" s="33">
        <f t="shared" si="4"/>
        <v>269.18181818181819</v>
      </c>
      <c r="K27" s="33">
        <f t="shared" si="5"/>
        <v>234.4</v>
      </c>
      <c r="L27" s="33">
        <f t="shared" si="6"/>
        <v>-34.781818181818181</v>
      </c>
      <c r="M27" s="33"/>
      <c r="N27" s="33"/>
      <c r="O27" s="33">
        <f t="shared" si="7"/>
        <v>234.4</v>
      </c>
      <c r="P27" s="33">
        <f t="shared" si="8"/>
        <v>234.4</v>
      </c>
      <c r="Q27" s="33"/>
      <c r="R27" s="63"/>
      <c r="S27" s="63"/>
      <c r="T27" s="1"/>
      <c r="U27" s="70"/>
      <c r="V27" s="1"/>
      <c r="W27" s="1"/>
      <c r="X27" s="1"/>
    </row>
    <row r="28" spans="1:24" s="2" customFormat="1" ht="17.100000000000001" customHeight="1">
      <c r="A28" s="14" t="s">
        <v>17</v>
      </c>
      <c r="B28" s="35">
        <f>SUM(B29:B55)</f>
        <v>708826.39999999991</v>
      </c>
      <c r="C28" s="35">
        <f>SUM(C29:C55)</f>
        <v>679708.97921000014</v>
      </c>
      <c r="D28" s="6">
        <f>IF(C28/B28&gt;1.2,IF((C28/B28-1.2)*0.1+1.2&gt;1.3,1.3,(C28/B28-1.2)*0.1+1.2),C28/B28)</f>
        <v>0.9589216474019594</v>
      </c>
      <c r="E28" s="20"/>
      <c r="F28" s="20"/>
      <c r="G28" s="20"/>
      <c r="H28" s="21"/>
      <c r="I28" s="19">
        <f>SUM(I29:I55)</f>
        <v>916227</v>
      </c>
      <c r="J28" s="32">
        <f>SUM(J29:J55)</f>
        <v>83293.363636363632</v>
      </c>
      <c r="K28" s="32">
        <f>SUM(K29:K55)</f>
        <v>79284.100000000006</v>
      </c>
      <c r="L28" s="32">
        <f>SUM(L29:L55)</f>
        <v>-4009.263636363637</v>
      </c>
      <c r="M28" s="32">
        <f t="shared" ref="M28" si="13">SUM(M29:M55)</f>
        <v>0</v>
      </c>
      <c r="N28" s="32">
        <f t="shared" ref="N28:P28" si="14">SUM(N29:N55)</f>
        <v>0</v>
      </c>
      <c r="O28" s="32">
        <f t="shared" si="14"/>
        <v>79284.100000000006</v>
      </c>
      <c r="P28" s="32">
        <f t="shared" si="14"/>
        <v>51904.800000000003</v>
      </c>
      <c r="Q28" s="32">
        <f>SUM(Q29:Q55)</f>
        <v>27379.299999999992</v>
      </c>
      <c r="R28" s="63"/>
      <c r="S28" s="63"/>
      <c r="T28" s="1"/>
      <c r="U28" s="70"/>
      <c r="V28" s="1"/>
      <c r="W28" s="1"/>
      <c r="X28" s="1"/>
    </row>
    <row r="29" spans="1:24" s="2" customFormat="1" ht="17.100000000000001" customHeight="1">
      <c r="A29" s="12" t="s">
        <v>0</v>
      </c>
      <c r="B29" s="64">
        <v>10095.6</v>
      </c>
      <c r="C29" s="64">
        <v>7051.3262699999959</v>
      </c>
      <c r="D29" s="4">
        <f t="shared" ref="D29:D55" si="15">IF(E29=0,0,IF(B29=0,1,IF(C29&lt;0,0,IF(C29/B29&gt;1.2,IF((C29/B29-1.2)*0.1+1.2&gt;1.3,1.3,(C29/B29-1.2)*0.1+1.2),C29/B29))))</f>
        <v>0.69845539343872531</v>
      </c>
      <c r="E29" s="10">
        <v>15</v>
      </c>
      <c r="F29" s="5">
        <v>1</v>
      </c>
      <c r="G29" s="5">
        <v>10</v>
      </c>
      <c r="H29" s="40">
        <f t="shared" ref="H29:H55" si="16">(D29*E29+F29*G29)/(E29+G29)</f>
        <v>0.81907323606323512</v>
      </c>
      <c r="I29" s="41">
        <v>29082</v>
      </c>
      <c r="J29" s="33">
        <f t="shared" si="4"/>
        <v>2643.818181818182</v>
      </c>
      <c r="K29" s="33">
        <f t="shared" si="5"/>
        <v>2165.5</v>
      </c>
      <c r="L29" s="33">
        <f t="shared" si="6"/>
        <v>-478.31818181818198</v>
      </c>
      <c r="M29" s="33"/>
      <c r="N29" s="33"/>
      <c r="O29" s="33">
        <f t="shared" si="7"/>
        <v>2165.5</v>
      </c>
      <c r="P29" s="33">
        <f t="shared" si="8"/>
        <v>1223.5999999999999</v>
      </c>
      <c r="Q29" s="33">
        <v>941.9</v>
      </c>
      <c r="R29" s="63"/>
      <c r="S29" s="63"/>
      <c r="T29" s="1"/>
      <c r="U29" s="70"/>
      <c r="V29" s="1"/>
      <c r="W29" s="1"/>
      <c r="X29" s="1"/>
    </row>
    <row r="30" spans="1:24" s="2" customFormat="1" ht="17.100000000000001" customHeight="1">
      <c r="A30" s="12" t="s">
        <v>18</v>
      </c>
      <c r="B30" s="64">
        <v>39198.6</v>
      </c>
      <c r="C30" s="64">
        <v>36551.393349999933</v>
      </c>
      <c r="D30" s="4">
        <f t="shared" si="15"/>
        <v>0.93246680621246514</v>
      </c>
      <c r="E30" s="10">
        <v>15</v>
      </c>
      <c r="F30" s="5">
        <v>1</v>
      </c>
      <c r="G30" s="5">
        <v>10</v>
      </c>
      <c r="H30" s="40">
        <f t="shared" si="16"/>
        <v>0.95948008372747906</v>
      </c>
      <c r="I30" s="41">
        <v>37717</v>
      </c>
      <c r="J30" s="33">
        <f t="shared" si="4"/>
        <v>3428.818181818182</v>
      </c>
      <c r="K30" s="33">
        <f t="shared" si="5"/>
        <v>3289.9</v>
      </c>
      <c r="L30" s="33">
        <f t="shared" si="6"/>
        <v>-138.91818181818189</v>
      </c>
      <c r="M30" s="33"/>
      <c r="N30" s="33"/>
      <c r="O30" s="33">
        <f t="shared" si="7"/>
        <v>3289.9</v>
      </c>
      <c r="P30" s="33">
        <f t="shared" si="8"/>
        <v>1219.9999999999986</v>
      </c>
      <c r="Q30" s="33">
        <v>2069.9000000000015</v>
      </c>
      <c r="R30" s="63"/>
      <c r="S30" s="63"/>
      <c r="T30" s="1"/>
      <c r="U30" s="70"/>
      <c r="V30" s="1"/>
      <c r="W30" s="1"/>
      <c r="X30" s="1"/>
    </row>
    <row r="31" spans="1:24" s="2" customFormat="1" ht="17.100000000000001" customHeight="1">
      <c r="A31" s="12" t="s">
        <v>19</v>
      </c>
      <c r="B31" s="64">
        <v>11765</v>
      </c>
      <c r="C31" s="64">
        <v>11949.20111</v>
      </c>
      <c r="D31" s="4">
        <f t="shared" si="15"/>
        <v>1.0156567029324266</v>
      </c>
      <c r="E31" s="10">
        <v>15</v>
      </c>
      <c r="F31" s="5">
        <v>1</v>
      </c>
      <c r="G31" s="5">
        <v>10</v>
      </c>
      <c r="H31" s="40">
        <f t="shared" si="16"/>
        <v>1.0093940217594559</v>
      </c>
      <c r="I31" s="41">
        <v>26147</v>
      </c>
      <c r="J31" s="33">
        <f t="shared" si="4"/>
        <v>2377</v>
      </c>
      <c r="K31" s="33">
        <f t="shared" si="5"/>
        <v>2399.3000000000002</v>
      </c>
      <c r="L31" s="33">
        <f t="shared" si="6"/>
        <v>22.300000000000182</v>
      </c>
      <c r="M31" s="33"/>
      <c r="N31" s="33"/>
      <c r="O31" s="33">
        <f t="shared" si="7"/>
        <v>2399.3000000000002</v>
      </c>
      <c r="P31" s="33">
        <f t="shared" si="8"/>
        <v>2391.9</v>
      </c>
      <c r="Q31" s="33">
        <v>7.4</v>
      </c>
      <c r="R31" s="63"/>
      <c r="S31" s="63"/>
      <c r="T31" s="1"/>
      <c r="U31" s="70"/>
      <c r="V31" s="1"/>
      <c r="W31" s="1"/>
      <c r="X31" s="1"/>
    </row>
    <row r="32" spans="1:24" s="2" customFormat="1" ht="17.100000000000001" customHeight="1">
      <c r="A32" s="12" t="s">
        <v>20</v>
      </c>
      <c r="B32" s="64">
        <v>23466.9</v>
      </c>
      <c r="C32" s="64">
        <v>16758.04633999999</v>
      </c>
      <c r="D32" s="4">
        <f t="shared" si="15"/>
        <v>0.71411419233047346</v>
      </c>
      <c r="E32" s="10">
        <v>15</v>
      </c>
      <c r="F32" s="5">
        <v>1</v>
      </c>
      <c r="G32" s="5">
        <v>10</v>
      </c>
      <c r="H32" s="40">
        <f t="shared" si="16"/>
        <v>0.82846851539828403</v>
      </c>
      <c r="I32" s="41">
        <v>34544</v>
      </c>
      <c r="J32" s="33">
        <f t="shared" si="4"/>
        <v>3140.3636363636365</v>
      </c>
      <c r="K32" s="33">
        <f t="shared" si="5"/>
        <v>2601.6999999999998</v>
      </c>
      <c r="L32" s="33">
        <f t="shared" si="6"/>
        <v>-538.66363636363667</v>
      </c>
      <c r="M32" s="33"/>
      <c r="N32" s="33"/>
      <c r="O32" s="33">
        <f t="shared" si="7"/>
        <v>2601.6999999999998</v>
      </c>
      <c r="P32" s="33">
        <f t="shared" si="8"/>
        <v>2601.6999999999998</v>
      </c>
      <c r="Q32" s="33"/>
      <c r="R32" s="63"/>
      <c r="S32" s="63"/>
      <c r="T32" s="1"/>
      <c r="U32" s="70"/>
      <c r="V32" s="1"/>
      <c r="W32" s="1"/>
      <c r="X32" s="1"/>
    </row>
    <row r="33" spans="1:24" s="2" customFormat="1" ht="17.100000000000001" customHeight="1">
      <c r="A33" s="12" t="s">
        <v>21</v>
      </c>
      <c r="B33" s="64">
        <v>17127.900000000001</v>
      </c>
      <c r="C33" s="64">
        <v>17856.441270000025</v>
      </c>
      <c r="D33" s="4">
        <f t="shared" si="15"/>
        <v>1.0425353528453589</v>
      </c>
      <c r="E33" s="10">
        <v>15</v>
      </c>
      <c r="F33" s="5">
        <v>1</v>
      </c>
      <c r="G33" s="5">
        <v>10</v>
      </c>
      <c r="H33" s="40">
        <f t="shared" si="16"/>
        <v>1.0255212117072154</v>
      </c>
      <c r="I33" s="41">
        <v>42094</v>
      </c>
      <c r="J33" s="33">
        <f t="shared" si="4"/>
        <v>3826.7272727272725</v>
      </c>
      <c r="K33" s="33">
        <f t="shared" si="5"/>
        <v>3924.4</v>
      </c>
      <c r="L33" s="33">
        <f t="shared" si="6"/>
        <v>97.67272727272757</v>
      </c>
      <c r="M33" s="33"/>
      <c r="N33" s="33"/>
      <c r="O33" s="33">
        <f t="shared" si="7"/>
        <v>3924.4</v>
      </c>
      <c r="P33" s="33">
        <f t="shared" si="8"/>
        <v>3924.4</v>
      </c>
      <c r="Q33" s="33"/>
      <c r="R33" s="63"/>
      <c r="S33" s="63"/>
      <c r="T33" s="1"/>
      <c r="U33" s="70"/>
      <c r="V33" s="1"/>
      <c r="W33" s="1"/>
      <c r="X33" s="1"/>
    </row>
    <row r="34" spans="1:24" s="2" customFormat="1" ht="17.100000000000001" customHeight="1">
      <c r="A34" s="12" t="s">
        <v>22</v>
      </c>
      <c r="B34" s="64">
        <v>11817.9</v>
      </c>
      <c r="C34" s="64">
        <v>11101.686099999979</v>
      </c>
      <c r="D34" s="4">
        <f t="shared" si="15"/>
        <v>0.93939584020849554</v>
      </c>
      <c r="E34" s="10">
        <v>15</v>
      </c>
      <c r="F34" s="5">
        <v>1</v>
      </c>
      <c r="G34" s="5">
        <v>10</v>
      </c>
      <c r="H34" s="40">
        <f t="shared" si="16"/>
        <v>0.9636375041250973</v>
      </c>
      <c r="I34" s="41">
        <v>37470</v>
      </c>
      <c r="J34" s="33">
        <f t="shared" si="4"/>
        <v>3406.3636363636365</v>
      </c>
      <c r="K34" s="33">
        <f t="shared" si="5"/>
        <v>3282.5</v>
      </c>
      <c r="L34" s="33">
        <f t="shared" si="6"/>
        <v>-123.86363636363649</v>
      </c>
      <c r="M34" s="33"/>
      <c r="N34" s="33"/>
      <c r="O34" s="33">
        <f t="shared" si="7"/>
        <v>3282.5</v>
      </c>
      <c r="P34" s="33">
        <f t="shared" si="8"/>
        <v>2667.3</v>
      </c>
      <c r="Q34" s="33">
        <v>615.20000000000005</v>
      </c>
      <c r="R34" s="63"/>
      <c r="S34" s="63"/>
      <c r="T34" s="1"/>
      <c r="U34" s="70"/>
      <c r="V34" s="1"/>
      <c r="W34" s="1"/>
      <c r="X34" s="1"/>
    </row>
    <row r="35" spans="1:24" s="2" customFormat="1" ht="17.100000000000001" customHeight="1">
      <c r="A35" s="12" t="s">
        <v>23</v>
      </c>
      <c r="B35" s="64">
        <v>117271.7</v>
      </c>
      <c r="C35" s="64">
        <v>118951.17063999987</v>
      </c>
      <c r="D35" s="4">
        <f t="shared" si="15"/>
        <v>1.0143211929220763</v>
      </c>
      <c r="E35" s="10">
        <v>15</v>
      </c>
      <c r="F35" s="5">
        <v>1</v>
      </c>
      <c r="G35" s="5">
        <v>10</v>
      </c>
      <c r="H35" s="40">
        <f t="shared" si="16"/>
        <v>1.0085927157532459</v>
      </c>
      <c r="I35" s="41">
        <v>26944</v>
      </c>
      <c r="J35" s="33">
        <f t="shared" si="4"/>
        <v>2449.4545454545455</v>
      </c>
      <c r="K35" s="33">
        <f t="shared" si="5"/>
        <v>2470.5</v>
      </c>
      <c r="L35" s="33">
        <f t="shared" si="6"/>
        <v>21.045454545454504</v>
      </c>
      <c r="M35" s="33"/>
      <c r="N35" s="33"/>
      <c r="O35" s="33">
        <f t="shared" si="7"/>
        <v>2470.5</v>
      </c>
      <c r="P35" s="33">
        <f t="shared" si="8"/>
        <v>525.80000000000291</v>
      </c>
      <c r="Q35" s="33">
        <v>1944.6999999999971</v>
      </c>
      <c r="R35" s="63"/>
      <c r="S35" s="63"/>
      <c r="T35" s="1"/>
      <c r="U35" s="70"/>
      <c r="V35" s="1"/>
      <c r="W35" s="1"/>
      <c r="X35" s="1"/>
    </row>
    <row r="36" spans="1:24" s="2" customFormat="1" ht="17.100000000000001" customHeight="1">
      <c r="A36" s="12" t="s">
        <v>24</v>
      </c>
      <c r="B36" s="64">
        <v>6516.1</v>
      </c>
      <c r="C36" s="64">
        <v>6096.1019799999967</v>
      </c>
      <c r="D36" s="4">
        <f t="shared" si="15"/>
        <v>0.93554457113917777</v>
      </c>
      <c r="E36" s="10">
        <v>15</v>
      </c>
      <c r="F36" s="5">
        <v>1</v>
      </c>
      <c r="G36" s="5">
        <v>10</v>
      </c>
      <c r="H36" s="40">
        <f t="shared" si="16"/>
        <v>0.96132674268350671</v>
      </c>
      <c r="I36" s="41">
        <v>18455</v>
      </c>
      <c r="J36" s="33">
        <f t="shared" si="4"/>
        <v>1677.7272727272727</v>
      </c>
      <c r="K36" s="33">
        <f t="shared" si="5"/>
        <v>1612.8</v>
      </c>
      <c r="L36" s="33">
        <f t="shared" si="6"/>
        <v>-64.927272727272793</v>
      </c>
      <c r="M36" s="33"/>
      <c r="N36" s="33"/>
      <c r="O36" s="33">
        <f t="shared" si="7"/>
        <v>1612.8</v>
      </c>
      <c r="P36" s="33">
        <f t="shared" si="8"/>
        <v>1612.8</v>
      </c>
      <c r="Q36" s="33"/>
      <c r="R36" s="63"/>
      <c r="S36" s="63"/>
      <c r="T36" s="1"/>
      <c r="U36" s="70"/>
      <c r="V36" s="1"/>
      <c r="W36" s="1"/>
      <c r="X36" s="1"/>
    </row>
    <row r="37" spans="1:24" s="2" customFormat="1" ht="17.100000000000001" customHeight="1">
      <c r="A37" s="12" t="s">
        <v>25</v>
      </c>
      <c r="B37" s="64">
        <v>16175.1</v>
      </c>
      <c r="C37" s="64">
        <v>10663.888960000008</v>
      </c>
      <c r="D37" s="4">
        <f t="shared" si="15"/>
        <v>0.65927808545233146</v>
      </c>
      <c r="E37" s="10">
        <v>15</v>
      </c>
      <c r="F37" s="5">
        <v>1</v>
      </c>
      <c r="G37" s="5">
        <v>10</v>
      </c>
      <c r="H37" s="40">
        <f t="shared" si="16"/>
        <v>0.79556685127139881</v>
      </c>
      <c r="I37" s="41">
        <v>41170</v>
      </c>
      <c r="J37" s="33">
        <f t="shared" si="4"/>
        <v>3742.7272727272725</v>
      </c>
      <c r="K37" s="33">
        <f t="shared" si="5"/>
        <v>2977.6</v>
      </c>
      <c r="L37" s="33">
        <f t="shared" si="6"/>
        <v>-765.12727272727261</v>
      </c>
      <c r="M37" s="33"/>
      <c r="N37" s="33"/>
      <c r="O37" s="33">
        <f t="shared" si="7"/>
        <v>2977.6</v>
      </c>
      <c r="P37" s="33">
        <f t="shared" si="8"/>
        <v>630.59999999999991</v>
      </c>
      <c r="Q37" s="33">
        <v>2347</v>
      </c>
      <c r="R37" s="63"/>
      <c r="S37" s="63"/>
      <c r="T37" s="1"/>
      <c r="U37" s="70"/>
      <c r="V37" s="1"/>
      <c r="W37" s="1"/>
      <c r="X37" s="1"/>
    </row>
    <row r="38" spans="1:24" s="2" customFormat="1" ht="17.100000000000001" customHeight="1">
      <c r="A38" s="12" t="s">
        <v>26</v>
      </c>
      <c r="B38" s="64">
        <v>6649.6</v>
      </c>
      <c r="C38" s="64">
        <v>5301.9484500000026</v>
      </c>
      <c r="D38" s="4">
        <f t="shared" si="15"/>
        <v>0.79733344110923998</v>
      </c>
      <c r="E38" s="10">
        <v>15</v>
      </c>
      <c r="F38" s="5">
        <v>1</v>
      </c>
      <c r="G38" s="5">
        <v>10</v>
      </c>
      <c r="H38" s="40">
        <f t="shared" si="16"/>
        <v>0.87840006466554399</v>
      </c>
      <c r="I38" s="41">
        <v>23375</v>
      </c>
      <c r="J38" s="33">
        <f t="shared" si="4"/>
        <v>2125</v>
      </c>
      <c r="K38" s="33">
        <f t="shared" si="5"/>
        <v>1866.6</v>
      </c>
      <c r="L38" s="33">
        <f t="shared" si="6"/>
        <v>-258.40000000000009</v>
      </c>
      <c r="M38" s="33"/>
      <c r="N38" s="33"/>
      <c r="O38" s="33">
        <f t="shared" si="7"/>
        <v>1866.6</v>
      </c>
      <c r="P38" s="33">
        <f t="shared" si="8"/>
        <v>1477.8</v>
      </c>
      <c r="Q38" s="33">
        <v>388.8</v>
      </c>
      <c r="R38" s="63"/>
      <c r="S38" s="63"/>
      <c r="T38" s="1"/>
      <c r="U38" s="70"/>
      <c r="V38" s="1"/>
      <c r="W38" s="1"/>
      <c r="X38" s="1"/>
    </row>
    <row r="39" spans="1:24" s="2" customFormat="1" ht="17.100000000000001" customHeight="1">
      <c r="A39" s="12" t="s">
        <v>27</v>
      </c>
      <c r="B39" s="64">
        <v>29979.5</v>
      </c>
      <c r="C39" s="64">
        <v>29778.374920000017</v>
      </c>
      <c r="D39" s="4">
        <f t="shared" si="15"/>
        <v>0.99329124635167421</v>
      </c>
      <c r="E39" s="10">
        <v>15</v>
      </c>
      <c r="F39" s="5">
        <v>1</v>
      </c>
      <c r="G39" s="5">
        <v>10</v>
      </c>
      <c r="H39" s="40">
        <f t="shared" si="16"/>
        <v>0.99597474781100459</v>
      </c>
      <c r="I39" s="41">
        <v>14981</v>
      </c>
      <c r="J39" s="33">
        <f t="shared" si="4"/>
        <v>1361.909090909091</v>
      </c>
      <c r="K39" s="33">
        <f t="shared" si="5"/>
        <v>1356.4</v>
      </c>
      <c r="L39" s="33">
        <f t="shared" si="6"/>
        <v>-5.5090909090909008</v>
      </c>
      <c r="M39" s="33"/>
      <c r="N39" s="33"/>
      <c r="O39" s="33">
        <f t="shared" si="7"/>
        <v>1356.4</v>
      </c>
      <c r="P39" s="33">
        <f t="shared" si="8"/>
        <v>245.79999999999973</v>
      </c>
      <c r="Q39" s="33">
        <v>1110.6000000000004</v>
      </c>
      <c r="R39" s="63"/>
      <c r="S39" s="63"/>
      <c r="T39" s="1"/>
      <c r="U39" s="70"/>
      <c r="V39" s="1"/>
      <c r="W39" s="1"/>
      <c r="X39" s="1"/>
    </row>
    <row r="40" spans="1:24" s="2" customFormat="1" ht="16.5" customHeight="1">
      <c r="A40" s="12" t="s">
        <v>28</v>
      </c>
      <c r="B40" s="64">
        <v>40023.599999999999</v>
      </c>
      <c r="C40" s="64">
        <v>42628.491799999952</v>
      </c>
      <c r="D40" s="4">
        <f t="shared" si="15"/>
        <v>1.0650838955016528</v>
      </c>
      <c r="E40" s="10">
        <v>15</v>
      </c>
      <c r="F40" s="5">
        <v>1</v>
      </c>
      <c r="G40" s="5">
        <v>10</v>
      </c>
      <c r="H40" s="40">
        <f t="shared" si="16"/>
        <v>1.0390503373009918</v>
      </c>
      <c r="I40" s="41">
        <v>24466</v>
      </c>
      <c r="J40" s="33">
        <f t="shared" si="4"/>
        <v>2224.181818181818</v>
      </c>
      <c r="K40" s="33">
        <f t="shared" si="5"/>
        <v>2311</v>
      </c>
      <c r="L40" s="33">
        <f t="shared" si="6"/>
        <v>86.818181818181984</v>
      </c>
      <c r="M40" s="33"/>
      <c r="N40" s="33"/>
      <c r="O40" s="33">
        <f t="shared" si="7"/>
        <v>2311</v>
      </c>
      <c r="P40" s="33">
        <f t="shared" si="8"/>
        <v>1957</v>
      </c>
      <c r="Q40" s="33">
        <v>354</v>
      </c>
      <c r="R40" s="63"/>
      <c r="S40" s="63"/>
      <c r="T40" s="1"/>
      <c r="U40" s="70"/>
      <c r="V40" s="1"/>
      <c r="W40" s="1"/>
      <c r="X40" s="1"/>
    </row>
    <row r="41" spans="1:24" s="2" customFormat="1" ht="17.100000000000001" customHeight="1">
      <c r="A41" s="12" t="s">
        <v>29</v>
      </c>
      <c r="B41" s="64">
        <v>8937.2000000000007</v>
      </c>
      <c r="C41" s="64">
        <v>6835.3653700000195</v>
      </c>
      <c r="D41" s="4">
        <f t="shared" si="15"/>
        <v>0.76482179765474856</v>
      </c>
      <c r="E41" s="10">
        <v>15</v>
      </c>
      <c r="F41" s="5">
        <v>1</v>
      </c>
      <c r="G41" s="5">
        <v>10</v>
      </c>
      <c r="H41" s="40">
        <f t="shared" si="16"/>
        <v>0.85889307859284914</v>
      </c>
      <c r="I41" s="41">
        <v>27849</v>
      </c>
      <c r="J41" s="33">
        <f t="shared" si="4"/>
        <v>2531.7272727272725</v>
      </c>
      <c r="K41" s="33">
        <f t="shared" si="5"/>
        <v>2174.5</v>
      </c>
      <c r="L41" s="33">
        <f t="shared" si="6"/>
        <v>-357.22727272727252</v>
      </c>
      <c r="M41" s="33"/>
      <c r="N41" s="33"/>
      <c r="O41" s="33">
        <f t="shared" si="7"/>
        <v>2174.5</v>
      </c>
      <c r="P41" s="33">
        <f t="shared" si="8"/>
        <v>2174.5</v>
      </c>
      <c r="Q41" s="33"/>
      <c r="R41" s="63"/>
      <c r="S41" s="63"/>
      <c r="T41" s="1"/>
      <c r="U41" s="70"/>
      <c r="V41" s="1"/>
      <c r="W41" s="1"/>
      <c r="X41" s="1"/>
    </row>
    <row r="42" spans="1:24" s="2" customFormat="1" ht="17.100000000000001" customHeight="1">
      <c r="A42" s="12" t="s">
        <v>30</v>
      </c>
      <c r="B42" s="64">
        <v>15143.4</v>
      </c>
      <c r="C42" s="64">
        <v>12536.185340000004</v>
      </c>
      <c r="D42" s="4">
        <f t="shared" si="15"/>
        <v>0.82783161905516622</v>
      </c>
      <c r="E42" s="10">
        <v>15</v>
      </c>
      <c r="F42" s="5">
        <v>1</v>
      </c>
      <c r="G42" s="5">
        <v>10</v>
      </c>
      <c r="H42" s="40">
        <f t="shared" si="16"/>
        <v>0.89669897143309985</v>
      </c>
      <c r="I42" s="41">
        <v>37318</v>
      </c>
      <c r="J42" s="33">
        <f t="shared" si="4"/>
        <v>3392.5454545454545</v>
      </c>
      <c r="K42" s="33">
        <f t="shared" si="5"/>
        <v>3042.1</v>
      </c>
      <c r="L42" s="33">
        <f t="shared" si="6"/>
        <v>-350.4454545454546</v>
      </c>
      <c r="M42" s="33"/>
      <c r="N42" s="33"/>
      <c r="O42" s="33">
        <f t="shared" si="7"/>
        <v>3042.1</v>
      </c>
      <c r="P42" s="33">
        <f t="shared" si="8"/>
        <v>2882.9</v>
      </c>
      <c r="Q42" s="33">
        <v>159.19999999999999</v>
      </c>
      <c r="R42" s="63"/>
      <c r="S42" s="63"/>
      <c r="T42" s="1"/>
      <c r="U42" s="70"/>
      <c r="V42" s="1"/>
      <c r="W42" s="1"/>
      <c r="X42" s="1"/>
    </row>
    <row r="43" spans="1:24" s="2" customFormat="1" ht="17.100000000000001" customHeight="1">
      <c r="A43" s="12" t="s">
        <v>31</v>
      </c>
      <c r="B43" s="64">
        <v>8407.7000000000007</v>
      </c>
      <c r="C43" s="64">
        <v>11565.961010000005</v>
      </c>
      <c r="D43" s="4">
        <f t="shared" si="15"/>
        <v>1.2175639117713524</v>
      </c>
      <c r="E43" s="10">
        <v>15</v>
      </c>
      <c r="F43" s="5">
        <v>1</v>
      </c>
      <c r="G43" s="5">
        <v>10</v>
      </c>
      <c r="H43" s="40">
        <f t="shared" si="16"/>
        <v>1.1305383470628114</v>
      </c>
      <c r="I43" s="41">
        <v>32140</v>
      </c>
      <c r="J43" s="33">
        <f t="shared" si="4"/>
        <v>2921.818181818182</v>
      </c>
      <c r="K43" s="33">
        <f t="shared" si="5"/>
        <v>3303.2</v>
      </c>
      <c r="L43" s="33">
        <f t="shared" si="6"/>
        <v>381.38181818181783</v>
      </c>
      <c r="M43" s="33"/>
      <c r="N43" s="33"/>
      <c r="O43" s="33">
        <f t="shared" si="7"/>
        <v>3303.2</v>
      </c>
      <c r="P43" s="33">
        <f t="shared" si="8"/>
        <v>393.79999999999836</v>
      </c>
      <c r="Q43" s="33">
        <v>2909.4000000000015</v>
      </c>
      <c r="R43" s="63"/>
      <c r="S43" s="63"/>
      <c r="T43" s="1"/>
      <c r="U43" s="70"/>
      <c r="V43" s="1"/>
    </row>
    <row r="44" spans="1:24" s="2" customFormat="1" ht="17.100000000000001" customHeight="1">
      <c r="A44" s="12" t="s">
        <v>1</v>
      </c>
      <c r="B44" s="64">
        <v>63800.9</v>
      </c>
      <c r="C44" s="64">
        <v>58551.382910000029</v>
      </c>
      <c r="D44" s="4">
        <f t="shared" si="15"/>
        <v>0.91772032855335939</v>
      </c>
      <c r="E44" s="10">
        <v>15</v>
      </c>
      <c r="F44" s="5">
        <v>1</v>
      </c>
      <c r="G44" s="5">
        <v>10</v>
      </c>
      <c r="H44" s="40">
        <f t="shared" si="16"/>
        <v>0.95063219713201563</v>
      </c>
      <c r="I44" s="41">
        <v>53625</v>
      </c>
      <c r="J44" s="33">
        <f t="shared" si="4"/>
        <v>4875</v>
      </c>
      <c r="K44" s="33">
        <f t="shared" si="5"/>
        <v>4634.3</v>
      </c>
      <c r="L44" s="33">
        <f t="shared" si="6"/>
        <v>-240.69999999999982</v>
      </c>
      <c r="M44" s="33"/>
      <c r="N44" s="33"/>
      <c r="O44" s="33">
        <f t="shared" si="7"/>
        <v>4634.3</v>
      </c>
      <c r="P44" s="33">
        <f t="shared" si="8"/>
        <v>2575.4</v>
      </c>
      <c r="Q44" s="33">
        <v>2058.9</v>
      </c>
      <c r="R44" s="63"/>
      <c r="S44" s="63"/>
      <c r="T44" s="1"/>
      <c r="U44" s="70"/>
      <c r="V44" s="1"/>
      <c r="W44" s="1"/>
      <c r="X44" s="1"/>
    </row>
    <row r="45" spans="1:24" s="2" customFormat="1" ht="17.100000000000001" customHeight="1">
      <c r="A45" s="12" t="s">
        <v>32</v>
      </c>
      <c r="B45" s="64">
        <v>26034.1</v>
      </c>
      <c r="C45" s="64">
        <v>44029.796269999984</v>
      </c>
      <c r="D45" s="4">
        <f t="shared" si="15"/>
        <v>1.2491235582178757</v>
      </c>
      <c r="E45" s="10">
        <v>15</v>
      </c>
      <c r="F45" s="5">
        <v>1</v>
      </c>
      <c r="G45" s="5">
        <v>10</v>
      </c>
      <c r="H45" s="40">
        <f t="shared" si="16"/>
        <v>1.1494741349307254</v>
      </c>
      <c r="I45" s="41">
        <v>34417</v>
      </c>
      <c r="J45" s="33">
        <f t="shared" si="4"/>
        <v>3128.818181818182</v>
      </c>
      <c r="K45" s="33">
        <f t="shared" si="5"/>
        <v>3596.5</v>
      </c>
      <c r="L45" s="33">
        <f t="shared" si="6"/>
        <v>467.68181818181802</v>
      </c>
      <c r="M45" s="33"/>
      <c r="N45" s="33"/>
      <c r="O45" s="33">
        <f t="shared" si="7"/>
        <v>3596.5</v>
      </c>
      <c r="P45" s="33">
        <f t="shared" si="8"/>
        <v>3596.5</v>
      </c>
      <c r="Q45" s="33"/>
      <c r="R45" s="63"/>
      <c r="S45" s="63"/>
      <c r="T45" s="1"/>
      <c r="U45" s="70"/>
      <c r="V45" s="1"/>
      <c r="W45" s="1"/>
      <c r="X45" s="1"/>
    </row>
    <row r="46" spans="1:24" s="2" customFormat="1" ht="17.100000000000001" customHeight="1">
      <c r="A46" s="12" t="s">
        <v>33</v>
      </c>
      <c r="B46" s="64">
        <v>23392</v>
      </c>
      <c r="C46" s="64">
        <v>17335.186110000013</v>
      </c>
      <c r="D46" s="4">
        <f t="shared" si="15"/>
        <v>0.74107327761627961</v>
      </c>
      <c r="E46" s="10">
        <v>15</v>
      </c>
      <c r="F46" s="5">
        <v>1</v>
      </c>
      <c r="G46" s="5">
        <v>10</v>
      </c>
      <c r="H46" s="40">
        <f t="shared" si="16"/>
        <v>0.8446439665697677</v>
      </c>
      <c r="I46" s="41">
        <v>25696</v>
      </c>
      <c r="J46" s="33">
        <f t="shared" si="4"/>
        <v>2336</v>
      </c>
      <c r="K46" s="33">
        <f t="shared" si="5"/>
        <v>1973.1</v>
      </c>
      <c r="L46" s="33">
        <f t="shared" si="6"/>
        <v>-362.90000000000009</v>
      </c>
      <c r="M46" s="33"/>
      <c r="N46" s="33"/>
      <c r="O46" s="33">
        <f t="shared" si="7"/>
        <v>1973.1</v>
      </c>
      <c r="P46" s="33">
        <f t="shared" si="8"/>
        <v>1973.1</v>
      </c>
      <c r="Q46" s="33"/>
      <c r="R46" s="63"/>
      <c r="S46" s="63"/>
      <c r="T46" s="1"/>
      <c r="U46" s="70"/>
      <c r="V46" s="1"/>
      <c r="W46" s="1"/>
      <c r="X46" s="1"/>
    </row>
    <row r="47" spans="1:24" s="2" customFormat="1" ht="17.100000000000001" customHeight="1">
      <c r="A47" s="12" t="s">
        <v>34</v>
      </c>
      <c r="B47" s="64">
        <v>20863.3</v>
      </c>
      <c r="C47" s="64">
        <v>13227.220970000029</v>
      </c>
      <c r="D47" s="4">
        <f t="shared" si="15"/>
        <v>0.63399466862864595</v>
      </c>
      <c r="E47" s="10">
        <v>15</v>
      </c>
      <c r="F47" s="5">
        <v>1</v>
      </c>
      <c r="G47" s="5">
        <v>10</v>
      </c>
      <c r="H47" s="40">
        <f t="shared" si="16"/>
        <v>0.78039680117718757</v>
      </c>
      <c r="I47" s="41">
        <v>44259</v>
      </c>
      <c r="J47" s="33">
        <f t="shared" si="4"/>
        <v>4023.5454545454545</v>
      </c>
      <c r="K47" s="33">
        <f t="shared" si="5"/>
        <v>3140</v>
      </c>
      <c r="L47" s="33">
        <f t="shared" si="6"/>
        <v>-883.5454545454545</v>
      </c>
      <c r="M47" s="33"/>
      <c r="N47" s="33"/>
      <c r="O47" s="33">
        <f t="shared" si="7"/>
        <v>3140</v>
      </c>
      <c r="P47" s="33">
        <f t="shared" si="8"/>
        <v>2253.4</v>
      </c>
      <c r="Q47" s="33">
        <v>886.6</v>
      </c>
      <c r="R47" s="63"/>
      <c r="S47" s="63"/>
      <c r="T47" s="1"/>
      <c r="U47" s="70"/>
      <c r="V47" s="1"/>
      <c r="W47" s="1"/>
      <c r="X47" s="1"/>
    </row>
    <row r="48" spans="1:24" s="2" customFormat="1" ht="17.100000000000001" customHeight="1">
      <c r="A48" s="12" t="s">
        <v>35</v>
      </c>
      <c r="B48" s="64">
        <v>11386.6</v>
      </c>
      <c r="C48" s="64">
        <v>15285.723709999993</v>
      </c>
      <c r="D48" s="4">
        <f t="shared" si="15"/>
        <v>1.2142430902113008</v>
      </c>
      <c r="E48" s="10">
        <v>15</v>
      </c>
      <c r="F48" s="5">
        <v>1</v>
      </c>
      <c r="G48" s="5">
        <v>10</v>
      </c>
      <c r="H48" s="40">
        <f t="shared" si="16"/>
        <v>1.1285458541267805</v>
      </c>
      <c r="I48" s="41">
        <v>40836</v>
      </c>
      <c r="J48" s="33">
        <f t="shared" si="4"/>
        <v>3712.3636363636365</v>
      </c>
      <c r="K48" s="33">
        <f t="shared" si="5"/>
        <v>4189.6000000000004</v>
      </c>
      <c r="L48" s="33">
        <f t="shared" si="6"/>
        <v>477.23636363636388</v>
      </c>
      <c r="M48" s="33"/>
      <c r="N48" s="33"/>
      <c r="O48" s="33">
        <f t="shared" si="7"/>
        <v>4189.6000000000004</v>
      </c>
      <c r="P48" s="33">
        <f t="shared" si="8"/>
        <v>1703.5000000000018</v>
      </c>
      <c r="Q48" s="33">
        <v>2486.0999999999985</v>
      </c>
      <c r="R48" s="63"/>
      <c r="S48" s="63"/>
      <c r="T48" s="1"/>
      <c r="U48" s="70"/>
      <c r="V48" s="1"/>
      <c r="W48" s="1"/>
      <c r="X48" s="1"/>
    </row>
    <row r="49" spans="1:162" s="2" customFormat="1" ht="17.100000000000001" customHeight="1">
      <c r="A49" s="12" t="s">
        <v>36</v>
      </c>
      <c r="B49" s="64">
        <v>40125.5</v>
      </c>
      <c r="C49" s="64">
        <v>44260.901350000022</v>
      </c>
      <c r="D49" s="4">
        <f t="shared" si="15"/>
        <v>1.1030616777361035</v>
      </c>
      <c r="E49" s="10">
        <v>15</v>
      </c>
      <c r="F49" s="5">
        <v>1</v>
      </c>
      <c r="G49" s="5">
        <v>10</v>
      </c>
      <c r="H49" s="40">
        <f t="shared" si="16"/>
        <v>1.061837006641662</v>
      </c>
      <c r="I49" s="41">
        <v>32461</v>
      </c>
      <c r="J49" s="33">
        <f t="shared" si="4"/>
        <v>2951</v>
      </c>
      <c r="K49" s="33">
        <f t="shared" si="5"/>
        <v>3133.5</v>
      </c>
      <c r="L49" s="33">
        <f t="shared" si="6"/>
        <v>182.5</v>
      </c>
      <c r="M49" s="33"/>
      <c r="N49" s="33"/>
      <c r="O49" s="33">
        <f t="shared" si="7"/>
        <v>3133.5</v>
      </c>
      <c r="P49" s="33">
        <f t="shared" si="8"/>
        <v>0</v>
      </c>
      <c r="Q49" s="33">
        <v>3133.5</v>
      </c>
      <c r="R49" s="63"/>
      <c r="S49" s="63"/>
      <c r="T49" s="1"/>
      <c r="U49" s="70"/>
      <c r="V49" s="1"/>
      <c r="W49" s="1"/>
      <c r="X49" s="1"/>
    </row>
    <row r="50" spans="1:162" s="2" customFormat="1" ht="17.100000000000001" customHeight="1">
      <c r="A50" s="12" t="s">
        <v>37</v>
      </c>
      <c r="B50" s="64">
        <v>92549.8</v>
      </c>
      <c r="C50" s="64">
        <v>79225.989950000105</v>
      </c>
      <c r="D50" s="4">
        <f t="shared" si="15"/>
        <v>0.85603631720436024</v>
      </c>
      <c r="E50" s="10">
        <v>15</v>
      </c>
      <c r="F50" s="5">
        <v>1</v>
      </c>
      <c r="G50" s="5">
        <v>10</v>
      </c>
      <c r="H50" s="40">
        <f t="shared" si="16"/>
        <v>0.91362179032261626</v>
      </c>
      <c r="I50" s="41">
        <v>69988</v>
      </c>
      <c r="J50" s="33">
        <f t="shared" si="4"/>
        <v>6362.545454545455</v>
      </c>
      <c r="K50" s="33">
        <f t="shared" si="5"/>
        <v>5813</v>
      </c>
      <c r="L50" s="33">
        <f t="shared" si="6"/>
        <v>-549.54545454545496</v>
      </c>
      <c r="M50" s="33"/>
      <c r="N50" s="33"/>
      <c r="O50" s="33">
        <f t="shared" si="7"/>
        <v>5813</v>
      </c>
      <c r="P50" s="33">
        <f t="shared" si="8"/>
        <v>5813</v>
      </c>
      <c r="Q50" s="33"/>
      <c r="R50" s="63"/>
      <c r="S50" s="63"/>
      <c r="T50" s="1"/>
      <c r="U50" s="70"/>
      <c r="V50" s="1"/>
      <c r="W50" s="1"/>
      <c r="X50" s="1"/>
    </row>
    <row r="51" spans="1:162" s="2" customFormat="1" ht="17.100000000000001" customHeight="1">
      <c r="A51" s="12" t="s">
        <v>38</v>
      </c>
      <c r="B51" s="64">
        <v>20529.2</v>
      </c>
      <c r="C51" s="64">
        <v>16398.560959999977</v>
      </c>
      <c r="D51" s="4">
        <f t="shared" si="15"/>
        <v>0.79879201137891276</v>
      </c>
      <c r="E51" s="10">
        <v>15</v>
      </c>
      <c r="F51" s="5">
        <v>1</v>
      </c>
      <c r="G51" s="5">
        <v>10</v>
      </c>
      <c r="H51" s="40">
        <f t="shared" si="16"/>
        <v>0.87927520682734761</v>
      </c>
      <c r="I51" s="41">
        <v>36489</v>
      </c>
      <c r="J51" s="33">
        <f t="shared" si="4"/>
        <v>3317.181818181818</v>
      </c>
      <c r="K51" s="33">
        <f t="shared" si="5"/>
        <v>2916.7</v>
      </c>
      <c r="L51" s="33">
        <f t="shared" si="6"/>
        <v>-400.4818181818182</v>
      </c>
      <c r="M51" s="33"/>
      <c r="N51" s="33"/>
      <c r="O51" s="33">
        <f t="shared" si="7"/>
        <v>2916.7</v>
      </c>
      <c r="P51" s="33">
        <f t="shared" si="8"/>
        <v>1678.0000000000027</v>
      </c>
      <c r="Q51" s="33">
        <v>1238.6999999999971</v>
      </c>
      <c r="R51" s="63"/>
      <c r="S51" s="63"/>
      <c r="T51" s="1"/>
      <c r="U51" s="70"/>
      <c r="V51" s="1"/>
      <c r="W51" s="1"/>
      <c r="X51" s="1"/>
    </row>
    <row r="52" spans="1:162" s="2" customFormat="1" ht="17.100000000000001" customHeight="1">
      <c r="A52" s="12" t="s">
        <v>2</v>
      </c>
      <c r="B52" s="64">
        <v>10166.4</v>
      </c>
      <c r="C52" s="64">
        <v>11750.541230000004</v>
      </c>
      <c r="D52" s="4">
        <f t="shared" si="15"/>
        <v>1.15582125727888</v>
      </c>
      <c r="E52" s="10">
        <v>15</v>
      </c>
      <c r="F52" s="5">
        <v>1</v>
      </c>
      <c r="G52" s="5">
        <v>10</v>
      </c>
      <c r="H52" s="40">
        <f t="shared" si="16"/>
        <v>1.0934927543673281</v>
      </c>
      <c r="I52" s="41">
        <v>28621</v>
      </c>
      <c r="J52" s="33">
        <f t="shared" si="4"/>
        <v>2601.909090909091</v>
      </c>
      <c r="K52" s="33">
        <f t="shared" si="5"/>
        <v>2845.2</v>
      </c>
      <c r="L52" s="33">
        <f t="shared" si="6"/>
        <v>243.29090909090883</v>
      </c>
      <c r="M52" s="33"/>
      <c r="N52" s="33"/>
      <c r="O52" s="33">
        <f t="shared" si="7"/>
        <v>2845.2</v>
      </c>
      <c r="P52" s="33">
        <f t="shared" si="8"/>
        <v>2471.3999999999996</v>
      </c>
      <c r="Q52" s="33">
        <v>373.8</v>
      </c>
      <c r="R52" s="63"/>
      <c r="S52" s="63"/>
      <c r="T52" s="1"/>
      <c r="U52" s="70"/>
      <c r="V52" s="1"/>
      <c r="W52" s="1"/>
      <c r="X52" s="1"/>
    </row>
    <row r="53" spans="1:162" s="2" customFormat="1" ht="17.100000000000001" customHeight="1">
      <c r="A53" s="12" t="s">
        <v>39</v>
      </c>
      <c r="B53" s="64">
        <v>10180.200000000001</v>
      </c>
      <c r="C53" s="64">
        <v>7818.5171199999977</v>
      </c>
      <c r="D53" s="4">
        <f>IF(E53=0,0,IF(B53=0,1,IF(C53&lt;0,0,IF(C53/B53&gt;1.2,IF((C53/B53-1.2)*0.1+1.2&gt;1.3,1.3,(C53/B53-1.2)*0.1+1.2),C53/B53))))</f>
        <v>0.76801213335690821</v>
      </c>
      <c r="E53" s="10">
        <v>15</v>
      </c>
      <c r="F53" s="5">
        <v>1</v>
      </c>
      <c r="G53" s="5">
        <v>10</v>
      </c>
      <c r="H53" s="40">
        <f t="shared" si="16"/>
        <v>0.86080728001414486</v>
      </c>
      <c r="I53" s="41">
        <v>28961</v>
      </c>
      <c r="J53" s="33">
        <f t="shared" si="4"/>
        <v>2632.818181818182</v>
      </c>
      <c r="K53" s="33">
        <f t="shared" si="5"/>
        <v>2266.3000000000002</v>
      </c>
      <c r="L53" s="33">
        <f t="shared" si="6"/>
        <v>-366.5181818181818</v>
      </c>
      <c r="M53" s="33"/>
      <c r="N53" s="33"/>
      <c r="O53" s="33">
        <f t="shared" si="7"/>
        <v>2266.3000000000002</v>
      </c>
      <c r="P53" s="33">
        <f t="shared" si="8"/>
        <v>907.80000000000382</v>
      </c>
      <c r="Q53" s="33">
        <v>1358.4999999999964</v>
      </c>
      <c r="R53" s="63"/>
      <c r="S53" s="63"/>
      <c r="T53" s="1"/>
      <c r="U53" s="70"/>
      <c r="V53" s="1"/>
      <c r="W53" s="1"/>
      <c r="X53" s="1"/>
    </row>
    <row r="54" spans="1:162" s="2" customFormat="1" ht="17.100000000000001" customHeight="1">
      <c r="A54" s="12" t="s">
        <v>3</v>
      </c>
      <c r="B54" s="64">
        <v>12151.6</v>
      </c>
      <c r="C54" s="64">
        <v>9561.9123900000159</v>
      </c>
      <c r="D54" s="4">
        <f t="shared" si="15"/>
        <v>0.78688505135126363</v>
      </c>
      <c r="E54" s="10">
        <v>15</v>
      </c>
      <c r="F54" s="5">
        <v>1</v>
      </c>
      <c r="G54" s="5">
        <v>10</v>
      </c>
      <c r="H54" s="40">
        <f t="shared" si="16"/>
        <v>0.87213103081075816</v>
      </c>
      <c r="I54" s="41">
        <v>28029</v>
      </c>
      <c r="J54" s="33">
        <f t="shared" si="4"/>
        <v>2548.090909090909</v>
      </c>
      <c r="K54" s="33">
        <f t="shared" si="5"/>
        <v>2222.3000000000002</v>
      </c>
      <c r="L54" s="33">
        <f t="shared" si="6"/>
        <v>-325.79090909090883</v>
      </c>
      <c r="M54" s="33"/>
      <c r="N54" s="33"/>
      <c r="O54" s="33">
        <f t="shared" si="7"/>
        <v>2222.3000000000002</v>
      </c>
      <c r="P54" s="33">
        <f t="shared" si="8"/>
        <v>827.09999999999945</v>
      </c>
      <c r="Q54" s="33">
        <v>1395.2000000000007</v>
      </c>
      <c r="R54" s="63"/>
      <c r="S54" s="63"/>
      <c r="T54" s="1"/>
      <c r="U54" s="70"/>
      <c r="V54" s="1"/>
      <c r="W54" s="1"/>
      <c r="X54" s="1"/>
    </row>
    <row r="55" spans="1:162" s="2" customFormat="1" ht="17.100000000000001" customHeight="1">
      <c r="A55" s="12" t="s">
        <v>40</v>
      </c>
      <c r="B55" s="64">
        <v>15071</v>
      </c>
      <c r="C55" s="64">
        <v>16637.663329999985</v>
      </c>
      <c r="D55" s="4">
        <f t="shared" si="15"/>
        <v>1.1039521816734115</v>
      </c>
      <c r="E55" s="10">
        <v>15</v>
      </c>
      <c r="F55" s="5">
        <v>1</v>
      </c>
      <c r="G55" s="5">
        <v>10</v>
      </c>
      <c r="H55" s="40">
        <f t="shared" si="16"/>
        <v>1.062371309004047</v>
      </c>
      <c r="I55" s="41">
        <v>39093</v>
      </c>
      <c r="J55" s="33">
        <f t="shared" si="4"/>
        <v>3553.909090909091</v>
      </c>
      <c r="K55" s="33">
        <f t="shared" si="5"/>
        <v>3775.6</v>
      </c>
      <c r="L55" s="33">
        <f t="shared" si="6"/>
        <v>221.69090909090892</v>
      </c>
      <c r="M55" s="33"/>
      <c r="N55" s="33"/>
      <c r="O55" s="33">
        <f t="shared" si="7"/>
        <v>3775.6</v>
      </c>
      <c r="P55" s="33">
        <f t="shared" si="8"/>
        <v>2175.6999999999985</v>
      </c>
      <c r="Q55" s="33">
        <v>1599.9000000000015</v>
      </c>
      <c r="R55" s="63"/>
      <c r="S55" s="63"/>
      <c r="T55" s="1"/>
      <c r="U55" s="70"/>
      <c r="V55" s="1"/>
      <c r="W55" s="1"/>
      <c r="X55" s="1"/>
    </row>
    <row r="56" spans="1:162" s="2" customFormat="1" ht="17.100000000000001" customHeight="1">
      <c r="A56" s="16" t="s">
        <v>41</v>
      </c>
      <c r="B56" s="35">
        <f>SUM(B57:B379)</f>
        <v>402343.00000000006</v>
      </c>
      <c r="C56" s="35">
        <f>SUM(C57:C379)</f>
        <v>345181.37099999993</v>
      </c>
      <c r="D56" s="6">
        <f>IF(C56/B56&gt;1.2,IF((C56/B56-1.2)*0.1+1.2&gt;1.3,1.3,(C56/B56-1.2)*0.1+1.2),C56/B56)</f>
        <v>0.85792811357473564</v>
      </c>
      <c r="E56" s="15"/>
      <c r="F56" s="15"/>
      <c r="G56" s="15"/>
      <c r="H56" s="7"/>
      <c r="I56" s="19">
        <f>SUM(I57:I379)</f>
        <v>448086</v>
      </c>
      <c r="J56" s="32">
        <f t="shared" ref="J56:K56" si="17">SUM(J57:J379)</f>
        <v>40735.090909090919</v>
      </c>
      <c r="K56" s="32">
        <f t="shared" si="17"/>
        <v>35878.799999999988</v>
      </c>
      <c r="L56" s="32">
        <f>SUM(L57:L379)</f>
        <v>-4856.2909090909079</v>
      </c>
      <c r="M56" s="32">
        <f t="shared" ref="M56" si="18">SUM(M57:M379)</f>
        <v>0</v>
      </c>
      <c r="N56" s="32">
        <f t="shared" ref="N56:P56" si="19">SUM(N57:N379)</f>
        <v>1.2</v>
      </c>
      <c r="O56" s="32">
        <f t="shared" si="19"/>
        <v>35877.599999999984</v>
      </c>
      <c r="P56" s="32">
        <f t="shared" si="19"/>
        <v>26524.299999999985</v>
      </c>
      <c r="Q56" s="32">
        <f>SUM(Q57:Q379)</f>
        <v>9353.2999999999993</v>
      </c>
      <c r="R56" s="63"/>
      <c r="U56" s="70"/>
      <c r="V56" s="1"/>
      <c r="W56" s="1"/>
      <c r="X56" s="1"/>
    </row>
    <row r="57" spans="1:162" s="2" customFormat="1" ht="17.100000000000001" customHeight="1">
      <c r="A57" s="17" t="s">
        <v>42</v>
      </c>
      <c r="B57" s="65"/>
      <c r="C57" s="65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3"/>
      <c r="Q57" s="33"/>
      <c r="R57" s="63"/>
      <c r="S57" s="63"/>
      <c r="T57" s="1"/>
      <c r="U57" s="70"/>
      <c r="V57" s="1"/>
      <c r="W57" s="1"/>
      <c r="X57" s="1"/>
    </row>
    <row r="58" spans="1:162" s="2" customFormat="1" ht="17.100000000000001" customHeight="1">
      <c r="A58" s="13" t="s">
        <v>43</v>
      </c>
      <c r="B58" s="64">
        <v>1370.9</v>
      </c>
      <c r="C58" s="64">
        <v>384.79907000000031</v>
      </c>
      <c r="D58" s="4">
        <f t="shared" ref="D58:D121" si="20">IF(E58=0,0,IF(B58=0,1,IF(C58&lt;0,0,IF(C58/B58&gt;1.2,IF((C58/B58-1.2)*0.1+1.2&gt;1.3,1.3,(C58/B58-1.2)*0.1+1.2),C58/B58))))</f>
        <v>0.28069083813553164</v>
      </c>
      <c r="E58" s="10">
        <v>15</v>
      </c>
      <c r="F58" s="5">
        <f>F$29</f>
        <v>1</v>
      </c>
      <c r="G58" s="5">
        <v>10</v>
      </c>
      <c r="H58" s="40">
        <f>(D58*E58+F58*G58)/(E58+G58)</f>
        <v>0.56841450288131901</v>
      </c>
      <c r="I58" s="41">
        <v>1491</v>
      </c>
      <c r="J58" s="33">
        <f t="shared" ref="J58:J121" si="21">I58/11</f>
        <v>135.54545454545453</v>
      </c>
      <c r="K58" s="33">
        <f t="shared" ref="K58:K121" si="22">ROUND(H58*J58,1)</f>
        <v>77</v>
      </c>
      <c r="L58" s="33">
        <f t="shared" ref="L58:L121" si="23">K58-J58</f>
        <v>-58.545454545454533</v>
      </c>
      <c r="M58" s="33"/>
      <c r="N58" s="33"/>
      <c r="O58" s="33">
        <f t="shared" ref="O58:O121" si="24">ROUND(K58-M58-N58,1)</f>
        <v>77</v>
      </c>
      <c r="P58" s="33">
        <f t="shared" ref="P58:P121" si="25">O58-Q58</f>
        <v>77</v>
      </c>
      <c r="Q58" s="33"/>
      <c r="R58" s="63"/>
      <c r="S58" s="63"/>
      <c r="T58" s="1"/>
      <c r="U58" s="70"/>
      <c r="V58" s="1"/>
      <c r="W58" s="1"/>
      <c r="X58" s="1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9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9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9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9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9"/>
      <c r="FE58" s="8"/>
      <c r="FF58" s="8"/>
    </row>
    <row r="59" spans="1:162" s="2" customFormat="1" ht="17.100000000000001" customHeight="1">
      <c r="A59" s="13" t="s">
        <v>44</v>
      </c>
      <c r="B59" s="64">
        <v>2478</v>
      </c>
      <c r="C59" s="64">
        <v>1555.4619900000002</v>
      </c>
      <c r="D59" s="4">
        <f t="shared" si="20"/>
        <v>0.62770863196125914</v>
      </c>
      <c r="E59" s="10">
        <v>15</v>
      </c>
      <c r="F59" s="5">
        <f t="shared" ref="F59:F61" si="26">F$29</f>
        <v>1</v>
      </c>
      <c r="G59" s="5">
        <v>10</v>
      </c>
      <c r="H59" s="40">
        <f t="shared" ref="H59:H122" si="27">(D59*E59+F59*G59)/(E59+G59)</f>
        <v>0.77662517917675555</v>
      </c>
      <c r="I59" s="41">
        <v>1835</v>
      </c>
      <c r="J59" s="33">
        <f t="shared" si="21"/>
        <v>166.81818181818181</v>
      </c>
      <c r="K59" s="33">
        <f t="shared" si="22"/>
        <v>129.6</v>
      </c>
      <c r="L59" s="33">
        <f t="shared" si="23"/>
        <v>-37.218181818181819</v>
      </c>
      <c r="M59" s="33"/>
      <c r="N59" s="33"/>
      <c r="O59" s="33">
        <f t="shared" si="24"/>
        <v>129.6</v>
      </c>
      <c r="P59" s="33">
        <f t="shared" si="25"/>
        <v>53.399999999999949</v>
      </c>
      <c r="Q59" s="33">
        <v>76.200000000000045</v>
      </c>
      <c r="R59" s="63"/>
      <c r="S59" s="63"/>
      <c r="T59" s="1"/>
      <c r="U59" s="70"/>
      <c r="V59" s="1"/>
      <c r="W59" s="1"/>
      <c r="X59" s="1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9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9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9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9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9"/>
      <c r="FE59" s="8"/>
      <c r="FF59" s="8"/>
    </row>
    <row r="60" spans="1:162" s="2" customFormat="1" ht="17.100000000000001" customHeight="1">
      <c r="A60" s="13" t="s">
        <v>45</v>
      </c>
      <c r="B60" s="64">
        <v>1231.9000000000001</v>
      </c>
      <c r="C60" s="64">
        <v>345.82166000000012</v>
      </c>
      <c r="D60" s="4">
        <f t="shared" si="20"/>
        <v>0.28072218524230869</v>
      </c>
      <c r="E60" s="10">
        <v>15</v>
      </c>
      <c r="F60" s="5">
        <f t="shared" si="26"/>
        <v>1</v>
      </c>
      <c r="G60" s="5">
        <v>10</v>
      </c>
      <c r="H60" s="40">
        <f t="shared" si="27"/>
        <v>0.5684333111453852</v>
      </c>
      <c r="I60" s="41">
        <v>1478</v>
      </c>
      <c r="J60" s="33">
        <f t="shared" si="21"/>
        <v>134.36363636363637</v>
      </c>
      <c r="K60" s="33">
        <f t="shared" si="22"/>
        <v>76.400000000000006</v>
      </c>
      <c r="L60" s="33">
        <f t="shared" si="23"/>
        <v>-57.963636363636368</v>
      </c>
      <c r="M60" s="33"/>
      <c r="N60" s="33"/>
      <c r="O60" s="33">
        <f t="shared" si="24"/>
        <v>76.400000000000006</v>
      </c>
      <c r="P60" s="33">
        <f t="shared" si="25"/>
        <v>76.400000000000006</v>
      </c>
      <c r="Q60" s="33"/>
      <c r="R60" s="63"/>
      <c r="S60" s="63"/>
      <c r="T60" s="1"/>
      <c r="U60" s="70"/>
      <c r="V60" s="1"/>
      <c r="W60" s="1"/>
      <c r="X60" s="1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9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9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9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9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9"/>
      <c r="FE60" s="8"/>
      <c r="FF60" s="8"/>
    </row>
    <row r="61" spans="1:162" s="2" customFormat="1" ht="17.100000000000001" customHeight="1">
      <c r="A61" s="13" t="s">
        <v>46</v>
      </c>
      <c r="B61" s="64">
        <v>875.2</v>
      </c>
      <c r="C61" s="64">
        <v>408.03356999999983</v>
      </c>
      <c r="D61" s="4">
        <f t="shared" si="20"/>
        <v>0.46621751599634348</v>
      </c>
      <c r="E61" s="10">
        <v>15</v>
      </c>
      <c r="F61" s="5">
        <f t="shared" si="26"/>
        <v>1</v>
      </c>
      <c r="G61" s="5">
        <v>10</v>
      </c>
      <c r="H61" s="40">
        <f t="shared" si="27"/>
        <v>0.67973050959780612</v>
      </c>
      <c r="I61" s="41">
        <v>940</v>
      </c>
      <c r="J61" s="33">
        <f t="shared" si="21"/>
        <v>85.454545454545453</v>
      </c>
      <c r="K61" s="33">
        <f t="shared" si="22"/>
        <v>58.1</v>
      </c>
      <c r="L61" s="33">
        <f t="shared" si="23"/>
        <v>-27.354545454545452</v>
      </c>
      <c r="M61" s="33"/>
      <c r="N61" s="33"/>
      <c r="O61" s="33">
        <f t="shared" si="24"/>
        <v>58.1</v>
      </c>
      <c r="P61" s="33">
        <f t="shared" si="25"/>
        <v>32.499999999999979</v>
      </c>
      <c r="Q61" s="33">
        <v>25.600000000000023</v>
      </c>
      <c r="R61" s="63"/>
      <c r="S61" s="63"/>
      <c r="T61" s="1"/>
      <c r="U61" s="70"/>
      <c r="V61" s="1"/>
      <c r="W61" s="1"/>
      <c r="X61" s="1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9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9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9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9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9"/>
      <c r="FE61" s="8"/>
      <c r="FF61" s="8"/>
    </row>
    <row r="62" spans="1:162" s="2" customFormat="1" ht="17.100000000000001" customHeight="1">
      <c r="A62" s="13" t="s">
        <v>47</v>
      </c>
      <c r="B62" s="64">
        <v>1332</v>
      </c>
      <c r="C62" s="64">
        <v>451.30526999999978</v>
      </c>
      <c r="D62" s="4">
        <f t="shared" si="20"/>
        <v>0.3388177702702701</v>
      </c>
      <c r="E62" s="10">
        <v>15</v>
      </c>
      <c r="F62" s="5">
        <f>F$29</f>
        <v>1</v>
      </c>
      <c r="G62" s="5">
        <v>10</v>
      </c>
      <c r="H62" s="40">
        <f t="shared" si="27"/>
        <v>0.60329066216216209</v>
      </c>
      <c r="I62" s="41">
        <v>1954</v>
      </c>
      <c r="J62" s="33">
        <f t="shared" si="21"/>
        <v>177.63636363636363</v>
      </c>
      <c r="K62" s="33">
        <f t="shared" si="22"/>
        <v>107.2</v>
      </c>
      <c r="L62" s="33">
        <f t="shared" si="23"/>
        <v>-70.436363636363623</v>
      </c>
      <c r="M62" s="33"/>
      <c r="N62" s="33"/>
      <c r="O62" s="33">
        <f t="shared" si="24"/>
        <v>107.2</v>
      </c>
      <c r="P62" s="33">
        <f t="shared" si="25"/>
        <v>107.2</v>
      </c>
      <c r="Q62" s="33"/>
      <c r="R62" s="63"/>
      <c r="S62" s="63"/>
      <c r="T62" s="1"/>
      <c r="U62" s="70"/>
      <c r="V62" s="1"/>
      <c r="W62" s="1"/>
      <c r="X62" s="1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9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9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9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9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9"/>
      <c r="FE62" s="8"/>
      <c r="FF62" s="8"/>
    </row>
    <row r="63" spans="1:162" s="2" customFormat="1" ht="17.100000000000001" customHeight="1">
      <c r="A63" s="17" t="s">
        <v>48</v>
      </c>
      <c r="B63" s="65"/>
      <c r="C63" s="65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3"/>
      <c r="Q63" s="33"/>
      <c r="R63" s="63"/>
      <c r="S63" s="63"/>
      <c r="T63" s="1"/>
      <c r="U63" s="70"/>
      <c r="V63" s="1"/>
      <c r="W63" s="1"/>
      <c r="X63" s="1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9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9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9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9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9"/>
      <c r="FE63" s="8"/>
      <c r="FF63" s="8"/>
    </row>
    <row r="64" spans="1:162" s="2" customFormat="1" ht="17.100000000000001" customHeight="1">
      <c r="A64" s="13" t="s">
        <v>49</v>
      </c>
      <c r="B64" s="64">
        <v>12669.7</v>
      </c>
      <c r="C64" s="64">
        <v>12659.708769999996</v>
      </c>
      <c r="D64" s="4">
        <f t="shared" si="20"/>
        <v>0.99921140753135396</v>
      </c>
      <c r="E64" s="10">
        <v>15</v>
      </c>
      <c r="F64" s="5">
        <f>F$30</f>
        <v>1</v>
      </c>
      <c r="G64" s="5">
        <v>10</v>
      </c>
      <c r="H64" s="40">
        <f t="shared" si="27"/>
        <v>0.99952684451881235</v>
      </c>
      <c r="I64" s="41">
        <v>57</v>
      </c>
      <c r="J64" s="33">
        <f t="shared" si="21"/>
        <v>5.1818181818181817</v>
      </c>
      <c r="K64" s="33">
        <f t="shared" si="22"/>
        <v>5.2</v>
      </c>
      <c r="L64" s="33">
        <f t="shared" si="23"/>
        <v>1.8181818181818521E-2</v>
      </c>
      <c r="M64" s="33"/>
      <c r="N64" s="33"/>
      <c r="O64" s="33">
        <f t="shared" si="24"/>
        <v>5.2</v>
      </c>
      <c r="P64" s="33">
        <f t="shared" si="25"/>
        <v>2.900000000000003</v>
      </c>
      <c r="Q64" s="33">
        <v>2.2999999999999972</v>
      </c>
      <c r="R64" s="63"/>
      <c r="S64" s="63"/>
      <c r="U64" s="70"/>
      <c r="V64" s="1"/>
      <c r="W64" s="1"/>
      <c r="X64" s="1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9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9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9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9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9"/>
      <c r="FE64" s="8"/>
      <c r="FF64" s="8"/>
    </row>
    <row r="65" spans="1:162" s="2" customFormat="1" ht="17.100000000000001" customHeight="1">
      <c r="A65" s="13" t="s">
        <v>50</v>
      </c>
      <c r="B65" s="64">
        <v>812.5</v>
      </c>
      <c r="C65" s="64">
        <v>289.14717999999993</v>
      </c>
      <c r="D65" s="4">
        <f t="shared" si="20"/>
        <v>0.35587345230769224</v>
      </c>
      <c r="E65" s="10">
        <v>15</v>
      </c>
      <c r="F65" s="5">
        <f t="shared" ref="F65:F74" si="28">F$30</f>
        <v>1</v>
      </c>
      <c r="G65" s="5">
        <v>10</v>
      </c>
      <c r="H65" s="40">
        <f t="shared" si="27"/>
        <v>0.61352407138461529</v>
      </c>
      <c r="I65" s="41">
        <v>683</v>
      </c>
      <c r="J65" s="33">
        <f t="shared" si="21"/>
        <v>62.090909090909093</v>
      </c>
      <c r="K65" s="33">
        <f t="shared" si="22"/>
        <v>38.1</v>
      </c>
      <c r="L65" s="33">
        <f t="shared" si="23"/>
        <v>-23.990909090909092</v>
      </c>
      <c r="M65" s="33"/>
      <c r="N65" s="33"/>
      <c r="O65" s="33">
        <f t="shared" si="24"/>
        <v>38.1</v>
      </c>
      <c r="P65" s="33">
        <f t="shared" si="25"/>
        <v>0</v>
      </c>
      <c r="Q65" s="33">
        <v>38.1</v>
      </c>
      <c r="R65" s="63"/>
      <c r="S65" s="63"/>
      <c r="T65" s="1"/>
      <c r="U65" s="70"/>
      <c r="V65" s="1"/>
      <c r="W65" s="1"/>
      <c r="X65" s="1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9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9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9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9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9"/>
      <c r="FE65" s="8"/>
      <c r="FF65" s="8"/>
    </row>
    <row r="66" spans="1:162" s="2" customFormat="1" ht="17.100000000000001" customHeight="1">
      <c r="A66" s="13" t="s">
        <v>51</v>
      </c>
      <c r="B66" s="64">
        <v>3449.9</v>
      </c>
      <c r="C66" s="64">
        <v>2073.2892000000002</v>
      </c>
      <c r="D66" s="4">
        <f t="shared" si="20"/>
        <v>0.60097081074813763</v>
      </c>
      <c r="E66" s="10">
        <v>15</v>
      </c>
      <c r="F66" s="5">
        <f t="shared" si="28"/>
        <v>1</v>
      </c>
      <c r="G66" s="5">
        <v>10</v>
      </c>
      <c r="H66" s="40">
        <f t="shared" si="27"/>
        <v>0.76058248644888271</v>
      </c>
      <c r="I66" s="41">
        <v>654</v>
      </c>
      <c r="J66" s="33">
        <f t="shared" si="21"/>
        <v>59.454545454545453</v>
      </c>
      <c r="K66" s="33">
        <f t="shared" si="22"/>
        <v>45.2</v>
      </c>
      <c r="L66" s="33">
        <f t="shared" si="23"/>
        <v>-14.25454545454545</v>
      </c>
      <c r="M66" s="33"/>
      <c r="N66" s="33"/>
      <c r="O66" s="33">
        <f t="shared" si="24"/>
        <v>45.2</v>
      </c>
      <c r="P66" s="33">
        <f t="shared" si="25"/>
        <v>31.400000000000048</v>
      </c>
      <c r="Q66" s="33">
        <v>13.799999999999955</v>
      </c>
      <c r="R66" s="63"/>
      <c r="S66" s="63"/>
      <c r="T66" s="1"/>
      <c r="U66" s="70"/>
      <c r="V66" s="1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9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9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9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9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9"/>
      <c r="FE66" s="8"/>
      <c r="FF66" s="8"/>
    </row>
    <row r="67" spans="1:162" s="2" customFormat="1" ht="17.100000000000001" customHeight="1">
      <c r="A67" s="13" t="s">
        <v>52</v>
      </c>
      <c r="B67" s="64">
        <v>846.7</v>
      </c>
      <c r="C67" s="64">
        <v>476.19477999999958</v>
      </c>
      <c r="D67" s="4">
        <f t="shared" si="20"/>
        <v>0.56241263729774371</v>
      </c>
      <c r="E67" s="10">
        <v>15</v>
      </c>
      <c r="F67" s="5">
        <f t="shared" si="28"/>
        <v>1</v>
      </c>
      <c r="G67" s="5">
        <v>10</v>
      </c>
      <c r="H67" s="40">
        <f t="shared" si="27"/>
        <v>0.73744758237864627</v>
      </c>
      <c r="I67" s="41">
        <v>1217</v>
      </c>
      <c r="J67" s="33">
        <f t="shared" si="21"/>
        <v>110.63636363636364</v>
      </c>
      <c r="K67" s="33">
        <f t="shared" si="22"/>
        <v>81.599999999999994</v>
      </c>
      <c r="L67" s="33">
        <f t="shared" si="23"/>
        <v>-29.036363636363646</v>
      </c>
      <c r="M67" s="33"/>
      <c r="N67" s="33"/>
      <c r="O67" s="33">
        <f t="shared" si="24"/>
        <v>81.599999999999994</v>
      </c>
      <c r="P67" s="33">
        <f t="shared" si="25"/>
        <v>0</v>
      </c>
      <c r="Q67" s="33">
        <v>81.599999999999994</v>
      </c>
      <c r="R67" s="63"/>
      <c r="S67" s="63"/>
      <c r="T67" s="1"/>
      <c r="U67" s="70"/>
      <c r="V67" s="1"/>
      <c r="W67" s="1"/>
      <c r="X67" s="1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9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9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9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9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9"/>
      <c r="FE67" s="8"/>
      <c r="FF67" s="8"/>
    </row>
    <row r="68" spans="1:162" s="2" customFormat="1" ht="17.100000000000001" customHeight="1">
      <c r="A68" s="13" t="s">
        <v>53</v>
      </c>
      <c r="B68" s="64">
        <v>358.4</v>
      </c>
      <c r="C68" s="64">
        <v>131.13161999999988</v>
      </c>
      <c r="D68" s="4">
        <f t="shared" si="20"/>
        <v>0.36588063616071398</v>
      </c>
      <c r="E68" s="10">
        <v>15</v>
      </c>
      <c r="F68" s="5">
        <f t="shared" si="28"/>
        <v>1</v>
      </c>
      <c r="G68" s="5">
        <v>10</v>
      </c>
      <c r="H68" s="40">
        <f t="shared" si="27"/>
        <v>0.61952838169642843</v>
      </c>
      <c r="I68" s="41">
        <v>1290</v>
      </c>
      <c r="J68" s="33">
        <f t="shared" si="21"/>
        <v>117.27272727272727</v>
      </c>
      <c r="K68" s="33">
        <f t="shared" si="22"/>
        <v>72.7</v>
      </c>
      <c r="L68" s="33">
        <f t="shared" si="23"/>
        <v>-44.572727272727263</v>
      </c>
      <c r="M68" s="33"/>
      <c r="N68" s="33"/>
      <c r="O68" s="33">
        <f t="shared" si="24"/>
        <v>72.7</v>
      </c>
      <c r="P68" s="33">
        <f t="shared" si="25"/>
        <v>59.999999999999957</v>
      </c>
      <c r="Q68" s="33">
        <v>12.700000000000045</v>
      </c>
      <c r="R68" s="63"/>
      <c r="S68" s="63"/>
      <c r="U68" s="70"/>
      <c r="V68" s="1"/>
      <c r="W68" s="1"/>
      <c r="X68" s="1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9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9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9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9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9"/>
      <c r="FE68" s="8"/>
      <c r="FF68" s="8"/>
    </row>
    <row r="69" spans="1:162" s="2" customFormat="1" ht="17.100000000000001" customHeight="1">
      <c r="A69" s="13" t="s">
        <v>54</v>
      </c>
      <c r="B69" s="64">
        <v>1594</v>
      </c>
      <c r="C69" s="64">
        <v>392.01060999999999</v>
      </c>
      <c r="D69" s="4">
        <f t="shared" si="20"/>
        <v>0.2459288644918444</v>
      </c>
      <c r="E69" s="10">
        <v>15</v>
      </c>
      <c r="F69" s="5">
        <f t="shared" si="28"/>
        <v>1</v>
      </c>
      <c r="G69" s="5">
        <v>10</v>
      </c>
      <c r="H69" s="40">
        <f t="shared" si="27"/>
        <v>0.5475573186951066</v>
      </c>
      <c r="I69" s="41">
        <v>1006</v>
      </c>
      <c r="J69" s="33">
        <f t="shared" si="21"/>
        <v>91.454545454545453</v>
      </c>
      <c r="K69" s="33">
        <f t="shared" si="22"/>
        <v>50.1</v>
      </c>
      <c r="L69" s="33">
        <f t="shared" si="23"/>
        <v>-41.354545454545452</v>
      </c>
      <c r="M69" s="33"/>
      <c r="N69" s="33"/>
      <c r="O69" s="33">
        <f t="shared" si="24"/>
        <v>50.1</v>
      </c>
      <c r="P69" s="33">
        <f t="shared" si="25"/>
        <v>50.1</v>
      </c>
      <c r="Q69" s="33"/>
      <c r="R69" s="63"/>
      <c r="S69" s="63"/>
      <c r="T69" s="1"/>
      <c r="U69" s="70"/>
      <c r="V69" s="1"/>
      <c r="W69" s="1"/>
      <c r="X69" s="1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9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9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9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9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9"/>
      <c r="FE69" s="8"/>
      <c r="FF69" s="8"/>
    </row>
    <row r="70" spans="1:162" s="2" customFormat="1" ht="17.100000000000001" customHeight="1">
      <c r="A70" s="13" t="s">
        <v>55</v>
      </c>
      <c r="B70" s="64">
        <v>602.79999999999995</v>
      </c>
      <c r="C70" s="64">
        <v>484.84483999999986</v>
      </c>
      <c r="D70" s="4">
        <f t="shared" si="20"/>
        <v>0.80432123424021218</v>
      </c>
      <c r="E70" s="10">
        <v>15</v>
      </c>
      <c r="F70" s="5">
        <f t="shared" si="28"/>
        <v>1</v>
      </c>
      <c r="G70" s="5">
        <v>10</v>
      </c>
      <c r="H70" s="40">
        <f t="shared" si="27"/>
        <v>0.88259274054412729</v>
      </c>
      <c r="I70" s="41">
        <v>1430</v>
      </c>
      <c r="J70" s="33">
        <f t="shared" si="21"/>
        <v>130</v>
      </c>
      <c r="K70" s="33">
        <f t="shared" si="22"/>
        <v>114.7</v>
      </c>
      <c r="L70" s="33">
        <f t="shared" si="23"/>
        <v>-15.299999999999997</v>
      </c>
      <c r="M70" s="33"/>
      <c r="N70" s="33"/>
      <c r="O70" s="33">
        <f t="shared" si="24"/>
        <v>114.7</v>
      </c>
      <c r="P70" s="33">
        <f t="shared" si="25"/>
        <v>114.7</v>
      </c>
      <c r="Q70" s="33"/>
      <c r="R70" s="63"/>
      <c r="S70" s="63"/>
      <c r="T70" s="1"/>
      <c r="U70" s="70"/>
      <c r="V70" s="1"/>
      <c r="W70" s="1"/>
      <c r="X70" s="1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9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9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9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9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9"/>
      <c r="FE70" s="8"/>
      <c r="FF70" s="8"/>
    </row>
    <row r="71" spans="1:162" s="2" customFormat="1" ht="17.100000000000001" customHeight="1">
      <c r="A71" s="13" t="s">
        <v>56</v>
      </c>
      <c r="B71" s="64">
        <v>1415.7</v>
      </c>
      <c r="C71" s="64">
        <v>1969.71858</v>
      </c>
      <c r="D71" s="4">
        <f t="shared" si="20"/>
        <v>1.2191338970120789</v>
      </c>
      <c r="E71" s="10">
        <v>15</v>
      </c>
      <c r="F71" s="5">
        <f t="shared" si="28"/>
        <v>1</v>
      </c>
      <c r="G71" s="5">
        <v>10</v>
      </c>
      <c r="H71" s="40">
        <f t="shared" si="27"/>
        <v>1.1314803382072474</v>
      </c>
      <c r="I71" s="41">
        <v>81</v>
      </c>
      <c r="J71" s="33">
        <f t="shared" si="21"/>
        <v>7.3636363636363633</v>
      </c>
      <c r="K71" s="33">
        <f t="shared" si="22"/>
        <v>8.3000000000000007</v>
      </c>
      <c r="L71" s="33">
        <f t="shared" si="23"/>
        <v>0.9363636363636374</v>
      </c>
      <c r="M71" s="33"/>
      <c r="N71" s="33"/>
      <c r="O71" s="33">
        <f t="shared" si="24"/>
        <v>8.3000000000000007</v>
      </c>
      <c r="P71" s="33">
        <f t="shared" si="25"/>
        <v>4.4000000000000004</v>
      </c>
      <c r="Q71" s="33">
        <v>3.9</v>
      </c>
      <c r="R71" s="63"/>
      <c r="S71" s="63"/>
      <c r="T71" s="1"/>
      <c r="U71" s="70"/>
      <c r="V71" s="1"/>
      <c r="W71" s="1"/>
      <c r="X71" s="1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9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9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9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9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9"/>
      <c r="FE71" s="8"/>
      <c r="FF71" s="8"/>
    </row>
    <row r="72" spans="1:162" s="2" customFormat="1" ht="17.100000000000001" customHeight="1">
      <c r="A72" s="13" t="s">
        <v>57</v>
      </c>
      <c r="B72" s="64">
        <v>803.1</v>
      </c>
      <c r="C72" s="64">
        <v>276.21185999999938</v>
      </c>
      <c r="D72" s="4">
        <f t="shared" si="20"/>
        <v>0.34393208815838544</v>
      </c>
      <c r="E72" s="10">
        <v>15</v>
      </c>
      <c r="F72" s="5">
        <f t="shared" si="28"/>
        <v>1</v>
      </c>
      <c r="G72" s="5">
        <v>10</v>
      </c>
      <c r="H72" s="40">
        <f t="shared" si="27"/>
        <v>0.60635925289503123</v>
      </c>
      <c r="I72" s="41">
        <v>834</v>
      </c>
      <c r="J72" s="33">
        <f t="shared" si="21"/>
        <v>75.818181818181813</v>
      </c>
      <c r="K72" s="33">
        <f t="shared" si="22"/>
        <v>46</v>
      </c>
      <c r="L72" s="33">
        <f t="shared" si="23"/>
        <v>-29.818181818181813</v>
      </c>
      <c r="M72" s="33"/>
      <c r="N72" s="33"/>
      <c r="O72" s="33">
        <f t="shared" si="24"/>
        <v>46</v>
      </c>
      <c r="P72" s="33">
        <f t="shared" si="25"/>
        <v>0</v>
      </c>
      <c r="Q72" s="33">
        <v>46</v>
      </c>
      <c r="R72" s="63"/>
      <c r="S72" s="63"/>
      <c r="T72" s="1"/>
      <c r="U72" s="70"/>
      <c r="V72" s="1"/>
      <c r="W72" s="1"/>
      <c r="X72" s="1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9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9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9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9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9"/>
      <c r="FE72" s="8"/>
      <c r="FF72" s="8"/>
    </row>
    <row r="73" spans="1:162" s="2" customFormat="1" ht="17.100000000000001" customHeight="1">
      <c r="A73" s="13" t="s">
        <v>58</v>
      </c>
      <c r="B73" s="64">
        <v>1003.9</v>
      </c>
      <c r="C73" s="64">
        <v>304.70464000000015</v>
      </c>
      <c r="D73" s="4">
        <f t="shared" si="20"/>
        <v>0.30352090845701779</v>
      </c>
      <c r="E73" s="10">
        <v>15</v>
      </c>
      <c r="F73" s="5">
        <f t="shared" si="28"/>
        <v>1</v>
      </c>
      <c r="G73" s="5">
        <v>10</v>
      </c>
      <c r="H73" s="40">
        <f t="shared" si="27"/>
        <v>0.58211254507421062</v>
      </c>
      <c r="I73" s="41">
        <v>668</v>
      </c>
      <c r="J73" s="33">
        <f t="shared" si="21"/>
        <v>60.727272727272727</v>
      </c>
      <c r="K73" s="33">
        <f t="shared" si="22"/>
        <v>35.4</v>
      </c>
      <c r="L73" s="33">
        <f t="shared" si="23"/>
        <v>-25.327272727272728</v>
      </c>
      <c r="M73" s="33"/>
      <c r="N73" s="33"/>
      <c r="O73" s="33">
        <f t="shared" si="24"/>
        <v>35.4</v>
      </c>
      <c r="P73" s="33">
        <f t="shared" si="25"/>
        <v>0</v>
      </c>
      <c r="Q73" s="33">
        <v>35.399999999999977</v>
      </c>
      <c r="R73" s="63"/>
      <c r="S73" s="63"/>
      <c r="T73" s="1"/>
      <c r="U73" s="70"/>
      <c r="V73" s="1"/>
      <c r="W73" s="1"/>
      <c r="X73" s="1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9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9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9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9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9"/>
      <c r="FE73" s="8"/>
      <c r="FF73" s="8"/>
    </row>
    <row r="74" spans="1:162" s="2" customFormat="1" ht="17.100000000000001" customHeight="1">
      <c r="A74" s="13" t="s">
        <v>59</v>
      </c>
      <c r="B74" s="64">
        <v>776.2</v>
      </c>
      <c r="C74" s="64">
        <v>595.75703000000021</v>
      </c>
      <c r="D74" s="4">
        <f t="shared" si="20"/>
        <v>0.76753031435197139</v>
      </c>
      <c r="E74" s="10">
        <v>15</v>
      </c>
      <c r="F74" s="5">
        <f t="shared" si="28"/>
        <v>1</v>
      </c>
      <c r="G74" s="5">
        <v>10</v>
      </c>
      <c r="H74" s="40">
        <f t="shared" si="27"/>
        <v>0.86051818861118279</v>
      </c>
      <c r="I74" s="41">
        <v>876</v>
      </c>
      <c r="J74" s="33">
        <f t="shared" si="21"/>
        <v>79.63636363636364</v>
      </c>
      <c r="K74" s="33">
        <f t="shared" si="22"/>
        <v>68.5</v>
      </c>
      <c r="L74" s="33">
        <f t="shared" si="23"/>
        <v>-11.13636363636364</v>
      </c>
      <c r="M74" s="33"/>
      <c r="N74" s="33"/>
      <c r="O74" s="33">
        <f t="shared" si="24"/>
        <v>68.5</v>
      </c>
      <c r="P74" s="33">
        <f t="shared" si="25"/>
        <v>0</v>
      </c>
      <c r="Q74" s="33">
        <v>68.5</v>
      </c>
      <c r="R74" s="63"/>
      <c r="S74" s="63"/>
      <c r="T74" s="1"/>
      <c r="U74" s="70"/>
      <c r="V74" s="1"/>
      <c r="W74" s="1"/>
      <c r="X74" s="1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9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9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9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9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9"/>
      <c r="FE74" s="8"/>
      <c r="FF74" s="8"/>
    </row>
    <row r="75" spans="1:162" s="2" customFormat="1" ht="17.100000000000001" customHeight="1">
      <c r="A75" s="13" t="s">
        <v>60</v>
      </c>
      <c r="B75" s="64">
        <v>1031.9000000000001</v>
      </c>
      <c r="C75" s="64">
        <v>2031.1991200000002</v>
      </c>
      <c r="D75" s="4">
        <f t="shared" si="20"/>
        <v>1.2768406938656847</v>
      </c>
      <c r="E75" s="10">
        <v>15</v>
      </c>
      <c r="F75" s="5">
        <f>F$30</f>
        <v>1</v>
      </c>
      <c r="G75" s="5">
        <v>10</v>
      </c>
      <c r="H75" s="40">
        <f t="shared" si="27"/>
        <v>1.1661044163194108</v>
      </c>
      <c r="I75" s="41">
        <v>985</v>
      </c>
      <c r="J75" s="33">
        <f t="shared" si="21"/>
        <v>89.545454545454547</v>
      </c>
      <c r="K75" s="33">
        <f t="shared" si="22"/>
        <v>104.4</v>
      </c>
      <c r="L75" s="33">
        <f t="shared" si="23"/>
        <v>14.854545454545459</v>
      </c>
      <c r="M75" s="33"/>
      <c r="N75" s="33"/>
      <c r="O75" s="33">
        <f t="shared" si="24"/>
        <v>104.4</v>
      </c>
      <c r="P75" s="33">
        <f t="shared" si="25"/>
        <v>0</v>
      </c>
      <c r="Q75" s="33">
        <v>104.40000000000009</v>
      </c>
      <c r="R75" s="63"/>
      <c r="S75" s="63"/>
      <c r="T75" s="1"/>
      <c r="U75" s="70"/>
      <c r="V75" s="1"/>
      <c r="W75" s="1"/>
      <c r="X75" s="1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9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9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9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9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9"/>
      <c r="FE75" s="8"/>
      <c r="FF75" s="8"/>
    </row>
    <row r="76" spans="1:162" s="2" customFormat="1" ht="17.100000000000001" customHeight="1">
      <c r="A76" s="17" t="s">
        <v>61</v>
      </c>
      <c r="B76" s="65"/>
      <c r="C76" s="65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3"/>
      <c r="Q76" s="33"/>
      <c r="R76" s="63"/>
      <c r="S76" s="63"/>
      <c r="T76" s="1"/>
      <c r="U76" s="70"/>
      <c r="V76" s="1"/>
      <c r="W76" s="1"/>
      <c r="X76" s="1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9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9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9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9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9"/>
      <c r="FE76" s="8"/>
      <c r="FF76" s="8"/>
    </row>
    <row r="77" spans="1:162" s="2" customFormat="1" ht="17.100000000000001" customHeight="1">
      <c r="A77" s="13" t="s">
        <v>62</v>
      </c>
      <c r="B77" s="64">
        <v>1021.1</v>
      </c>
      <c r="C77" s="64">
        <v>876.43389000000013</v>
      </c>
      <c r="D77" s="4">
        <f t="shared" si="20"/>
        <v>0.85832326902360212</v>
      </c>
      <c r="E77" s="10">
        <v>15</v>
      </c>
      <c r="F77" s="5">
        <f>F$31</f>
        <v>1</v>
      </c>
      <c r="G77" s="5">
        <v>10</v>
      </c>
      <c r="H77" s="40">
        <f t="shared" si="27"/>
        <v>0.91499396141416123</v>
      </c>
      <c r="I77" s="41">
        <v>2187</v>
      </c>
      <c r="J77" s="33">
        <f t="shared" si="21"/>
        <v>198.81818181818181</v>
      </c>
      <c r="K77" s="33">
        <f t="shared" si="22"/>
        <v>181.9</v>
      </c>
      <c r="L77" s="33">
        <f t="shared" si="23"/>
        <v>-16.918181818181807</v>
      </c>
      <c r="M77" s="33"/>
      <c r="N77" s="33"/>
      <c r="O77" s="33">
        <f t="shared" si="24"/>
        <v>181.9</v>
      </c>
      <c r="P77" s="33">
        <f t="shared" si="25"/>
        <v>181.9</v>
      </c>
      <c r="Q77" s="33"/>
      <c r="R77" s="63"/>
      <c r="S77" s="63"/>
      <c r="T77" s="1"/>
      <c r="U77" s="70"/>
      <c r="V77" s="1"/>
      <c r="W77" s="1"/>
      <c r="X77" s="1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9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9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9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9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9"/>
      <c r="FE77" s="8"/>
      <c r="FF77" s="8"/>
    </row>
    <row r="78" spans="1:162" s="2" customFormat="1" ht="17.100000000000001" customHeight="1">
      <c r="A78" s="13" t="s">
        <v>63</v>
      </c>
      <c r="B78" s="64">
        <v>2128.6999999999998</v>
      </c>
      <c r="C78" s="64">
        <v>2953.845670000002</v>
      </c>
      <c r="D78" s="4">
        <f t="shared" si="20"/>
        <v>1.2187628914360877</v>
      </c>
      <c r="E78" s="10">
        <v>15</v>
      </c>
      <c r="F78" s="5">
        <f t="shared" ref="F78:F81" si="29">F$31</f>
        <v>1</v>
      </c>
      <c r="G78" s="5">
        <v>10</v>
      </c>
      <c r="H78" s="40">
        <f t="shared" si="27"/>
        <v>1.1312577348616526</v>
      </c>
      <c r="I78" s="41">
        <v>2378</v>
      </c>
      <c r="J78" s="33">
        <f t="shared" si="21"/>
        <v>216.18181818181819</v>
      </c>
      <c r="K78" s="33">
        <f t="shared" si="22"/>
        <v>244.6</v>
      </c>
      <c r="L78" s="33">
        <f t="shared" si="23"/>
        <v>28.418181818181807</v>
      </c>
      <c r="M78" s="33"/>
      <c r="N78" s="33"/>
      <c r="O78" s="33">
        <f t="shared" si="24"/>
        <v>244.6</v>
      </c>
      <c r="P78" s="33">
        <f t="shared" si="25"/>
        <v>244.6</v>
      </c>
      <c r="Q78" s="33"/>
      <c r="R78" s="63"/>
      <c r="S78" s="63"/>
      <c r="T78" s="1"/>
      <c r="U78" s="70"/>
      <c r="V78" s="1"/>
      <c r="W78" s="1"/>
      <c r="X78" s="1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9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9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9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9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9"/>
      <c r="FE78" s="8"/>
      <c r="FF78" s="8"/>
    </row>
    <row r="79" spans="1:162" s="2" customFormat="1" ht="17.100000000000001" customHeight="1">
      <c r="A79" s="13" t="s">
        <v>64</v>
      </c>
      <c r="B79" s="64">
        <v>634.20000000000005</v>
      </c>
      <c r="C79" s="64">
        <v>839.23448999999925</v>
      </c>
      <c r="D79" s="4">
        <f t="shared" si="20"/>
        <v>1.2123296263008514</v>
      </c>
      <c r="E79" s="10">
        <v>15</v>
      </c>
      <c r="F79" s="5">
        <f t="shared" si="29"/>
        <v>1</v>
      </c>
      <c r="G79" s="5">
        <v>10</v>
      </c>
      <c r="H79" s="40">
        <f t="shared" si="27"/>
        <v>1.1273977757805109</v>
      </c>
      <c r="I79" s="41">
        <v>1595</v>
      </c>
      <c r="J79" s="33">
        <f t="shared" si="21"/>
        <v>145</v>
      </c>
      <c r="K79" s="33">
        <f t="shared" si="22"/>
        <v>163.5</v>
      </c>
      <c r="L79" s="33">
        <f t="shared" si="23"/>
        <v>18.5</v>
      </c>
      <c r="M79" s="33"/>
      <c r="N79" s="33"/>
      <c r="O79" s="33">
        <f t="shared" si="24"/>
        <v>163.5</v>
      </c>
      <c r="P79" s="33">
        <f t="shared" si="25"/>
        <v>163.5</v>
      </c>
      <c r="Q79" s="33"/>
      <c r="R79" s="63"/>
      <c r="S79" s="63"/>
      <c r="T79" s="1"/>
      <c r="U79" s="70"/>
      <c r="V79" s="1"/>
      <c r="W79" s="1"/>
      <c r="X79" s="1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9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9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9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9"/>
      <c r="FE79" s="8"/>
      <c r="FF79" s="8"/>
    </row>
    <row r="80" spans="1:162" s="2" customFormat="1" ht="17.100000000000001" customHeight="1">
      <c r="A80" s="13" t="s">
        <v>65</v>
      </c>
      <c r="B80" s="64">
        <v>1219.3</v>
      </c>
      <c r="C80" s="64">
        <v>1144.561839999998</v>
      </c>
      <c r="D80" s="4">
        <f t="shared" si="20"/>
        <v>0.93870404330353319</v>
      </c>
      <c r="E80" s="10">
        <v>15</v>
      </c>
      <c r="F80" s="5">
        <f t="shared" si="29"/>
        <v>1</v>
      </c>
      <c r="G80" s="5">
        <v>10</v>
      </c>
      <c r="H80" s="40">
        <f t="shared" si="27"/>
        <v>0.96322242598212005</v>
      </c>
      <c r="I80" s="41">
        <v>1537</v>
      </c>
      <c r="J80" s="33">
        <f t="shared" si="21"/>
        <v>139.72727272727272</v>
      </c>
      <c r="K80" s="33">
        <f t="shared" si="22"/>
        <v>134.6</v>
      </c>
      <c r="L80" s="33">
        <f t="shared" si="23"/>
        <v>-5.1272727272727252</v>
      </c>
      <c r="M80" s="33"/>
      <c r="N80" s="33"/>
      <c r="O80" s="33">
        <f t="shared" si="24"/>
        <v>134.6</v>
      </c>
      <c r="P80" s="33">
        <f t="shared" si="25"/>
        <v>134.6</v>
      </c>
      <c r="Q80" s="33"/>
      <c r="R80" s="63"/>
      <c r="S80" s="63"/>
      <c r="T80" s="1"/>
      <c r="U80" s="70"/>
      <c r="V80" s="1"/>
      <c r="W80" s="1"/>
      <c r="X80" s="1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9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9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9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9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9"/>
      <c r="FE80" s="8"/>
      <c r="FF80" s="8"/>
    </row>
    <row r="81" spans="1:162" s="2" customFormat="1" ht="17.100000000000001" customHeight="1">
      <c r="A81" s="13" t="s">
        <v>66</v>
      </c>
      <c r="B81" s="64">
        <v>443</v>
      </c>
      <c r="C81" s="64">
        <v>492.22917999999925</v>
      </c>
      <c r="D81" s="4">
        <f t="shared" si="20"/>
        <v>1.1111268171557545</v>
      </c>
      <c r="E81" s="10">
        <v>15</v>
      </c>
      <c r="F81" s="5">
        <f t="shared" si="29"/>
        <v>1</v>
      </c>
      <c r="G81" s="5">
        <v>10</v>
      </c>
      <c r="H81" s="40">
        <f t="shared" si="27"/>
        <v>1.0666760902934527</v>
      </c>
      <c r="I81" s="41">
        <v>2350</v>
      </c>
      <c r="J81" s="33">
        <f t="shared" si="21"/>
        <v>213.63636363636363</v>
      </c>
      <c r="K81" s="33">
        <f t="shared" si="22"/>
        <v>227.9</v>
      </c>
      <c r="L81" s="33">
        <f t="shared" si="23"/>
        <v>14.26363636363638</v>
      </c>
      <c r="M81" s="33"/>
      <c r="N81" s="33"/>
      <c r="O81" s="33">
        <f t="shared" si="24"/>
        <v>227.9</v>
      </c>
      <c r="P81" s="33">
        <f t="shared" si="25"/>
        <v>169.2</v>
      </c>
      <c r="Q81" s="33">
        <v>58.7</v>
      </c>
      <c r="R81" s="63"/>
      <c r="S81" s="63"/>
      <c r="T81" s="1"/>
      <c r="U81" s="70"/>
      <c r="V81" s="1"/>
      <c r="W81" s="1"/>
      <c r="X81" s="1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9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9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9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9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9"/>
      <c r="FE81" s="8"/>
      <c r="FF81" s="8"/>
    </row>
    <row r="82" spans="1:162" s="2" customFormat="1" ht="17.100000000000001" customHeight="1">
      <c r="A82" s="17" t="s">
        <v>67</v>
      </c>
      <c r="B82" s="65"/>
      <c r="C82" s="65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3"/>
      <c r="Q82" s="33"/>
      <c r="R82" s="63"/>
      <c r="S82" s="63"/>
      <c r="T82" s="1"/>
      <c r="U82" s="70"/>
      <c r="V82" s="1"/>
      <c r="W82" s="1"/>
      <c r="X82" s="1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9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9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9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9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9"/>
      <c r="FE82" s="8"/>
      <c r="FF82" s="8"/>
    </row>
    <row r="83" spans="1:162" s="2" customFormat="1" ht="17.100000000000001" customHeight="1">
      <c r="A83" s="13" t="s">
        <v>68</v>
      </c>
      <c r="B83" s="64">
        <v>897</v>
      </c>
      <c r="C83" s="64">
        <v>400.58304000000049</v>
      </c>
      <c r="D83" s="4">
        <f t="shared" si="20"/>
        <v>0.44658086956521792</v>
      </c>
      <c r="E83" s="10">
        <v>15</v>
      </c>
      <c r="F83" s="5">
        <f>F$32</f>
        <v>1</v>
      </c>
      <c r="G83" s="5">
        <v>10</v>
      </c>
      <c r="H83" s="40">
        <f t="shared" si="27"/>
        <v>0.66794852173913066</v>
      </c>
      <c r="I83" s="41">
        <v>541</v>
      </c>
      <c r="J83" s="33">
        <f t="shared" si="21"/>
        <v>49.18181818181818</v>
      </c>
      <c r="K83" s="33">
        <f t="shared" si="22"/>
        <v>32.9</v>
      </c>
      <c r="L83" s="33">
        <f t="shared" si="23"/>
        <v>-16.281818181818181</v>
      </c>
      <c r="M83" s="33"/>
      <c r="N83" s="33"/>
      <c r="O83" s="33">
        <f t="shared" si="24"/>
        <v>32.9</v>
      </c>
      <c r="P83" s="33">
        <f t="shared" si="25"/>
        <v>32.9</v>
      </c>
      <c r="Q83" s="33"/>
      <c r="R83" s="63"/>
      <c r="S83" s="63"/>
      <c r="T83" s="1"/>
      <c r="U83" s="70"/>
      <c r="V83" s="1"/>
      <c r="W83" s="1"/>
      <c r="X83" s="1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9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9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9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9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9"/>
      <c r="FE83" s="8"/>
      <c r="FF83" s="8"/>
    </row>
    <row r="84" spans="1:162" s="2" customFormat="1" ht="17.100000000000001" customHeight="1">
      <c r="A84" s="13" t="s">
        <v>69</v>
      </c>
      <c r="B84" s="64">
        <v>2851.1</v>
      </c>
      <c r="C84" s="64">
        <v>3423.4227599999981</v>
      </c>
      <c r="D84" s="4">
        <f t="shared" si="20"/>
        <v>1.2000737525867209</v>
      </c>
      <c r="E84" s="10">
        <v>15</v>
      </c>
      <c r="F84" s="5">
        <f t="shared" ref="F84:F90" si="30">F$32</f>
        <v>1</v>
      </c>
      <c r="G84" s="5">
        <v>10</v>
      </c>
      <c r="H84" s="40">
        <f t="shared" si="27"/>
        <v>1.1200442515520326</v>
      </c>
      <c r="I84" s="41">
        <v>839</v>
      </c>
      <c r="J84" s="33">
        <f t="shared" si="21"/>
        <v>76.272727272727266</v>
      </c>
      <c r="K84" s="33">
        <f t="shared" si="22"/>
        <v>85.4</v>
      </c>
      <c r="L84" s="33">
        <f t="shared" si="23"/>
        <v>9.1272727272727394</v>
      </c>
      <c r="M84" s="33"/>
      <c r="N84" s="33"/>
      <c r="O84" s="33">
        <f t="shared" si="24"/>
        <v>85.4</v>
      </c>
      <c r="P84" s="33">
        <f t="shared" si="25"/>
        <v>85.4</v>
      </c>
      <c r="Q84" s="33"/>
      <c r="R84" s="63"/>
      <c r="S84" s="63"/>
      <c r="T84" s="1"/>
      <c r="U84" s="70"/>
      <c r="V84" s="1"/>
      <c r="W84" s="1"/>
      <c r="X84" s="1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9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9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9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9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9"/>
      <c r="FE84" s="8"/>
      <c r="FF84" s="8"/>
    </row>
    <row r="85" spans="1:162" s="2" customFormat="1" ht="17.100000000000001" customHeight="1">
      <c r="A85" s="13" t="s">
        <v>70</v>
      </c>
      <c r="B85" s="64">
        <v>347</v>
      </c>
      <c r="C85" s="64">
        <v>273.07140000000015</v>
      </c>
      <c r="D85" s="4">
        <f t="shared" si="20"/>
        <v>0.78694927953890537</v>
      </c>
      <c r="E85" s="10">
        <v>15</v>
      </c>
      <c r="F85" s="5">
        <f t="shared" si="30"/>
        <v>1</v>
      </c>
      <c r="G85" s="5">
        <v>10</v>
      </c>
      <c r="H85" s="40">
        <f t="shared" si="27"/>
        <v>0.87216956772334331</v>
      </c>
      <c r="I85" s="41">
        <v>621</v>
      </c>
      <c r="J85" s="33">
        <f t="shared" si="21"/>
        <v>56.454545454545453</v>
      </c>
      <c r="K85" s="33">
        <f t="shared" si="22"/>
        <v>49.2</v>
      </c>
      <c r="L85" s="33">
        <f t="shared" si="23"/>
        <v>-7.2545454545454504</v>
      </c>
      <c r="M85" s="33"/>
      <c r="N85" s="33"/>
      <c r="O85" s="33">
        <f t="shared" si="24"/>
        <v>49.2</v>
      </c>
      <c r="P85" s="33">
        <f t="shared" si="25"/>
        <v>49.2</v>
      </c>
      <c r="Q85" s="33"/>
      <c r="R85" s="63"/>
      <c r="S85" s="63"/>
      <c r="T85" s="1"/>
      <c r="U85" s="70"/>
      <c r="V85" s="1"/>
      <c r="W85" s="1"/>
      <c r="X85" s="1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9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9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9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9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9"/>
      <c r="FE85" s="8"/>
      <c r="FF85" s="8"/>
    </row>
    <row r="86" spans="1:162" s="2" customFormat="1" ht="17.100000000000001" customHeight="1">
      <c r="A86" s="13" t="s">
        <v>71</v>
      </c>
      <c r="B86" s="64">
        <v>550.29999999999995</v>
      </c>
      <c r="C86" s="64">
        <v>443.61124000000001</v>
      </c>
      <c r="D86" s="4">
        <f t="shared" si="20"/>
        <v>0.80612618571688177</v>
      </c>
      <c r="E86" s="10">
        <v>15</v>
      </c>
      <c r="F86" s="5">
        <f t="shared" si="30"/>
        <v>1</v>
      </c>
      <c r="G86" s="5">
        <v>10</v>
      </c>
      <c r="H86" s="40">
        <f t="shared" si="27"/>
        <v>0.88367571143012913</v>
      </c>
      <c r="I86" s="41">
        <v>919</v>
      </c>
      <c r="J86" s="33">
        <f t="shared" si="21"/>
        <v>83.545454545454547</v>
      </c>
      <c r="K86" s="33">
        <f t="shared" si="22"/>
        <v>73.8</v>
      </c>
      <c r="L86" s="33">
        <f t="shared" si="23"/>
        <v>-9.7454545454545496</v>
      </c>
      <c r="M86" s="33"/>
      <c r="N86" s="33"/>
      <c r="O86" s="33">
        <f t="shared" si="24"/>
        <v>73.8</v>
      </c>
      <c r="P86" s="33">
        <f t="shared" si="25"/>
        <v>73.8</v>
      </c>
      <c r="Q86" s="33"/>
      <c r="R86" s="63"/>
      <c r="S86" s="63"/>
      <c r="T86" s="1"/>
      <c r="U86" s="70"/>
      <c r="V86" s="1"/>
      <c r="W86" s="1"/>
      <c r="X86" s="1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9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9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9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9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9"/>
      <c r="FE86" s="8"/>
      <c r="FF86" s="8"/>
    </row>
    <row r="87" spans="1:162" s="2" customFormat="1" ht="17.100000000000001" customHeight="1">
      <c r="A87" s="13" t="s">
        <v>72</v>
      </c>
      <c r="B87" s="64">
        <v>346.3</v>
      </c>
      <c r="C87" s="64">
        <v>247.43332000000029</v>
      </c>
      <c r="D87" s="4">
        <f t="shared" si="20"/>
        <v>0.71450568870921249</v>
      </c>
      <c r="E87" s="10">
        <v>15</v>
      </c>
      <c r="F87" s="5">
        <f t="shared" si="30"/>
        <v>1</v>
      </c>
      <c r="G87" s="5">
        <v>10</v>
      </c>
      <c r="H87" s="40">
        <f t="shared" si="27"/>
        <v>0.82870341322552743</v>
      </c>
      <c r="I87" s="41">
        <v>708</v>
      </c>
      <c r="J87" s="33">
        <f t="shared" si="21"/>
        <v>64.36363636363636</v>
      </c>
      <c r="K87" s="33">
        <f t="shared" si="22"/>
        <v>53.3</v>
      </c>
      <c r="L87" s="33">
        <f t="shared" si="23"/>
        <v>-11.063636363636363</v>
      </c>
      <c r="M87" s="33"/>
      <c r="N87" s="33"/>
      <c r="O87" s="33">
        <f t="shared" si="24"/>
        <v>53.3</v>
      </c>
      <c r="P87" s="33">
        <f t="shared" si="25"/>
        <v>53.3</v>
      </c>
      <c r="Q87" s="33"/>
      <c r="R87" s="63"/>
      <c r="S87" s="63"/>
      <c r="T87" s="1"/>
      <c r="U87" s="70"/>
      <c r="V87" s="1"/>
      <c r="W87" s="1"/>
      <c r="X87" s="1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9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9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9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9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9"/>
      <c r="FE87" s="8"/>
      <c r="FF87" s="8"/>
    </row>
    <row r="88" spans="1:162" s="2" customFormat="1" ht="17.100000000000001" customHeight="1">
      <c r="A88" s="13" t="s">
        <v>73</v>
      </c>
      <c r="B88" s="64">
        <v>436.2</v>
      </c>
      <c r="C88" s="64">
        <v>561.04944000000023</v>
      </c>
      <c r="D88" s="4">
        <f t="shared" si="20"/>
        <v>1.2086220632737277</v>
      </c>
      <c r="E88" s="10">
        <v>15</v>
      </c>
      <c r="F88" s="5">
        <f t="shared" si="30"/>
        <v>1</v>
      </c>
      <c r="G88" s="5">
        <v>10</v>
      </c>
      <c r="H88" s="40">
        <f t="shared" si="27"/>
        <v>1.1251732379642365</v>
      </c>
      <c r="I88" s="41">
        <v>1010</v>
      </c>
      <c r="J88" s="33">
        <f t="shared" si="21"/>
        <v>91.818181818181813</v>
      </c>
      <c r="K88" s="33">
        <f t="shared" si="22"/>
        <v>103.3</v>
      </c>
      <c r="L88" s="33">
        <f t="shared" si="23"/>
        <v>11.481818181818184</v>
      </c>
      <c r="M88" s="33"/>
      <c r="N88" s="33"/>
      <c r="O88" s="33">
        <f t="shared" si="24"/>
        <v>103.3</v>
      </c>
      <c r="P88" s="33">
        <f t="shared" si="25"/>
        <v>103.3</v>
      </c>
      <c r="Q88" s="33"/>
      <c r="R88" s="63"/>
      <c r="S88" s="63"/>
      <c r="T88" s="1"/>
      <c r="U88" s="70"/>
      <c r="V88" s="1"/>
      <c r="W88" s="1"/>
      <c r="X88" s="1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9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9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9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9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9"/>
      <c r="FE88" s="8"/>
      <c r="FF88" s="8"/>
    </row>
    <row r="89" spans="1:162" s="2" customFormat="1" ht="17.100000000000001" customHeight="1">
      <c r="A89" s="13" t="s">
        <v>74</v>
      </c>
      <c r="B89" s="64">
        <v>688</v>
      </c>
      <c r="C89" s="64">
        <v>815.2605200000005</v>
      </c>
      <c r="D89" s="4">
        <f t="shared" si="20"/>
        <v>1.1849716860465123</v>
      </c>
      <c r="E89" s="10">
        <v>15</v>
      </c>
      <c r="F89" s="5">
        <f t="shared" si="30"/>
        <v>1</v>
      </c>
      <c r="G89" s="5">
        <v>10</v>
      </c>
      <c r="H89" s="40">
        <f t="shared" si="27"/>
        <v>1.1109830116279074</v>
      </c>
      <c r="I89" s="41">
        <v>1313</v>
      </c>
      <c r="J89" s="33">
        <f t="shared" si="21"/>
        <v>119.36363636363636</v>
      </c>
      <c r="K89" s="33">
        <f t="shared" si="22"/>
        <v>132.6</v>
      </c>
      <c r="L89" s="33">
        <f t="shared" si="23"/>
        <v>13.236363636363635</v>
      </c>
      <c r="M89" s="33"/>
      <c r="N89" s="33"/>
      <c r="O89" s="33">
        <f t="shared" si="24"/>
        <v>132.6</v>
      </c>
      <c r="P89" s="33">
        <f t="shared" si="25"/>
        <v>96</v>
      </c>
      <c r="Q89" s="33">
        <v>36.6</v>
      </c>
      <c r="R89" s="63"/>
      <c r="S89" s="63"/>
      <c r="T89" s="1"/>
      <c r="U89" s="70"/>
      <c r="V89" s="1"/>
      <c r="W89" s="1"/>
      <c r="X89" s="1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9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9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9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9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9"/>
      <c r="FE89" s="8"/>
      <c r="FF89" s="8"/>
    </row>
    <row r="90" spans="1:162" s="2" customFormat="1" ht="17.100000000000001" customHeight="1">
      <c r="A90" s="13" t="s">
        <v>75</v>
      </c>
      <c r="B90" s="64">
        <v>1332.5</v>
      </c>
      <c r="C90" s="64">
        <v>1055.71225</v>
      </c>
      <c r="D90" s="4">
        <f t="shared" si="20"/>
        <v>0.79227936210131333</v>
      </c>
      <c r="E90" s="10">
        <v>15</v>
      </c>
      <c r="F90" s="5">
        <f t="shared" si="30"/>
        <v>1</v>
      </c>
      <c r="G90" s="5">
        <v>10</v>
      </c>
      <c r="H90" s="40">
        <f t="shared" si="27"/>
        <v>0.87536761726078793</v>
      </c>
      <c r="I90" s="41">
        <v>333</v>
      </c>
      <c r="J90" s="33">
        <f t="shared" si="21"/>
        <v>30.272727272727273</v>
      </c>
      <c r="K90" s="33">
        <f t="shared" si="22"/>
        <v>26.5</v>
      </c>
      <c r="L90" s="33">
        <f t="shared" si="23"/>
        <v>-3.7727272727272734</v>
      </c>
      <c r="M90" s="33"/>
      <c r="N90" s="33"/>
      <c r="O90" s="33">
        <f t="shared" si="24"/>
        <v>26.5</v>
      </c>
      <c r="P90" s="33">
        <f t="shared" si="25"/>
        <v>26.5</v>
      </c>
      <c r="Q90" s="33"/>
      <c r="R90" s="63"/>
      <c r="S90" s="63"/>
      <c r="T90" s="1"/>
      <c r="U90" s="70"/>
      <c r="V90" s="1"/>
      <c r="W90" s="1"/>
      <c r="X90" s="1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9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9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9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9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9"/>
      <c r="FE90" s="8"/>
      <c r="FF90" s="8"/>
    </row>
    <row r="91" spans="1:162" s="2" customFormat="1" ht="17.100000000000001" customHeight="1">
      <c r="A91" s="17" t="s">
        <v>76</v>
      </c>
      <c r="B91" s="65"/>
      <c r="C91" s="65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3"/>
      <c r="Q91" s="33"/>
      <c r="R91" s="63"/>
      <c r="S91" s="63"/>
      <c r="T91" s="1"/>
      <c r="U91" s="70"/>
      <c r="V91" s="1"/>
      <c r="W91" s="1"/>
      <c r="X91" s="1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9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9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9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9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9"/>
      <c r="FE91" s="8"/>
      <c r="FF91" s="8"/>
    </row>
    <row r="92" spans="1:162" s="2" customFormat="1" ht="17.100000000000001" customHeight="1">
      <c r="A92" s="13" t="s">
        <v>77</v>
      </c>
      <c r="B92" s="64">
        <v>1510.5</v>
      </c>
      <c r="C92" s="64">
        <v>1748.4231599999991</v>
      </c>
      <c r="D92" s="4">
        <f t="shared" si="20"/>
        <v>1.1575128500496519</v>
      </c>
      <c r="E92" s="10">
        <v>15</v>
      </c>
      <c r="F92" s="5">
        <f>F$33</f>
        <v>1</v>
      </c>
      <c r="G92" s="5">
        <v>10</v>
      </c>
      <c r="H92" s="40">
        <f t="shared" si="27"/>
        <v>1.0945077100297911</v>
      </c>
      <c r="I92" s="41">
        <v>2050</v>
      </c>
      <c r="J92" s="33">
        <f t="shared" si="21"/>
        <v>186.36363636363637</v>
      </c>
      <c r="K92" s="33">
        <f t="shared" si="22"/>
        <v>204</v>
      </c>
      <c r="L92" s="33">
        <f t="shared" si="23"/>
        <v>17.636363636363626</v>
      </c>
      <c r="M92" s="33"/>
      <c r="N92" s="33"/>
      <c r="O92" s="33">
        <f t="shared" si="24"/>
        <v>204</v>
      </c>
      <c r="P92" s="33">
        <f t="shared" si="25"/>
        <v>151.6</v>
      </c>
      <c r="Q92" s="33">
        <v>52.4</v>
      </c>
      <c r="R92" s="63"/>
      <c r="U92" s="70"/>
      <c r="V92" s="1"/>
      <c r="W92" s="1"/>
      <c r="X92" s="1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9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9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9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9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9"/>
      <c r="FE92" s="8"/>
      <c r="FF92" s="8"/>
    </row>
    <row r="93" spans="1:162" s="2" customFormat="1" ht="17.100000000000001" customHeight="1">
      <c r="A93" s="42" t="s">
        <v>78</v>
      </c>
      <c r="B93" s="64">
        <v>3750</v>
      </c>
      <c r="C93" s="64">
        <v>3838.300820000004</v>
      </c>
      <c r="D93" s="4">
        <f t="shared" si="20"/>
        <v>1.0235468853333345</v>
      </c>
      <c r="E93" s="10">
        <v>15</v>
      </c>
      <c r="F93" s="5">
        <f t="shared" ref="F93:F100" si="31">F$33</f>
        <v>1</v>
      </c>
      <c r="G93" s="5">
        <v>10</v>
      </c>
      <c r="H93" s="40">
        <f t="shared" si="27"/>
        <v>1.0141281312000006</v>
      </c>
      <c r="I93" s="41">
        <v>2084</v>
      </c>
      <c r="J93" s="33">
        <f t="shared" si="21"/>
        <v>189.45454545454547</v>
      </c>
      <c r="K93" s="33">
        <f t="shared" si="22"/>
        <v>192.1</v>
      </c>
      <c r="L93" s="33">
        <f t="shared" si="23"/>
        <v>2.6454545454545269</v>
      </c>
      <c r="M93" s="33"/>
      <c r="N93" s="33"/>
      <c r="O93" s="33">
        <f t="shared" si="24"/>
        <v>192.1</v>
      </c>
      <c r="P93" s="33">
        <f t="shared" si="25"/>
        <v>179.6</v>
      </c>
      <c r="Q93" s="33">
        <v>12.5</v>
      </c>
      <c r="R93" s="63"/>
      <c r="U93" s="70"/>
      <c r="V93" s="1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9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9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9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9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9"/>
      <c r="FE93" s="8"/>
      <c r="FF93" s="8"/>
    </row>
    <row r="94" spans="1:162" s="2" customFormat="1" ht="17.100000000000001" customHeight="1">
      <c r="A94" s="13" t="s">
        <v>79</v>
      </c>
      <c r="B94" s="64">
        <v>1281.8</v>
      </c>
      <c r="C94" s="64">
        <v>606.947</v>
      </c>
      <c r="D94" s="4">
        <f t="shared" si="20"/>
        <v>0.47351146824777657</v>
      </c>
      <c r="E94" s="10">
        <v>15</v>
      </c>
      <c r="F94" s="5">
        <f t="shared" si="31"/>
        <v>1</v>
      </c>
      <c r="G94" s="5">
        <v>10</v>
      </c>
      <c r="H94" s="40">
        <f t="shared" si="27"/>
        <v>0.68410688094866601</v>
      </c>
      <c r="I94" s="41">
        <v>2683</v>
      </c>
      <c r="J94" s="33">
        <f t="shared" si="21"/>
        <v>243.90909090909091</v>
      </c>
      <c r="K94" s="33">
        <f t="shared" si="22"/>
        <v>166.9</v>
      </c>
      <c r="L94" s="33">
        <f t="shared" si="23"/>
        <v>-77.009090909090901</v>
      </c>
      <c r="M94" s="33"/>
      <c r="N94" s="33"/>
      <c r="O94" s="33">
        <f t="shared" si="24"/>
        <v>166.9</v>
      </c>
      <c r="P94" s="33">
        <f t="shared" si="25"/>
        <v>86.7</v>
      </c>
      <c r="Q94" s="33">
        <v>80.2</v>
      </c>
      <c r="R94" s="63"/>
      <c r="U94" s="70"/>
      <c r="V94" s="1"/>
      <c r="W94" s="1"/>
      <c r="X94" s="1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9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9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9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9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9"/>
      <c r="FE94" s="8"/>
      <c r="FF94" s="8"/>
    </row>
    <row r="95" spans="1:162" s="2" customFormat="1" ht="17.100000000000001" customHeight="1">
      <c r="A95" s="13" t="s">
        <v>80</v>
      </c>
      <c r="B95" s="64">
        <v>1003.8</v>
      </c>
      <c r="C95" s="64">
        <v>652.9138999999999</v>
      </c>
      <c r="D95" s="4">
        <f t="shared" si="20"/>
        <v>0.6504422195656504</v>
      </c>
      <c r="E95" s="10">
        <v>15</v>
      </c>
      <c r="F95" s="5">
        <f t="shared" si="31"/>
        <v>1</v>
      </c>
      <c r="G95" s="5">
        <v>10</v>
      </c>
      <c r="H95" s="40">
        <f t="shared" si="27"/>
        <v>0.79026533173939018</v>
      </c>
      <c r="I95" s="41">
        <v>2853</v>
      </c>
      <c r="J95" s="33">
        <f t="shared" si="21"/>
        <v>259.36363636363637</v>
      </c>
      <c r="K95" s="33">
        <f t="shared" si="22"/>
        <v>205</v>
      </c>
      <c r="L95" s="33">
        <f t="shared" si="23"/>
        <v>-54.363636363636374</v>
      </c>
      <c r="M95" s="33"/>
      <c r="N95" s="33"/>
      <c r="O95" s="33">
        <f t="shared" si="24"/>
        <v>205</v>
      </c>
      <c r="P95" s="33">
        <f t="shared" si="25"/>
        <v>205</v>
      </c>
      <c r="Q95" s="33"/>
      <c r="R95" s="63"/>
      <c r="U95" s="70"/>
      <c r="V95" s="1"/>
      <c r="W95" s="1"/>
      <c r="X95" s="1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9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9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9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9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9"/>
      <c r="FE95" s="8"/>
      <c r="FF95" s="8"/>
    </row>
    <row r="96" spans="1:162" s="2" customFormat="1" ht="17.100000000000001" customHeight="1">
      <c r="A96" s="13" t="s">
        <v>81</v>
      </c>
      <c r="B96" s="64">
        <v>871.2</v>
      </c>
      <c r="C96" s="64">
        <v>634.07920999999953</v>
      </c>
      <c r="D96" s="4">
        <f t="shared" si="20"/>
        <v>0.72782278466482953</v>
      </c>
      <c r="E96" s="10">
        <v>15</v>
      </c>
      <c r="F96" s="5">
        <f t="shared" si="31"/>
        <v>1</v>
      </c>
      <c r="G96" s="5">
        <v>10</v>
      </c>
      <c r="H96" s="40">
        <f t="shared" si="27"/>
        <v>0.83669367079889778</v>
      </c>
      <c r="I96" s="41">
        <v>2058</v>
      </c>
      <c r="J96" s="33">
        <f t="shared" si="21"/>
        <v>187.09090909090909</v>
      </c>
      <c r="K96" s="33">
        <f t="shared" si="22"/>
        <v>156.5</v>
      </c>
      <c r="L96" s="33">
        <f t="shared" si="23"/>
        <v>-30.590909090909093</v>
      </c>
      <c r="M96" s="33"/>
      <c r="N96" s="33"/>
      <c r="O96" s="33">
        <f t="shared" si="24"/>
        <v>156.5</v>
      </c>
      <c r="P96" s="33">
        <f t="shared" si="25"/>
        <v>156.5</v>
      </c>
      <c r="Q96" s="33"/>
      <c r="R96" s="63"/>
      <c r="U96" s="70"/>
      <c r="V96" s="1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9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9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9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9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9"/>
      <c r="FE96" s="8"/>
      <c r="FF96" s="8"/>
    </row>
    <row r="97" spans="1:162" s="2" customFormat="1" ht="17.100000000000001" customHeight="1">
      <c r="A97" s="13" t="s">
        <v>82</v>
      </c>
      <c r="B97" s="64">
        <v>754.1</v>
      </c>
      <c r="C97" s="64">
        <v>349.52589000000012</v>
      </c>
      <c r="D97" s="4">
        <f t="shared" si="20"/>
        <v>0.46350071608539994</v>
      </c>
      <c r="E97" s="10">
        <v>15</v>
      </c>
      <c r="F97" s="5">
        <f t="shared" si="31"/>
        <v>1</v>
      </c>
      <c r="G97" s="5">
        <v>10</v>
      </c>
      <c r="H97" s="40">
        <f t="shared" si="27"/>
        <v>0.67810042965123996</v>
      </c>
      <c r="I97" s="41">
        <v>1546</v>
      </c>
      <c r="J97" s="33">
        <f t="shared" si="21"/>
        <v>140.54545454545453</v>
      </c>
      <c r="K97" s="33">
        <f t="shared" si="22"/>
        <v>95.3</v>
      </c>
      <c r="L97" s="33">
        <f t="shared" si="23"/>
        <v>-45.245454545454535</v>
      </c>
      <c r="M97" s="33"/>
      <c r="N97" s="33"/>
      <c r="O97" s="33">
        <f t="shared" si="24"/>
        <v>95.3</v>
      </c>
      <c r="P97" s="33">
        <f t="shared" si="25"/>
        <v>95.3</v>
      </c>
      <c r="Q97" s="33"/>
      <c r="R97" s="63"/>
      <c r="U97" s="70"/>
      <c r="V97" s="1"/>
      <c r="W97" s="1"/>
      <c r="X97" s="1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9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9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9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9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9"/>
      <c r="FE97" s="8"/>
      <c r="FF97" s="8"/>
    </row>
    <row r="98" spans="1:162" s="2" customFormat="1" ht="17.100000000000001" customHeight="1">
      <c r="A98" s="13" t="s">
        <v>83</v>
      </c>
      <c r="B98" s="64">
        <v>275.39999999999998</v>
      </c>
      <c r="C98" s="64">
        <v>304.84573999999998</v>
      </c>
      <c r="D98" s="4">
        <f t="shared" si="20"/>
        <v>1.1069198983297022</v>
      </c>
      <c r="E98" s="10">
        <v>15</v>
      </c>
      <c r="F98" s="5">
        <f t="shared" si="31"/>
        <v>1</v>
      </c>
      <c r="G98" s="5">
        <v>10</v>
      </c>
      <c r="H98" s="40">
        <f t="shared" si="27"/>
        <v>1.0641519389978213</v>
      </c>
      <c r="I98" s="41">
        <v>1775</v>
      </c>
      <c r="J98" s="33">
        <f t="shared" si="21"/>
        <v>161.36363636363637</v>
      </c>
      <c r="K98" s="33">
        <f t="shared" si="22"/>
        <v>171.7</v>
      </c>
      <c r="L98" s="33">
        <f t="shared" si="23"/>
        <v>10.336363636363615</v>
      </c>
      <c r="M98" s="33"/>
      <c r="N98" s="33"/>
      <c r="O98" s="33">
        <f t="shared" si="24"/>
        <v>171.7</v>
      </c>
      <c r="P98" s="33">
        <f t="shared" si="25"/>
        <v>94.400000000000034</v>
      </c>
      <c r="Q98" s="33">
        <v>77.299999999999955</v>
      </c>
      <c r="R98" s="63"/>
      <c r="U98" s="70"/>
      <c r="V98" s="1"/>
      <c r="W98" s="1"/>
      <c r="X98" s="1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9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9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9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9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9"/>
      <c r="FE98" s="8"/>
      <c r="FF98" s="8"/>
    </row>
    <row r="99" spans="1:162" s="2" customFormat="1" ht="17.100000000000001" customHeight="1">
      <c r="A99" s="13" t="s">
        <v>84</v>
      </c>
      <c r="B99" s="64">
        <v>314.3</v>
      </c>
      <c r="C99" s="64">
        <v>390.16920999999996</v>
      </c>
      <c r="D99" s="4">
        <f t="shared" si="20"/>
        <v>1.2041391059497295</v>
      </c>
      <c r="E99" s="10">
        <v>15</v>
      </c>
      <c r="F99" s="5">
        <f t="shared" si="31"/>
        <v>1</v>
      </c>
      <c r="G99" s="5">
        <v>10</v>
      </c>
      <c r="H99" s="40">
        <f t="shared" si="27"/>
        <v>1.1224834635698377</v>
      </c>
      <c r="I99" s="41">
        <v>1879</v>
      </c>
      <c r="J99" s="33">
        <f t="shared" si="21"/>
        <v>170.81818181818181</v>
      </c>
      <c r="K99" s="33">
        <f t="shared" si="22"/>
        <v>191.7</v>
      </c>
      <c r="L99" s="33">
        <f t="shared" si="23"/>
        <v>20.881818181818176</v>
      </c>
      <c r="M99" s="33"/>
      <c r="N99" s="33"/>
      <c r="O99" s="33">
        <f t="shared" si="24"/>
        <v>191.7</v>
      </c>
      <c r="P99" s="33">
        <f t="shared" si="25"/>
        <v>191.7</v>
      </c>
      <c r="Q99" s="33"/>
      <c r="R99" s="63"/>
      <c r="U99" s="70"/>
      <c r="V99" s="1"/>
      <c r="W99" s="1"/>
      <c r="X99" s="1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9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9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9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9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9"/>
      <c r="FE99" s="8"/>
      <c r="FF99" s="8"/>
    </row>
    <row r="100" spans="1:162" s="2" customFormat="1" ht="17.100000000000001" customHeight="1">
      <c r="A100" s="13" t="s">
        <v>85</v>
      </c>
      <c r="B100" s="64">
        <v>344.2</v>
      </c>
      <c r="C100" s="64">
        <v>389.88941999999969</v>
      </c>
      <c r="D100" s="4">
        <f t="shared" si="20"/>
        <v>1.1327409064497376</v>
      </c>
      <c r="E100" s="10">
        <v>15</v>
      </c>
      <c r="F100" s="5">
        <f t="shared" si="31"/>
        <v>1</v>
      </c>
      <c r="G100" s="5">
        <v>10</v>
      </c>
      <c r="H100" s="40">
        <f t="shared" si="27"/>
        <v>1.0796445438698425</v>
      </c>
      <c r="I100" s="41">
        <v>2138</v>
      </c>
      <c r="J100" s="33">
        <f t="shared" si="21"/>
        <v>194.36363636363637</v>
      </c>
      <c r="K100" s="33">
        <f t="shared" si="22"/>
        <v>209.8</v>
      </c>
      <c r="L100" s="33">
        <f t="shared" si="23"/>
        <v>15.436363636363637</v>
      </c>
      <c r="M100" s="33"/>
      <c r="N100" s="33"/>
      <c r="O100" s="33">
        <f t="shared" si="24"/>
        <v>209.8</v>
      </c>
      <c r="P100" s="33">
        <f t="shared" si="25"/>
        <v>209.8</v>
      </c>
      <c r="Q100" s="33"/>
      <c r="R100" s="63"/>
      <c r="S100" s="63"/>
      <c r="T100" s="1"/>
      <c r="U100" s="70"/>
      <c r="V100" s="1"/>
      <c r="W100" s="1"/>
      <c r="X100" s="1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9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9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9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9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9"/>
      <c r="FE100" s="8"/>
      <c r="FF100" s="8"/>
    </row>
    <row r="101" spans="1:162" s="2" customFormat="1" ht="17.100000000000001" customHeight="1">
      <c r="A101" s="17" t="s">
        <v>86</v>
      </c>
      <c r="B101" s="65"/>
      <c r="C101" s="65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3"/>
      <c r="Q101" s="33"/>
      <c r="R101" s="63"/>
      <c r="S101" s="63"/>
      <c r="T101" s="1"/>
      <c r="U101" s="70"/>
      <c r="V101" s="1"/>
      <c r="W101" s="1"/>
      <c r="X101" s="1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9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9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9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9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9"/>
      <c r="FE101" s="8"/>
      <c r="FF101" s="8"/>
    </row>
    <row r="102" spans="1:162" s="2" customFormat="1" ht="17.100000000000001" customHeight="1">
      <c r="A102" s="13" t="s">
        <v>87</v>
      </c>
      <c r="B102" s="64">
        <v>144.30000000000001</v>
      </c>
      <c r="C102" s="64">
        <v>189.62094999999997</v>
      </c>
      <c r="D102" s="4">
        <f t="shared" si="20"/>
        <v>1.2114074497574496</v>
      </c>
      <c r="E102" s="10">
        <v>15</v>
      </c>
      <c r="F102" s="5">
        <f>F$34</f>
        <v>1</v>
      </c>
      <c r="G102" s="5">
        <v>10</v>
      </c>
      <c r="H102" s="40">
        <f t="shared" si="27"/>
        <v>1.1268444698544697</v>
      </c>
      <c r="I102" s="41">
        <v>776</v>
      </c>
      <c r="J102" s="33">
        <f t="shared" si="21"/>
        <v>70.545454545454547</v>
      </c>
      <c r="K102" s="33">
        <f t="shared" si="22"/>
        <v>79.5</v>
      </c>
      <c r="L102" s="33">
        <f t="shared" si="23"/>
        <v>8.9545454545454533</v>
      </c>
      <c r="M102" s="33"/>
      <c r="N102" s="33"/>
      <c r="O102" s="33">
        <f t="shared" si="24"/>
        <v>79.5</v>
      </c>
      <c r="P102" s="33">
        <f t="shared" si="25"/>
        <v>79.5</v>
      </c>
      <c r="Q102" s="33"/>
      <c r="R102" s="63"/>
      <c r="S102" s="63"/>
      <c r="T102" s="1"/>
      <c r="U102" s="70"/>
      <c r="V102" s="1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9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9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9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9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9"/>
      <c r="FE102" s="8"/>
      <c r="FF102" s="8"/>
    </row>
    <row r="103" spans="1:162" s="2" customFormat="1" ht="17.100000000000001" customHeight="1">
      <c r="A103" s="13" t="s">
        <v>88</v>
      </c>
      <c r="B103" s="64">
        <v>1921.5</v>
      </c>
      <c r="C103" s="64">
        <v>2408.8335000000002</v>
      </c>
      <c r="D103" s="4">
        <f t="shared" si="20"/>
        <v>1.2053621389539422</v>
      </c>
      <c r="E103" s="10">
        <v>15</v>
      </c>
      <c r="F103" s="5">
        <f t="shared" ref="F103:F114" si="32">F$34</f>
        <v>1</v>
      </c>
      <c r="G103" s="5">
        <v>10</v>
      </c>
      <c r="H103" s="40">
        <f t="shared" si="27"/>
        <v>1.1232172833723653</v>
      </c>
      <c r="I103" s="41">
        <v>2344</v>
      </c>
      <c r="J103" s="33">
        <f t="shared" si="21"/>
        <v>213.09090909090909</v>
      </c>
      <c r="K103" s="33">
        <f t="shared" si="22"/>
        <v>239.3</v>
      </c>
      <c r="L103" s="33">
        <f t="shared" si="23"/>
        <v>26.209090909090918</v>
      </c>
      <c r="M103" s="33"/>
      <c r="N103" s="33"/>
      <c r="O103" s="33">
        <f t="shared" si="24"/>
        <v>239.3</v>
      </c>
      <c r="P103" s="33">
        <f t="shared" si="25"/>
        <v>174.5</v>
      </c>
      <c r="Q103" s="33">
        <v>64.8</v>
      </c>
      <c r="R103" s="63"/>
      <c r="S103" s="63"/>
      <c r="U103" s="70"/>
      <c r="V103" s="1"/>
      <c r="W103" s="1"/>
      <c r="X103" s="1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9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9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9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9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9"/>
      <c r="FE103" s="8"/>
      <c r="FF103" s="8"/>
    </row>
    <row r="104" spans="1:162" s="2" customFormat="1" ht="17.100000000000001" customHeight="1">
      <c r="A104" s="13" t="s">
        <v>89</v>
      </c>
      <c r="B104" s="64">
        <v>198.2</v>
      </c>
      <c r="C104" s="64">
        <v>535.82564000000013</v>
      </c>
      <c r="D104" s="4">
        <f t="shared" si="20"/>
        <v>1.3</v>
      </c>
      <c r="E104" s="10">
        <v>15</v>
      </c>
      <c r="F104" s="5">
        <f t="shared" si="32"/>
        <v>1</v>
      </c>
      <c r="G104" s="5">
        <v>10</v>
      </c>
      <c r="H104" s="40">
        <f t="shared" si="27"/>
        <v>1.18</v>
      </c>
      <c r="I104" s="41">
        <v>1316</v>
      </c>
      <c r="J104" s="33">
        <f t="shared" si="21"/>
        <v>119.63636363636364</v>
      </c>
      <c r="K104" s="33">
        <f t="shared" si="22"/>
        <v>141.19999999999999</v>
      </c>
      <c r="L104" s="33">
        <f t="shared" si="23"/>
        <v>21.563636363636348</v>
      </c>
      <c r="M104" s="33"/>
      <c r="N104" s="33"/>
      <c r="O104" s="33">
        <f t="shared" si="24"/>
        <v>141.19999999999999</v>
      </c>
      <c r="P104" s="33">
        <f t="shared" si="25"/>
        <v>114.99999999999994</v>
      </c>
      <c r="Q104" s="33">
        <v>26.200000000000045</v>
      </c>
      <c r="R104" s="63"/>
      <c r="S104" s="63"/>
      <c r="T104" s="1"/>
      <c r="U104" s="70"/>
      <c r="V104" s="1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9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9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9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9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9"/>
      <c r="FE104" s="8"/>
      <c r="FF104" s="8"/>
    </row>
    <row r="105" spans="1:162" s="2" customFormat="1" ht="17.100000000000001" customHeight="1">
      <c r="A105" s="13" t="s">
        <v>90</v>
      </c>
      <c r="B105" s="64">
        <v>1212.4000000000001</v>
      </c>
      <c r="C105" s="64">
        <v>365.16935000000007</v>
      </c>
      <c r="D105" s="4">
        <f t="shared" si="20"/>
        <v>0.30119543879907623</v>
      </c>
      <c r="E105" s="10">
        <v>15</v>
      </c>
      <c r="F105" s="5">
        <f t="shared" si="32"/>
        <v>1</v>
      </c>
      <c r="G105" s="5">
        <v>10</v>
      </c>
      <c r="H105" s="40">
        <f t="shared" si="27"/>
        <v>0.58071726327944573</v>
      </c>
      <c r="I105" s="41">
        <v>524</v>
      </c>
      <c r="J105" s="33">
        <f t="shared" si="21"/>
        <v>47.636363636363633</v>
      </c>
      <c r="K105" s="33">
        <f t="shared" si="22"/>
        <v>27.7</v>
      </c>
      <c r="L105" s="33">
        <f t="shared" si="23"/>
        <v>-19.936363636363634</v>
      </c>
      <c r="M105" s="33"/>
      <c r="N105" s="33"/>
      <c r="O105" s="33">
        <f t="shared" si="24"/>
        <v>27.7</v>
      </c>
      <c r="P105" s="33">
        <f t="shared" si="25"/>
        <v>27.7</v>
      </c>
      <c r="Q105" s="33"/>
      <c r="R105" s="63"/>
      <c r="S105" s="63"/>
      <c r="T105" s="1"/>
      <c r="U105" s="70"/>
      <c r="V105" s="1"/>
      <c r="W105" s="1"/>
      <c r="X105" s="1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9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9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9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9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9"/>
      <c r="FE105" s="8"/>
      <c r="FF105" s="8"/>
    </row>
    <row r="106" spans="1:162" s="2" customFormat="1" ht="17.100000000000001" customHeight="1">
      <c r="A106" s="13" t="s">
        <v>91</v>
      </c>
      <c r="B106" s="64">
        <v>470.3</v>
      </c>
      <c r="C106" s="64">
        <v>312.40822999999978</v>
      </c>
      <c r="D106" s="4">
        <f t="shared" si="20"/>
        <v>0.66427435679353553</v>
      </c>
      <c r="E106" s="10">
        <v>15</v>
      </c>
      <c r="F106" s="5">
        <f t="shared" si="32"/>
        <v>1</v>
      </c>
      <c r="G106" s="5">
        <v>10</v>
      </c>
      <c r="H106" s="40">
        <f t="shared" si="27"/>
        <v>0.79856461407612134</v>
      </c>
      <c r="I106" s="41">
        <v>1359</v>
      </c>
      <c r="J106" s="33">
        <f t="shared" si="21"/>
        <v>123.54545454545455</v>
      </c>
      <c r="K106" s="33">
        <f t="shared" si="22"/>
        <v>98.7</v>
      </c>
      <c r="L106" s="33">
        <f t="shared" si="23"/>
        <v>-24.845454545454544</v>
      </c>
      <c r="M106" s="33"/>
      <c r="N106" s="33"/>
      <c r="O106" s="33">
        <f t="shared" si="24"/>
        <v>98.7</v>
      </c>
      <c r="P106" s="33">
        <f t="shared" si="25"/>
        <v>98.7</v>
      </c>
      <c r="Q106" s="33"/>
      <c r="R106" s="63"/>
      <c r="S106" s="63"/>
      <c r="U106" s="70"/>
      <c r="V106" s="1"/>
      <c r="W106" s="1"/>
      <c r="X106" s="1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9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9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9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9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9"/>
      <c r="FE106" s="8"/>
      <c r="FF106" s="8"/>
    </row>
    <row r="107" spans="1:162" s="2" customFormat="1" ht="17.100000000000001" customHeight="1">
      <c r="A107" s="13" t="s">
        <v>92</v>
      </c>
      <c r="B107" s="64">
        <v>467.6</v>
      </c>
      <c r="C107" s="64">
        <v>343.26763999999991</v>
      </c>
      <c r="D107" s="4">
        <f t="shared" si="20"/>
        <v>0.73410530367835736</v>
      </c>
      <c r="E107" s="10">
        <v>15</v>
      </c>
      <c r="F107" s="5">
        <f t="shared" si="32"/>
        <v>1</v>
      </c>
      <c r="G107" s="5">
        <v>10</v>
      </c>
      <c r="H107" s="40">
        <f t="shared" si="27"/>
        <v>0.84046318220701433</v>
      </c>
      <c r="I107" s="41">
        <v>876</v>
      </c>
      <c r="J107" s="33">
        <f t="shared" si="21"/>
        <v>79.63636363636364</v>
      </c>
      <c r="K107" s="33">
        <f t="shared" si="22"/>
        <v>66.900000000000006</v>
      </c>
      <c r="L107" s="33">
        <f t="shared" si="23"/>
        <v>-12.736363636363635</v>
      </c>
      <c r="M107" s="33"/>
      <c r="N107" s="33"/>
      <c r="O107" s="33">
        <f t="shared" si="24"/>
        <v>66.900000000000006</v>
      </c>
      <c r="P107" s="33">
        <f t="shared" si="25"/>
        <v>66.900000000000006</v>
      </c>
      <c r="Q107" s="33"/>
      <c r="R107" s="63"/>
      <c r="S107" s="63"/>
      <c r="T107" s="1"/>
      <c r="U107" s="70"/>
      <c r="V107" s="1"/>
      <c r="W107" s="1"/>
      <c r="X107" s="1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9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9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9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9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9"/>
      <c r="FE107" s="8"/>
      <c r="FF107" s="8"/>
    </row>
    <row r="108" spans="1:162" s="2" customFormat="1" ht="17.100000000000001" customHeight="1">
      <c r="A108" s="13" t="s">
        <v>93</v>
      </c>
      <c r="B108" s="64">
        <v>157.9</v>
      </c>
      <c r="C108" s="64">
        <v>254.98171000000008</v>
      </c>
      <c r="D108" s="4">
        <f t="shared" si="20"/>
        <v>1.2414830335655478</v>
      </c>
      <c r="E108" s="10">
        <v>15</v>
      </c>
      <c r="F108" s="5">
        <f t="shared" si="32"/>
        <v>1</v>
      </c>
      <c r="G108" s="5">
        <v>10</v>
      </c>
      <c r="H108" s="40">
        <f t="shared" si="27"/>
        <v>1.1448898201393287</v>
      </c>
      <c r="I108" s="41">
        <v>1298</v>
      </c>
      <c r="J108" s="33">
        <f t="shared" si="21"/>
        <v>118</v>
      </c>
      <c r="K108" s="33">
        <f t="shared" si="22"/>
        <v>135.1</v>
      </c>
      <c r="L108" s="33">
        <f t="shared" si="23"/>
        <v>17.099999999999994</v>
      </c>
      <c r="M108" s="33"/>
      <c r="N108" s="33"/>
      <c r="O108" s="33">
        <f t="shared" si="24"/>
        <v>135.1</v>
      </c>
      <c r="P108" s="33">
        <f t="shared" si="25"/>
        <v>118.19999999999999</v>
      </c>
      <c r="Q108" s="33">
        <v>16.899999999999999</v>
      </c>
      <c r="R108" s="63"/>
      <c r="S108" s="63"/>
      <c r="T108" s="1"/>
      <c r="U108" s="70"/>
      <c r="V108" s="1"/>
      <c r="X108" s="1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9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9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9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9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9"/>
      <c r="FE108" s="8"/>
      <c r="FF108" s="8"/>
    </row>
    <row r="109" spans="1:162" s="2" customFormat="1" ht="17.100000000000001" customHeight="1">
      <c r="A109" s="13" t="s">
        <v>94</v>
      </c>
      <c r="B109" s="64">
        <v>131.1</v>
      </c>
      <c r="C109" s="64">
        <v>314.59816000000012</v>
      </c>
      <c r="D109" s="4">
        <f t="shared" si="20"/>
        <v>1.3</v>
      </c>
      <c r="E109" s="10">
        <v>15</v>
      </c>
      <c r="F109" s="5">
        <f t="shared" si="32"/>
        <v>1</v>
      </c>
      <c r="G109" s="5">
        <v>10</v>
      </c>
      <c r="H109" s="40">
        <f t="shared" si="27"/>
        <v>1.18</v>
      </c>
      <c r="I109" s="41">
        <v>1563</v>
      </c>
      <c r="J109" s="33">
        <f t="shared" si="21"/>
        <v>142.09090909090909</v>
      </c>
      <c r="K109" s="33">
        <f t="shared" si="22"/>
        <v>167.7</v>
      </c>
      <c r="L109" s="33">
        <f t="shared" si="23"/>
        <v>25.609090909090895</v>
      </c>
      <c r="M109" s="33"/>
      <c r="N109" s="33"/>
      <c r="O109" s="33">
        <f t="shared" si="24"/>
        <v>167.7</v>
      </c>
      <c r="P109" s="33">
        <f t="shared" si="25"/>
        <v>167.7</v>
      </c>
      <c r="Q109" s="33"/>
      <c r="R109" s="63"/>
      <c r="S109" s="63"/>
      <c r="U109" s="70"/>
      <c r="V109" s="1"/>
      <c r="X109" s="1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9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9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9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9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9"/>
      <c r="FE109" s="8"/>
      <c r="FF109" s="8"/>
    </row>
    <row r="110" spans="1:162" s="2" customFormat="1" ht="17.100000000000001" customHeight="1">
      <c r="A110" s="13" t="s">
        <v>95</v>
      </c>
      <c r="B110" s="64">
        <v>572.6</v>
      </c>
      <c r="C110" s="64">
        <v>438.28361999999964</v>
      </c>
      <c r="D110" s="4">
        <f t="shared" si="20"/>
        <v>0.76542720922109608</v>
      </c>
      <c r="E110" s="10">
        <v>15</v>
      </c>
      <c r="F110" s="5">
        <f t="shared" si="32"/>
        <v>1</v>
      </c>
      <c r="G110" s="5">
        <v>10</v>
      </c>
      <c r="H110" s="40">
        <f t="shared" si="27"/>
        <v>0.85925632553265752</v>
      </c>
      <c r="I110" s="41">
        <v>1019</v>
      </c>
      <c r="J110" s="33">
        <f t="shared" si="21"/>
        <v>92.63636363636364</v>
      </c>
      <c r="K110" s="33">
        <f t="shared" si="22"/>
        <v>79.599999999999994</v>
      </c>
      <c r="L110" s="33">
        <f t="shared" si="23"/>
        <v>-13.036363636363646</v>
      </c>
      <c r="M110" s="33"/>
      <c r="N110" s="33"/>
      <c r="O110" s="33">
        <f t="shared" si="24"/>
        <v>79.599999999999994</v>
      </c>
      <c r="P110" s="33">
        <f t="shared" si="25"/>
        <v>79.599999999999994</v>
      </c>
      <c r="Q110" s="33"/>
      <c r="R110" s="63"/>
      <c r="S110" s="63"/>
      <c r="T110" s="1"/>
      <c r="U110" s="70"/>
      <c r="V110" s="1"/>
      <c r="W110" s="1"/>
      <c r="X110" s="1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9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9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9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9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9"/>
      <c r="FE110" s="8"/>
      <c r="FF110" s="8"/>
    </row>
    <row r="111" spans="1:162" s="2" customFormat="1" ht="17.100000000000001" customHeight="1">
      <c r="A111" s="13" t="s">
        <v>96</v>
      </c>
      <c r="B111" s="64">
        <v>294.5</v>
      </c>
      <c r="C111" s="64">
        <v>133.27356000000029</v>
      </c>
      <c r="D111" s="4">
        <f t="shared" si="20"/>
        <v>0.45254179966044239</v>
      </c>
      <c r="E111" s="10">
        <v>15</v>
      </c>
      <c r="F111" s="5">
        <f t="shared" si="32"/>
        <v>1</v>
      </c>
      <c r="G111" s="5">
        <v>10</v>
      </c>
      <c r="H111" s="40">
        <f t="shared" si="27"/>
        <v>0.6715250797962653</v>
      </c>
      <c r="I111" s="41">
        <v>1508</v>
      </c>
      <c r="J111" s="33">
        <f t="shared" si="21"/>
        <v>137.09090909090909</v>
      </c>
      <c r="K111" s="33">
        <f t="shared" si="22"/>
        <v>92.1</v>
      </c>
      <c r="L111" s="33">
        <f t="shared" si="23"/>
        <v>-44.990909090909099</v>
      </c>
      <c r="M111" s="33"/>
      <c r="N111" s="33"/>
      <c r="O111" s="33">
        <f t="shared" si="24"/>
        <v>92.1</v>
      </c>
      <c r="P111" s="33">
        <f t="shared" si="25"/>
        <v>92.1</v>
      </c>
      <c r="Q111" s="33"/>
      <c r="R111" s="63"/>
      <c r="S111" s="63"/>
      <c r="T111" s="1"/>
      <c r="U111" s="70"/>
      <c r="V111" s="1"/>
      <c r="W111" s="1"/>
      <c r="X111" s="1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9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9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9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9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9"/>
      <c r="FE111" s="8"/>
      <c r="FF111" s="8"/>
    </row>
    <row r="112" spans="1:162" s="2" customFormat="1" ht="17.100000000000001" customHeight="1">
      <c r="A112" s="42" t="s">
        <v>97</v>
      </c>
      <c r="B112" s="64">
        <v>1138.2</v>
      </c>
      <c r="C112" s="64">
        <v>320.04197000000045</v>
      </c>
      <c r="D112" s="4">
        <f t="shared" si="20"/>
        <v>0.28118254261114078</v>
      </c>
      <c r="E112" s="10">
        <v>15</v>
      </c>
      <c r="F112" s="5">
        <f t="shared" si="32"/>
        <v>1</v>
      </c>
      <c r="G112" s="5">
        <v>10</v>
      </c>
      <c r="H112" s="40">
        <f t="shared" si="27"/>
        <v>0.56870952556668442</v>
      </c>
      <c r="I112" s="41">
        <v>725</v>
      </c>
      <c r="J112" s="33">
        <f t="shared" si="21"/>
        <v>65.909090909090907</v>
      </c>
      <c r="K112" s="33">
        <f t="shared" si="22"/>
        <v>37.5</v>
      </c>
      <c r="L112" s="33">
        <f t="shared" si="23"/>
        <v>-28.409090909090907</v>
      </c>
      <c r="M112" s="33"/>
      <c r="N112" s="33"/>
      <c r="O112" s="33">
        <f t="shared" si="24"/>
        <v>37.5</v>
      </c>
      <c r="P112" s="33">
        <f t="shared" si="25"/>
        <v>37.5</v>
      </c>
      <c r="Q112" s="33"/>
      <c r="R112" s="63"/>
      <c r="S112" s="63"/>
      <c r="T112" s="1"/>
      <c r="U112" s="70"/>
      <c r="V112" s="1"/>
      <c r="W112" s="1"/>
      <c r="X112" s="1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9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9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9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9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9"/>
      <c r="FE112" s="8"/>
      <c r="FF112" s="8"/>
    </row>
    <row r="113" spans="1:162" s="2" customFormat="1" ht="17.100000000000001" customHeight="1">
      <c r="A113" s="13" t="s">
        <v>98</v>
      </c>
      <c r="B113" s="64">
        <v>263.89999999999998</v>
      </c>
      <c r="C113" s="64">
        <v>170.44523000000009</v>
      </c>
      <c r="D113" s="4">
        <f t="shared" si="20"/>
        <v>0.64587051913603677</v>
      </c>
      <c r="E113" s="10">
        <v>15</v>
      </c>
      <c r="F113" s="5">
        <f t="shared" si="32"/>
        <v>1</v>
      </c>
      <c r="G113" s="5">
        <v>10</v>
      </c>
      <c r="H113" s="40">
        <f t="shared" si="27"/>
        <v>0.78752231148162211</v>
      </c>
      <c r="I113" s="41">
        <v>976</v>
      </c>
      <c r="J113" s="33">
        <f t="shared" si="21"/>
        <v>88.727272727272734</v>
      </c>
      <c r="K113" s="33">
        <f t="shared" si="22"/>
        <v>69.900000000000006</v>
      </c>
      <c r="L113" s="33">
        <f t="shared" si="23"/>
        <v>-18.827272727272728</v>
      </c>
      <c r="M113" s="33"/>
      <c r="N113" s="33"/>
      <c r="O113" s="33">
        <f t="shared" si="24"/>
        <v>69.900000000000006</v>
      </c>
      <c r="P113" s="33">
        <f t="shared" si="25"/>
        <v>9.9000000000000057</v>
      </c>
      <c r="Q113" s="33">
        <v>60</v>
      </c>
      <c r="R113" s="63"/>
      <c r="S113" s="63"/>
      <c r="T113" s="1"/>
      <c r="U113" s="70"/>
      <c r="V113" s="1"/>
      <c r="W113" s="1"/>
      <c r="X113" s="1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9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9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9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9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9"/>
      <c r="FE113" s="8"/>
      <c r="FF113" s="8"/>
    </row>
    <row r="114" spans="1:162" s="2" customFormat="1" ht="17.100000000000001" customHeight="1">
      <c r="A114" s="13" t="s">
        <v>99</v>
      </c>
      <c r="B114" s="64">
        <v>90.1</v>
      </c>
      <c r="C114" s="64">
        <v>300.98565000000002</v>
      </c>
      <c r="D114" s="4">
        <f t="shared" si="20"/>
        <v>1.3</v>
      </c>
      <c r="E114" s="10">
        <v>15</v>
      </c>
      <c r="F114" s="5">
        <f t="shared" si="32"/>
        <v>1</v>
      </c>
      <c r="G114" s="5">
        <v>10</v>
      </c>
      <c r="H114" s="40">
        <f t="shared" si="27"/>
        <v>1.18</v>
      </c>
      <c r="I114" s="41">
        <v>740</v>
      </c>
      <c r="J114" s="33">
        <f t="shared" si="21"/>
        <v>67.272727272727266</v>
      </c>
      <c r="K114" s="33">
        <f t="shared" si="22"/>
        <v>79.400000000000006</v>
      </c>
      <c r="L114" s="33">
        <f t="shared" si="23"/>
        <v>12.127272727272739</v>
      </c>
      <c r="M114" s="33"/>
      <c r="N114" s="33"/>
      <c r="O114" s="33">
        <f t="shared" si="24"/>
        <v>79.400000000000006</v>
      </c>
      <c r="P114" s="33">
        <f t="shared" si="25"/>
        <v>58.2</v>
      </c>
      <c r="Q114" s="33">
        <v>21.2</v>
      </c>
      <c r="R114" s="63"/>
      <c r="S114" s="63"/>
      <c r="T114" s="1"/>
      <c r="U114" s="70"/>
      <c r="V114" s="1"/>
      <c r="W114" s="1"/>
      <c r="X114" s="1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9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9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9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9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9"/>
      <c r="FE114" s="8"/>
      <c r="FF114" s="8"/>
    </row>
    <row r="115" spans="1:162" s="2" customFormat="1" ht="17.100000000000001" customHeight="1">
      <c r="A115" s="17" t="s">
        <v>100</v>
      </c>
      <c r="B115" s="65"/>
      <c r="C115" s="65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3"/>
      <c r="Q115" s="33"/>
      <c r="R115" s="63"/>
      <c r="S115" s="63"/>
      <c r="U115" s="70"/>
      <c r="V115" s="1"/>
      <c r="W115" s="1"/>
      <c r="X115" s="1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9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9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9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9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9"/>
      <c r="FE115" s="8"/>
      <c r="FF115" s="8"/>
    </row>
    <row r="116" spans="1:162" s="2" customFormat="1" ht="15.6" customHeight="1">
      <c r="A116" s="13" t="s">
        <v>101</v>
      </c>
      <c r="B116" s="64">
        <v>2996.7</v>
      </c>
      <c r="C116" s="64">
        <v>3735.8484300000036</v>
      </c>
      <c r="D116" s="4">
        <f t="shared" si="20"/>
        <v>1.2046654129542498</v>
      </c>
      <c r="E116" s="10">
        <v>15</v>
      </c>
      <c r="F116" s="5">
        <f>F$35</f>
        <v>1</v>
      </c>
      <c r="G116" s="5">
        <v>10</v>
      </c>
      <c r="H116" s="40">
        <f t="shared" si="27"/>
        <v>1.1227992477725499</v>
      </c>
      <c r="I116" s="41">
        <v>2352</v>
      </c>
      <c r="J116" s="33">
        <f t="shared" si="21"/>
        <v>213.81818181818181</v>
      </c>
      <c r="K116" s="33">
        <f t="shared" si="22"/>
        <v>240.1</v>
      </c>
      <c r="L116" s="33">
        <f t="shared" si="23"/>
        <v>26.281818181818181</v>
      </c>
      <c r="M116" s="33"/>
      <c r="N116" s="33"/>
      <c r="O116" s="33">
        <f t="shared" si="24"/>
        <v>240.1</v>
      </c>
      <c r="P116" s="33">
        <f t="shared" si="25"/>
        <v>82.500000000000085</v>
      </c>
      <c r="Q116" s="33">
        <v>157.59999999999991</v>
      </c>
      <c r="R116" s="63"/>
      <c r="S116" s="63"/>
      <c r="U116" s="70"/>
      <c r="V116" s="1"/>
      <c r="W116" s="1"/>
      <c r="X116" s="1"/>
      <c r="Y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9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9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9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9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9"/>
      <c r="FE116" s="8"/>
      <c r="FF116" s="8"/>
    </row>
    <row r="117" spans="1:162" s="2" customFormat="1" ht="17.100000000000001" customHeight="1">
      <c r="A117" s="13" t="s">
        <v>102</v>
      </c>
      <c r="B117" s="64">
        <v>2845.8</v>
      </c>
      <c r="C117" s="64">
        <v>3230.3846699999999</v>
      </c>
      <c r="D117" s="4">
        <f t="shared" si="20"/>
        <v>1.1351411448450346</v>
      </c>
      <c r="E117" s="10">
        <v>15</v>
      </c>
      <c r="F117" s="5">
        <f t="shared" ref="F117:F130" si="33">F$35</f>
        <v>1</v>
      </c>
      <c r="G117" s="5">
        <v>10</v>
      </c>
      <c r="H117" s="40">
        <f t="shared" si="27"/>
        <v>1.0810846869070208</v>
      </c>
      <c r="I117" s="41">
        <v>2198</v>
      </c>
      <c r="J117" s="33">
        <f t="shared" si="21"/>
        <v>199.81818181818181</v>
      </c>
      <c r="K117" s="33">
        <f t="shared" si="22"/>
        <v>216</v>
      </c>
      <c r="L117" s="33">
        <f t="shared" si="23"/>
        <v>16.181818181818187</v>
      </c>
      <c r="M117" s="33"/>
      <c r="N117" s="33"/>
      <c r="O117" s="33">
        <f t="shared" si="24"/>
        <v>216</v>
      </c>
      <c r="P117" s="33">
        <f t="shared" si="25"/>
        <v>0</v>
      </c>
      <c r="Q117" s="33">
        <v>216</v>
      </c>
      <c r="R117" s="63"/>
      <c r="S117" s="63"/>
      <c r="U117" s="70"/>
      <c r="V117" s="1"/>
      <c r="Y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9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9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9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9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9"/>
      <c r="FE117" s="8"/>
      <c r="FF117" s="8"/>
    </row>
    <row r="118" spans="1:162" s="2" customFormat="1" ht="17.100000000000001" customHeight="1">
      <c r="A118" s="13" t="s">
        <v>103</v>
      </c>
      <c r="B118" s="64">
        <v>4019.7</v>
      </c>
      <c r="C118" s="64">
        <v>2889.4873099999986</v>
      </c>
      <c r="D118" s="4">
        <f t="shared" si="20"/>
        <v>0.71883158195885233</v>
      </c>
      <c r="E118" s="10">
        <v>15</v>
      </c>
      <c r="F118" s="5">
        <f t="shared" si="33"/>
        <v>1</v>
      </c>
      <c r="G118" s="5">
        <v>10</v>
      </c>
      <c r="H118" s="40">
        <f t="shared" si="27"/>
        <v>0.83129894917531144</v>
      </c>
      <c r="I118" s="41">
        <v>3551</v>
      </c>
      <c r="J118" s="33">
        <f t="shared" si="21"/>
        <v>322.81818181818181</v>
      </c>
      <c r="K118" s="33">
        <f t="shared" si="22"/>
        <v>268.39999999999998</v>
      </c>
      <c r="L118" s="33">
        <f t="shared" si="23"/>
        <v>-54.418181818181836</v>
      </c>
      <c r="M118" s="33"/>
      <c r="N118" s="33"/>
      <c r="O118" s="33">
        <f t="shared" si="24"/>
        <v>268.39999999999998</v>
      </c>
      <c r="P118" s="33">
        <f t="shared" si="25"/>
        <v>0</v>
      </c>
      <c r="Q118" s="33">
        <v>268.40000000000009</v>
      </c>
      <c r="R118" s="63"/>
      <c r="S118" s="63"/>
      <c r="U118" s="70"/>
      <c r="V118" s="1"/>
      <c r="Y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9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9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9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9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9"/>
      <c r="FE118" s="8"/>
      <c r="FF118" s="8"/>
    </row>
    <row r="119" spans="1:162" s="2" customFormat="1" ht="17.100000000000001" customHeight="1">
      <c r="A119" s="13" t="s">
        <v>104</v>
      </c>
      <c r="B119" s="64">
        <v>4839.8</v>
      </c>
      <c r="C119" s="64">
        <v>4903.7369800000006</v>
      </c>
      <c r="D119" s="4">
        <f t="shared" si="20"/>
        <v>1.0132106657299889</v>
      </c>
      <c r="E119" s="10">
        <v>15</v>
      </c>
      <c r="F119" s="5">
        <f t="shared" si="33"/>
        <v>1</v>
      </c>
      <c r="G119" s="5">
        <v>10</v>
      </c>
      <c r="H119" s="40">
        <f t="shared" si="27"/>
        <v>1.0079263994379932</v>
      </c>
      <c r="I119" s="41">
        <v>2433</v>
      </c>
      <c r="J119" s="33">
        <f t="shared" si="21"/>
        <v>221.18181818181819</v>
      </c>
      <c r="K119" s="33">
        <f t="shared" si="22"/>
        <v>222.9</v>
      </c>
      <c r="L119" s="33">
        <f t="shared" si="23"/>
        <v>1.7181818181818187</v>
      </c>
      <c r="M119" s="33"/>
      <c r="N119" s="33"/>
      <c r="O119" s="33">
        <f t="shared" si="24"/>
        <v>222.9</v>
      </c>
      <c r="P119" s="33">
        <f t="shared" si="25"/>
        <v>180.5</v>
      </c>
      <c r="Q119" s="33">
        <v>42.4</v>
      </c>
      <c r="R119" s="63"/>
      <c r="S119" s="63"/>
      <c r="U119" s="70"/>
      <c r="V119" s="1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9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9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9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9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9"/>
      <c r="FE119" s="8"/>
      <c r="FF119" s="8"/>
    </row>
    <row r="120" spans="1:162" s="2" customFormat="1" ht="17.100000000000001" customHeight="1">
      <c r="A120" s="13" t="s">
        <v>105</v>
      </c>
      <c r="B120" s="64">
        <v>10278.4</v>
      </c>
      <c r="C120" s="64">
        <v>9227.045369999998</v>
      </c>
      <c r="D120" s="4">
        <f t="shared" si="20"/>
        <v>0.89771222855697363</v>
      </c>
      <c r="E120" s="10">
        <v>15</v>
      </c>
      <c r="F120" s="5">
        <f t="shared" si="33"/>
        <v>1</v>
      </c>
      <c r="G120" s="5">
        <v>10</v>
      </c>
      <c r="H120" s="40">
        <f t="shared" si="27"/>
        <v>0.93862733713418423</v>
      </c>
      <c r="I120" s="41">
        <v>2811</v>
      </c>
      <c r="J120" s="33">
        <f t="shared" si="21"/>
        <v>255.54545454545453</v>
      </c>
      <c r="K120" s="33">
        <f t="shared" si="22"/>
        <v>239.9</v>
      </c>
      <c r="L120" s="33">
        <f t="shared" si="23"/>
        <v>-15.645454545454527</v>
      </c>
      <c r="M120" s="33"/>
      <c r="N120" s="33"/>
      <c r="O120" s="33">
        <f t="shared" si="24"/>
        <v>239.9</v>
      </c>
      <c r="P120" s="33">
        <f t="shared" si="25"/>
        <v>215.9</v>
      </c>
      <c r="Q120" s="33">
        <v>24</v>
      </c>
      <c r="R120" s="63"/>
      <c r="S120" s="63"/>
      <c r="U120" s="70"/>
      <c r="V120" s="1"/>
      <c r="X120" s="1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9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9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9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9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9"/>
      <c r="FE120" s="8"/>
      <c r="FF120" s="8"/>
    </row>
    <row r="121" spans="1:162" s="2" customFormat="1" ht="17.100000000000001" customHeight="1">
      <c r="A121" s="13" t="s">
        <v>106</v>
      </c>
      <c r="B121" s="64">
        <v>1836</v>
      </c>
      <c r="C121" s="64">
        <v>1578.3990899999999</v>
      </c>
      <c r="D121" s="4">
        <f t="shared" si="20"/>
        <v>0.85969449346405225</v>
      </c>
      <c r="E121" s="10">
        <v>15</v>
      </c>
      <c r="F121" s="5">
        <f t="shared" si="33"/>
        <v>1</v>
      </c>
      <c r="G121" s="5">
        <v>10</v>
      </c>
      <c r="H121" s="40">
        <f t="shared" si="27"/>
        <v>0.91581669607843141</v>
      </c>
      <c r="I121" s="41">
        <v>3454</v>
      </c>
      <c r="J121" s="33">
        <f t="shared" si="21"/>
        <v>314</v>
      </c>
      <c r="K121" s="33">
        <f t="shared" si="22"/>
        <v>287.60000000000002</v>
      </c>
      <c r="L121" s="33">
        <f t="shared" si="23"/>
        <v>-26.399999999999977</v>
      </c>
      <c r="M121" s="33"/>
      <c r="N121" s="33"/>
      <c r="O121" s="33">
        <f t="shared" si="24"/>
        <v>287.60000000000002</v>
      </c>
      <c r="P121" s="33">
        <f t="shared" si="25"/>
        <v>148.20000000000002</v>
      </c>
      <c r="Q121" s="33">
        <v>139.4</v>
      </c>
      <c r="R121" s="63"/>
      <c r="S121" s="63"/>
      <c r="U121" s="70"/>
      <c r="V121" s="1"/>
      <c r="W121" s="1"/>
      <c r="X121" s="1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9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9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9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9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9"/>
      <c r="FE121" s="8"/>
      <c r="FF121" s="8"/>
    </row>
    <row r="122" spans="1:162" s="2" customFormat="1" ht="17.100000000000001" customHeight="1">
      <c r="A122" s="13" t="s">
        <v>107</v>
      </c>
      <c r="B122" s="64">
        <v>6028.8</v>
      </c>
      <c r="C122" s="64">
        <v>1440.0387199999998</v>
      </c>
      <c r="D122" s="4">
        <f t="shared" ref="D122:D185" si="34">IF(E122=0,0,IF(B122=0,1,IF(C122&lt;0,0,IF(C122/B122&gt;1.2,IF((C122/B122-1.2)*0.1+1.2&gt;1.3,1.3,(C122/B122-1.2)*0.1+1.2),C122/B122))))</f>
        <v>0.23885992569002118</v>
      </c>
      <c r="E122" s="10">
        <v>15</v>
      </c>
      <c r="F122" s="5">
        <f t="shared" si="33"/>
        <v>1</v>
      </c>
      <c r="G122" s="5">
        <v>10</v>
      </c>
      <c r="H122" s="40">
        <f t="shared" si="27"/>
        <v>0.54331595541401267</v>
      </c>
      <c r="I122" s="41">
        <v>3619</v>
      </c>
      <c r="J122" s="33">
        <f t="shared" ref="J122:J185" si="35">I122/11</f>
        <v>329</v>
      </c>
      <c r="K122" s="33">
        <f t="shared" ref="K122:K185" si="36">ROUND(H122*J122,1)</f>
        <v>178.8</v>
      </c>
      <c r="L122" s="33">
        <f t="shared" ref="L122:L185" si="37">K122-J122</f>
        <v>-150.19999999999999</v>
      </c>
      <c r="M122" s="33"/>
      <c r="N122" s="33"/>
      <c r="O122" s="33">
        <f t="shared" ref="O122:O185" si="38">ROUND(K122-M122-N122,1)</f>
        <v>178.8</v>
      </c>
      <c r="P122" s="33">
        <f t="shared" ref="P122:P185" si="39">O122-Q122</f>
        <v>178.8</v>
      </c>
      <c r="Q122" s="33"/>
      <c r="R122" s="63"/>
      <c r="S122" s="63"/>
      <c r="U122" s="70"/>
      <c r="V122" s="1"/>
      <c r="W122" s="1"/>
      <c r="X122" s="1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9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9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9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9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9"/>
      <c r="FE122" s="8"/>
      <c r="FF122" s="8"/>
    </row>
    <row r="123" spans="1:162" s="2" customFormat="1" ht="17.100000000000001" customHeight="1">
      <c r="A123" s="13" t="s">
        <v>108</v>
      </c>
      <c r="B123" s="64">
        <v>1439.3</v>
      </c>
      <c r="C123" s="64">
        <v>2602.00666</v>
      </c>
      <c r="D123" s="4">
        <f t="shared" si="34"/>
        <v>1.2607827874661293</v>
      </c>
      <c r="E123" s="10">
        <v>15</v>
      </c>
      <c r="F123" s="5">
        <f t="shared" si="33"/>
        <v>1</v>
      </c>
      <c r="G123" s="5">
        <v>10</v>
      </c>
      <c r="H123" s="40">
        <f t="shared" ref="H123:H186" si="40">(D123*E123+F123*G123)/(E123+G123)</f>
        <v>1.1564696724796775</v>
      </c>
      <c r="I123" s="41">
        <v>2332</v>
      </c>
      <c r="J123" s="33">
        <f t="shared" si="35"/>
        <v>212</v>
      </c>
      <c r="K123" s="33">
        <f t="shared" si="36"/>
        <v>245.2</v>
      </c>
      <c r="L123" s="33">
        <f t="shared" si="37"/>
        <v>33.199999999999989</v>
      </c>
      <c r="M123" s="33"/>
      <c r="N123" s="33"/>
      <c r="O123" s="33">
        <f t="shared" si="38"/>
        <v>245.2</v>
      </c>
      <c r="P123" s="33">
        <f t="shared" si="39"/>
        <v>216.39999999999998</v>
      </c>
      <c r="Q123" s="33">
        <v>28.8</v>
      </c>
      <c r="R123" s="63"/>
      <c r="S123" s="63"/>
      <c r="U123" s="70"/>
      <c r="V123" s="1"/>
      <c r="W123" s="1"/>
      <c r="X123" s="1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9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9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9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9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9"/>
      <c r="FE123" s="8"/>
      <c r="FF123" s="8"/>
    </row>
    <row r="124" spans="1:162" s="2" customFormat="1" ht="17.100000000000001" customHeight="1">
      <c r="A124" s="13" t="s">
        <v>109</v>
      </c>
      <c r="B124" s="64">
        <v>3006.4</v>
      </c>
      <c r="C124" s="64">
        <v>1973.0014000000003</v>
      </c>
      <c r="D124" s="4">
        <f t="shared" si="34"/>
        <v>0.65626709686003204</v>
      </c>
      <c r="E124" s="10">
        <v>15</v>
      </c>
      <c r="F124" s="5">
        <f t="shared" si="33"/>
        <v>1</v>
      </c>
      <c r="G124" s="5">
        <v>10</v>
      </c>
      <c r="H124" s="40">
        <f t="shared" si="40"/>
        <v>0.79376025811601925</v>
      </c>
      <c r="I124" s="41">
        <v>5877</v>
      </c>
      <c r="J124" s="33">
        <f t="shared" si="35"/>
        <v>534.27272727272725</v>
      </c>
      <c r="K124" s="33">
        <f t="shared" si="36"/>
        <v>424.1</v>
      </c>
      <c r="L124" s="33">
        <f t="shared" si="37"/>
        <v>-110.17272727272723</v>
      </c>
      <c r="M124" s="33"/>
      <c r="N124" s="33"/>
      <c r="O124" s="33">
        <f t="shared" si="38"/>
        <v>424.1</v>
      </c>
      <c r="P124" s="33">
        <f t="shared" si="39"/>
        <v>373.70000000000005</v>
      </c>
      <c r="Q124" s="33">
        <v>50.4</v>
      </c>
      <c r="R124" s="63"/>
      <c r="S124" s="63"/>
      <c r="U124" s="70"/>
      <c r="V124" s="1"/>
      <c r="W124" s="1"/>
      <c r="X124" s="1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9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9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9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9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9"/>
      <c r="FE124" s="8"/>
      <c r="FF124" s="8"/>
    </row>
    <row r="125" spans="1:162" s="2" customFormat="1" ht="17.100000000000001" customHeight="1">
      <c r="A125" s="13" t="s">
        <v>110</v>
      </c>
      <c r="B125" s="64">
        <v>2269.9</v>
      </c>
      <c r="C125" s="64">
        <v>2698.4748399999999</v>
      </c>
      <c r="D125" s="4">
        <f t="shared" si="34"/>
        <v>1.1888078065112999</v>
      </c>
      <c r="E125" s="10">
        <v>15</v>
      </c>
      <c r="F125" s="5">
        <f t="shared" si="33"/>
        <v>1</v>
      </c>
      <c r="G125" s="5">
        <v>10</v>
      </c>
      <c r="H125" s="40">
        <f t="shared" si="40"/>
        <v>1.11328468390678</v>
      </c>
      <c r="I125" s="41">
        <v>0</v>
      </c>
      <c r="J125" s="33">
        <f t="shared" si="35"/>
        <v>0</v>
      </c>
      <c r="K125" s="33">
        <f t="shared" si="36"/>
        <v>0</v>
      </c>
      <c r="L125" s="33">
        <f t="shared" si="37"/>
        <v>0</v>
      </c>
      <c r="M125" s="33"/>
      <c r="N125" s="33"/>
      <c r="O125" s="33">
        <f t="shared" si="38"/>
        <v>0</v>
      </c>
      <c r="P125" s="33">
        <f t="shared" si="39"/>
        <v>0</v>
      </c>
      <c r="Q125" s="33"/>
      <c r="R125" s="63"/>
      <c r="S125" s="63"/>
      <c r="U125" s="70"/>
      <c r="V125" s="1"/>
      <c r="W125" s="1"/>
      <c r="X125" s="1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9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9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9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9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9"/>
      <c r="FE125" s="8"/>
      <c r="FF125" s="8"/>
    </row>
    <row r="126" spans="1:162" s="2" customFormat="1" ht="16.5" customHeight="1">
      <c r="A126" s="13" t="s">
        <v>111</v>
      </c>
      <c r="B126" s="64">
        <v>13467.9</v>
      </c>
      <c r="C126" s="64">
        <v>14719.638030000002</v>
      </c>
      <c r="D126" s="4">
        <f t="shared" si="34"/>
        <v>1.0929423317666453</v>
      </c>
      <c r="E126" s="10">
        <v>15</v>
      </c>
      <c r="F126" s="5">
        <f t="shared" si="33"/>
        <v>1</v>
      </c>
      <c r="G126" s="5">
        <v>10</v>
      </c>
      <c r="H126" s="40">
        <f t="shared" si="40"/>
        <v>1.0557653990599871</v>
      </c>
      <c r="I126" s="41">
        <v>4886</v>
      </c>
      <c r="J126" s="33">
        <f t="shared" si="35"/>
        <v>444.18181818181819</v>
      </c>
      <c r="K126" s="33">
        <f t="shared" si="36"/>
        <v>469</v>
      </c>
      <c r="L126" s="33">
        <f t="shared" si="37"/>
        <v>24.818181818181813</v>
      </c>
      <c r="M126" s="33"/>
      <c r="N126" s="33"/>
      <c r="O126" s="33">
        <f t="shared" si="38"/>
        <v>469</v>
      </c>
      <c r="P126" s="33">
        <f t="shared" si="39"/>
        <v>188.30000000000018</v>
      </c>
      <c r="Q126" s="33">
        <v>280.69999999999982</v>
      </c>
      <c r="R126" s="63"/>
      <c r="S126" s="63"/>
      <c r="U126" s="70"/>
      <c r="V126" s="1"/>
      <c r="W126" s="1"/>
      <c r="X126" s="1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9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9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9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9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9"/>
      <c r="FE126" s="8"/>
      <c r="FF126" s="8"/>
    </row>
    <row r="127" spans="1:162" s="2" customFormat="1" ht="17.100000000000001" customHeight="1">
      <c r="A127" s="13" t="s">
        <v>112</v>
      </c>
      <c r="B127" s="64">
        <v>1615.3</v>
      </c>
      <c r="C127" s="64">
        <v>1013.2727999999998</v>
      </c>
      <c r="D127" s="4">
        <f t="shared" si="34"/>
        <v>0.62729697269856988</v>
      </c>
      <c r="E127" s="10">
        <v>15</v>
      </c>
      <c r="F127" s="5">
        <f t="shared" si="33"/>
        <v>1</v>
      </c>
      <c r="G127" s="5">
        <v>10</v>
      </c>
      <c r="H127" s="40">
        <f t="shared" si="40"/>
        <v>0.7763781836191419</v>
      </c>
      <c r="I127" s="41">
        <v>1358</v>
      </c>
      <c r="J127" s="33">
        <f t="shared" si="35"/>
        <v>123.45454545454545</v>
      </c>
      <c r="K127" s="33">
        <f t="shared" si="36"/>
        <v>95.8</v>
      </c>
      <c r="L127" s="33">
        <f t="shared" si="37"/>
        <v>-27.654545454545456</v>
      </c>
      <c r="M127" s="33"/>
      <c r="N127" s="33"/>
      <c r="O127" s="33">
        <f t="shared" si="38"/>
        <v>95.8</v>
      </c>
      <c r="P127" s="33">
        <f t="shared" si="39"/>
        <v>95.8</v>
      </c>
      <c r="Q127" s="33"/>
      <c r="R127" s="63"/>
      <c r="S127" s="63"/>
      <c r="U127" s="70"/>
      <c r="V127" s="1"/>
      <c r="W127" s="1"/>
      <c r="X127" s="1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9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9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9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9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9"/>
      <c r="FE127" s="8"/>
      <c r="FF127" s="8"/>
    </row>
    <row r="128" spans="1:162" s="2" customFormat="1" ht="17.100000000000001" customHeight="1">
      <c r="A128" s="13" t="s">
        <v>113</v>
      </c>
      <c r="B128" s="64">
        <v>1765.8</v>
      </c>
      <c r="C128" s="64">
        <v>1055.4030999999995</v>
      </c>
      <c r="D128" s="4">
        <f t="shared" si="34"/>
        <v>0.59769118813002575</v>
      </c>
      <c r="E128" s="10">
        <v>15</v>
      </c>
      <c r="F128" s="5">
        <f t="shared" si="33"/>
        <v>1</v>
      </c>
      <c r="G128" s="5">
        <v>10</v>
      </c>
      <c r="H128" s="40">
        <f t="shared" si="40"/>
        <v>0.75861471287801552</v>
      </c>
      <c r="I128" s="41">
        <v>3514</v>
      </c>
      <c r="J128" s="33">
        <f t="shared" si="35"/>
        <v>319.45454545454544</v>
      </c>
      <c r="K128" s="33">
        <f t="shared" si="36"/>
        <v>242.3</v>
      </c>
      <c r="L128" s="33">
        <f t="shared" si="37"/>
        <v>-77.154545454545428</v>
      </c>
      <c r="M128" s="33"/>
      <c r="N128" s="33"/>
      <c r="O128" s="33">
        <f t="shared" si="38"/>
        <v>242.3</v>
      </c>
      <c r="P128" s="33">
        <f t="shared" si="39"/>
        <v>242.3</v>
      </c>
      <c r="Q128" s="33"/>
      <c r="R128" s="63"/>
      <c r="S128" s="63"/>
      <c r="U128" s="70"/>
      <c r="V128" s="1"/>
      <c r="W128" s="1"/>
      <c r="X128" s="1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9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9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9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9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9"/>
      <c r="FE128" s="8"/>
      <c r="FF128" s="8"/>
    </row>
    <row r="129" spans="1:162" s="2" customFormat="1" ht="17.100000000000001" customHeight="1">
      <c r="A129" s="13" t="s">
        <v>114</v>
      </c>
      <c r="B129" s="64">
        <v>28.4</v>
      </c>
      <c r="C129" s="64">
        <v>2045.85763</v>
      </c>
      <c r="D129" s="4">
        <f t="shared" si="34"/>
        <v>1.3</v>
      </c>
      <c r="E129" s="10">
        <v>15</v>
      </c>
      <c r="F129" s="5">
        <f t="shared" si="33"/>
        <v>1</v>
      </c>
      <c r="G129" s="5">
        <v>10</v>
      </c>
      <c r="H129" s="40">
        <f t="shared" si="40"/>
        <v>1.18</v>
      </c>
      <c r="I129" s="41">
        <v>2619</v>
      </c>
      <c r="J129" s="33">
        <f t="shared" si="35"/>
        <v>238.09090909090909</v>
      </c>
      <c r="K129" s="33">
        <f t="shared" si="36"/>
        <v>280.89999999999998</v>
      </c>
      <c r="L129" s="33">
        <f t="shared" si="37"/>
        <v>42.809090909090884</v>
      </c>
      <c r="M129" s="33"/>
      <c r="N129" s="33"/>
      <c r="O129" s="33">
        <f t="shared" si="38"/>
        <v>280.89999999999998</v>
      </c>
      <c r="P129" s="33">
        <f t="shared" si="39"/>
        <v>280.89999999999998</v>
      </c>
      <c r="Q129" s="33"/>
      <c r="R129" s="63"/>
      <c r="S129" s="63"/>
      <c r="U129" s="70"/>
      <c r="V129" s="1"/>
      <c r="W129" s="1"/>
      <c r="X129" s="1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9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9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9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9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9"/>
      <c r="FE129" s="8"/>
      <c r="FF129" s="8"/>
    </row>
    <row r="130" spans="1:162" s="2" customFormat="1" ht="17.100000000000001" customHeight="1">
      <c r="A130" s="13" t="s">
        <v>115</v>
      </c>
      <c r="B130" s="64">
        <v>9583.1</v>
      </c>
      <c r="C130" s="64">
        <v>10074.794450000003</v>
      </c>
      <c r="D130" s="4">
        <f t="shared" si="34"/>
        <v>1.0513084962068644</v>
      </c>
      <c r="E130" s="10">
        <v>15</v>
      </c>
      <c r="F130" s="5">
        <f t="shared" si="33"/>
        <v>1</v>
      </c>
      <c r="G130" s="5">
        <v>10</v>
      </c>
      <c r="H130" s="40">
        <f t="shared" si="40"/>
        <v>1.0307850977241186</v>
      </c>
      <c r="I130" s="41">
        <v>3293</v>
      </c>
      <c r="J130" s="33">
        <f t="shared" si="35"/>
        <v>299.36363636363637</v>
      </c>
      <c r="K130" s="33">
        <f t="shared" si="36"/>
        <v>308.60000000000002</v>
      </c>
      <c r="L130" s="33">
        <f t="shared" si="37"/>
        <v>9.2363636363636488</v>
      </c>
      <c r="M130" s="33"/>
      <c r="N130" s="33"/>
      <c r="O130" s="33">
        <f t="shared" si="38"/>
        <v>308.60000000000002</v>
      </c>
      <c r="P130" s="33">
        <f t="shared" si="39"/>
        <v>0</v>
      </c>
      <c r="Q130" s="33">
        <v>308.59999999999991</v>
      </c>
      <c r="R130" s="63"/>
      <c r="S130" s="63"/>
      <c r="T130" s="1"/>
      <c r="U130" s="70"/>
      <c r="V130" s="1"/>
      <c r="W130" s="1"/>
      <c r="X130" s="1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9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9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9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9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9"/>
      <c r="FE130" s="8"/>
      <c r="FF130" s="8"/>
    </row>
    <row r="131" spans="1:162" s="2" customFormat="1" ht="17.100000000000001" customHeight="1">
      <c r="A131" s="17" t="s">
        <v>116</v>
      </c>
      <c r="B131" s="65"/>
      <c r="C131" s="65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33"/>
      <c r="Q131" s="33"/>
      <c r="R131" s="63"/>
      <c r="S131" s="63"/>
      <c r="T131" s="1"/>
      <c r="U131" s="70"/>
      <c r="V131" s="1"/>
      <c r="W131" s="1"/>
      <c r="X131" s="1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9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9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9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9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9"/>
      <c r="FE131" s="8"/>
      <c r="FF131" s="8"/>
    </row>
    <row r="132" spans="1:162" s="2" customFormat="1" ht="17.100000000000001" customHeight="1">
      <c r="A132" s="13" t="s">
        <v>117</v>
      </c>
      <c r="B132" s="64">
        <v>161.30000000000001</v>
      </c>
      <c r="C132" s="64">
        <v>198.34801000000002</v>
      </c>
      <c r="D132" s="4">
        <f t="shared" si="34"/>
        <v>1.2029683880967141</v>
      </c>
      <c r="E132" s="10">
        <v>15</v>
      </c>
      <c r="F132" s="5">
        <f>F$36</f>
        <v>1</v>
      </c>
      <c r="G132" s="5">
        <v>10</v>
      </c>
      <c r="H132" s="40">
        <f t="shared" si="40"/>
        <v>1.1217810328580284</v>
      </c>
      <c r="I132" s="41">
        <v>933</v>
      </c>
      <c r="J132" s="33">
        <f t="shared" si="35"/>
        <v>84.818181818181813</v>
      </c>
      <c r="K132" s="33">
        <f t="shared" si="36"/>
        <v>95.1</v>
      </c>
      <c r="L132" s="33">
        <f t="shared" si="37"/>
        <v>10.281818181818181</v>
      </c>
      <c r="M132" s="33"/>
      <c r="N132" s="33"/>
      <c r="O132" s="33">
        <f t="shared" si="38"/>
        <v>95.1</v>
      </c>
      <c r="P132" s="33">
        <f t="shared" si="39"/>
        <v>95.1</v>
      </c>
      <c r="Q132" s="33"/>
      <c r="R132" s="63"/>
      <c r="S132" s="63"/>
      <c r="U132" s="70"/>
      <c r="V132" s="1"/>
      <c r="W132" s="1"/>
      <c r="X132" s="1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9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9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9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9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9"/>
      <c r="FE132" s="8"/>
      <c r="FF132" s="8"/>
    </row>
    <row r="133" spans="1:162" s="2" customFormat="1" ht="17.100000000000001" customHeight="1">
      <c r="A133" s="13" t="s">
        <v>118</v>
      </c>
      <c r="B133" s="64">
        <v>1891.2</v>
      </c>
      <c r="C133" s="64">
        <v>1250.9717499999999</v>
      </c>
      <c r="D133" s="4">
        <f t="shared" si="34"/>
        <v>0.66146983396785108</v>
      </c>
      <c r="E133" s="10">
        <v>15</v>
      </c>
      <c r="F133" s="5">
        <f t="shared" ref="F133:F138" si="41">F$36</f>
        <v>1</v>
      </c>
      <c r="G133" s="5">
        <v>10</v>
      </c>
      <c r="H133" s="40">
        <f t="shared" si="40"/>
        <v>0.79688190038071072</v>
      </c>
      <c r="I133" s="41">
        <v>993</v>
      </c>
      <c r="J133" s="33">
        <f t="shared" si="35"/>
        <v>90.272727272727266</v>
      </c>
      <c r="K133" s="33">
        <f t="shared" si="36"/>
        <v>71.900000000000006</v>
      </c>
      <c r="L133" s="33">
        <f t="shared" si="37"/>
        <v>-18.372727272727261</v>
      </c>
      <c r="M133" s="33"/>
      <c r="N133" s="33"/>
      <c r="O133" s="33">
        <f t="shared" si="38"/>
        <v>71.900000000000006</v>
      </c>
      <c r="P133" s="33">
        <f t="shared" si="39"/>
        <v>71.900000000000006</v>
      </c>
      <c r="Q133" s="33"/>
      <c r="R133" s="63"/>
      <c r="S133" s="63"/>
      <c r="U133" s="70"/>
      <c r="V133" s="1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9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9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9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9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9"/>
      <c r="FE133" s="8"/>
      <c r="FF133" s="8"/>
    </row>
    <row r="134" spans="1:162" s="2" customFormat="1" ht="17.100000000000001" customHeight="1">
      <c r="A134" s="13" t="s">
        <v>119</v>
      </c>
      <c r="B134" s="64">
        <v>242.5</v>
      </c>
      <c r="C134" s="64">
        <v>398.25720000000041</v>
      </c>
      <c r="D134" s="4">
        <f t="shared" si="34"/>
        <v>1.2442297731958765</v>
      </c>
      <c r="E134" s="10">
        <v>15</v>
      </c>
      <c r="F134" s="5">
        <f t="shared" si="41"/>
        <v>1</v>
      </c>
      <c r="G134" s="5">
        <v>10</v>
      </c>
      <c r="H134" s="40">
        <f t="shared" si="40"/>
        <v>1.1465378639175259</v>
      </c>
      <c r="I134" s="41">
        <v>929</v>
      </c>
      <c r="J134" s="33">
        <f t="shared" si="35"/>
        <v>84.454545454545453</v>
      </c>
      <c r="K134" s="33">
        <f t="shared" si="36"/>
        <v>96.8</v>
      </c>
      <c r="L134" s="33">
        <f t="shared" si="37"/>
        <v>12.345454545454544</v>
      </c>
      <c r="M134" s="33"/>
      <c r="N134" s="33"/>
      <c r="O134" s="33">
        <f t="shared" si="38"/>
        <v>96.8</v>
      </c>
      <c r="P134" s="33">
        <f t="shared" si="39"/>
        <v>96.8</v>
      </c>
      <c r="Q134" s="33"/>
      <c r="R134" s="63"/>
      <c r="S134" s="63"/>
      <c r="T134" s="1"/>
      <c r="U134" s="70"/>
      <c r="V134" s="1"/>
      <c r="W134" s="1"/>
      <c r="X134" s="1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9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9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9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9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9"/>
      <c r="FE134" s="8"/>
      <c r="FF134" s="8"/>
    </row>
    <row r="135" spans="1:162" s="2" customFormat="1" ht="17.100000000000001" customHeight="1">
      <c r="A135" s="13" t="s">
        <v>120</v>
      </c>
      <c r="B135" s="64">
        <v>389.1</v>
      </c>
      <c r="C135" s="64">
        <v>111.52180999999995</v>
      </c>
      <c r="D135" s="4">
        <f t="shared" si="34"/>
        <v>0.28661477769210986</v>
      </c>
      <c r="E135" s="10">
        <v>15</v>
      </c>
      <c r="F135" s="5">
        <f t="shared" si="41"/>
        <v>1</v>
      </c>
      <c r="G135" s="5">
        <v>10</v>
      </c>
      <c r="H135" s="40">
        <f t="shared" si="40"/>
        <v>0.57196886661526591</v>
      </c>
      <c r="I135" s="41">
        <v>1144</v>
      </c>
      <c r="J135" s="33">
        <f t="shared" si="35"/>
        <v>104</v>
      </c>
      <c r="K135" s="33">
        <f t="shared" si="36"/>
        <v>59.5</v>
      </c>
      <c r="L135" s="33">
        <f t="shared" si="37"/>
        <v>-44.5</v>
      </c>
      <c r="M135" s="33"/>
      <c r="N135" s="33"/>
      <c r="O135" s="33">
        <f t="shared" si="38"/>
        <v>59.5</v>
      </c>
      <c r="P135" s="33">
        <f t="shared" si="39"/>
        <v>59.5</v>
      </c>
      <c r="Q135" s="33"/>
      <c r="R135" s="63"/>
      <c r="S135" s="63"/>
      <c r="U135" s="70"/>
      <c r="V135" s="1"/>
      <c r="W135" s="1"/>
      <c r="X135" s="1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9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9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9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9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9"/>
      <c r="FE135" s="8"/>
      <c r="FF135" s="8"/>
    </row>
    <row r="136" spans="1:162" s="2" customFormat="1" ht="17.100000000000001" customHeight="1">
      <c r="A136" s="13" t="s">
        <v>121</v>
      </c>
      <c r="B136" s="64">
        <v>232.3</v>
      </c>
      <c r="C136" s="64">
        <v>223.17992999999993</v>
      </c>
      <c r="D136" s="4">
        <f t="shared" si="34"/>
        <v>0.9607401205337921</v>
      </c>
      <c r="E136" s="10">
        <v>15</v>
      </c>
      <c r="F136" s="5">
        <f t="shared" si="41"/>
        <v>1</v>
      </c>
      <c r="G136" s="5">
        <v>10</v>
      </c>
      <c r="H136" s="40">
        <f t="shared" si="40"/>
        <v>0.9764440723202753</v>
      </c>
      <c r="I136" s="41">
        <v>1672</v>
      </c>
      <c r="J136" s="33">
        <f t="shared" si="35"/>
        <v>152</v>
      </c>
      <c r="K136" s="33">
        <f t="shared" si="36"/>
        <v>148.4</v>
      </c>
      <c r="L136" s="33">
        <f t="shared" si="37"/>
        <v>-3.5999999999999943</v>
      </c>
      <c r="M136" s="33"/>
      <c r="N136" s="33"/>
      <c r="O136" s="33">
        <f t="shared" si="38"/>
        <v>148.4</v>
      </c>
      <c r="P136" s="33">
        <f t="shared" si="39"/>
        <v>148.4</v>
      </c>
      <c r="Q136" s="33"/>
      <c r="R136" s="63"/>
      <c r="S136" s="63"/>
      <c r="T136" s="1"/>
      <c r="U136" s="70"/>
      <c r="V136" s="1"/>
      <c r="W136" s="1"/>
      <c r="X136" s="1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9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9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9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9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9"/>
      <c r="FE136" s="8"/>
      <c r="FF136" s="8"/>
    </row>
    <row r="137" spans="1:162" s="2" customFormat="1" ht="17.100000000000001" customHeight="1">
      <c r="A137" s="13" t="s">
        <v>122</v>
      </c>
      <c r="B137" s="64">
        <v>96.7</v>
      </c>
      <c r="C137" s="64">
        <v>113.91254999999992</v>
      </c>
      <c r="D137" s="4">
        <f t="shared" si="34"/>
        <v>1.1779994829369176</v>
      </c>
      <c r="E137" s="10">
        <v>15</v>
      </c>
      <c r="F137" s="5">
        <f t="shared" si="41"/>
        <v>1</v>
      </c>
      <c r="G137" s="5">
        <v>10</v>
      </c>
      <c r="H137" s="40">
        <f t="shared" si="40"/>
        <v>1.1067996897621506</v>
      </c>
      <c r="I137" s="41">
        <v>1280</v>
      </c>
      <c r="J137" s="33">
        <f t="shared" si="35"/>
        <v>116.36363636363636</v>
      </c>
      <c r="K137" s="33">
        <f t="shared" si="36"/>
        <v>128.80000000000001</v>
      </c>
      <c r="L137" s="33">
        <f t="shared" si="37"/>
        <v>12.436363636363652</v>
      </c>
      <c r="M137" s="33"/>
      <c r="N137" s="33"/>
      <c r="O137" s="33">
        <f t="shared" si="38"/>
        <v>128.80000000000001</v>
      </c>
      <c r="P137" s="33">
        <f t="shared" si="39"/>
        <v>128.80000000000001</v>
      </c>
      <c r="Q137" s="33"/>
      <c r="R137" s="63"/>
      <c r="S137" s="63"/>
      <c r="T137" s="1"/>
      <c r="U137" s="70"/>
      <c r="V137" s="1"/>
      <c r="W137" s="1"/>
      <c r="X137" s="1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9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9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9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9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9"/>
      <c r="FE137" s="8"/>
      <c r="FF137" s="8"/>
    </row>
    <row r="138" spans="1:162" s="2" customFormat="1" ht="17.100000000000001" customHeight="1">
      <c r="A138" s="13" t="s">
        <v>123</v>
      </c>
      <c r="B138" s="64">
        <v>469.3</v>
      </c>
      <c r="C138" s="64">
        <v>394.35151999999988</v>
      </c>
      <c r="D138" s="4">
        <f t="shared" si="34"/>
        <v>0.84029729384189189</v>
      </c>
      <c r="E138" s="10">
        <v>15</v>
      </c>
      <c r="F138" s="5">
        <f t="shared" si="41"/>
        <v>1</v>
      </c>
      <c r="G138" s="5">
        <v>10</v>
      </c>
      <c r="H138" s="40">
        <f t="shared" si="40"/>
        <v>0.90417837630513498</v>
      </c>
      <c r="I138" s="41">
        <v>723</v>
      </c>
      <c r="J138" s="33">
        <f t="shared" si="35"/>
        <v>65.727272727272734</v>
      </c>
      <c r="K138" s="33">
        <f t="shared" si="36"/>
        <v>59.4</v>
      </c>
      <c r="L138" s="33">
        <f t="shared" si="37"/>
        <v>-6.3272727272727352</v>
      </c>
      <c r="M138" s="33"/>
      <c r="N138" s="33"/>
      <c r="O138" s="33">
        <f t="shared" si="38"/>
        <v>59.4</v>
      </c>
      <c r="P138" s="33">
        <f t="shared" si="39"/>
        <v>59.4</v>
      </c>
      <c r="Q138" s="33"/>
      <c r="R138" s="63"/>
      <c r="S138" s="63"/>
      <c r="T138" s="1"/>
      <c r="U138" s="70"/>
      <c r="V138" s="1"/>
      <c r="W138" s="1"/>
      <c r="X138" s="1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9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9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9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9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9"/>
      <c r="FE138" s="8"/>
      <c r="FF138" s="8"/>
    </row>
    <row r="139" spans="1:162" s="2" customFormat="1" ht="17.100000000000001" customHeight="1">
      <c r="A139" s="17" t="s">
        <v>124</v>
      </c>
      <c r="B139" s="65"/>
      <c r="C139" s="65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33"/>
      <c r="Q139" s="33"/>
      <c r="R139" s="63"/>
      <c r="U139" s="70"/>
      <c r="V139" s="1"/>
      <c r="W139" s="1"/>
      <c r="X139" s="1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9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9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9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9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9"/>
      <c r="FE139" s="8"/>
      <c r="FF139" s="8"/>
    </row>
    <row r="140" spans="1:162" s="2" customFormat="1" ht="17.100000000000001" customHeight="1">
      <c r="A140" s="13" t="s">
        <v>125</v>
      </c>
      <c r="B140" s="64">
        <v>1334.2</v>
      </c>
      <c r="C140" s="64">
        <v>367.77774000000022</v>
      </c>
      <c r="D140" s="4">
        <f t="shared" si="34"/>
        <v>0.27565412981561999</v>
      </c>
      <c r="E140" s="10">
        <v>15</v>
      </c>
      <c r="F140" s="5">
        <f>F$37</f>
        <v>1</v>
      </c>
      <c r="G140" s="5">
        <v>10</v>
      </c>
      <c r="H140" s="40">
        <f t="shared" si="40"/>
        <v>0.56539247788937208</v>
      </c>
      <c r="I140" s="41">
        <v>1317</v>
      </c>
      <c r="J140" s="33">
        <f t="shared" si="35"/>
        <v>119.72727272727273</v>
      </c>
      <c r="K140" s="33">
        <f t="shared" si="36"/>
        <v>67.7</v>
      </c>
      <c r="L140" s="33">
        <f t="shared" si="37"/>
        <v>-52.027272727272731</v>
      </c>
      <c r="M140" s="33"/>
      <c r="N140" s="33"/>
      <c r="O140" s="33">
        <f t="shared" si="38"/>
        <v>67.7</v>
      </c>
      <c r="P140" s="33">
        <f t="shared" si="39"/>
        <v>31.5</v>
      </c>
      <c r="Q140" s="33">
        <v>36.200000000000003</v>
      </c>
      <c r="R140" s="63"/>
      <c r="S140" s="63"/>
      <c r="U140" s="70"/>
      <c r="V140" s="1"/>
      <c r="X140" s="1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9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9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9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9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9"/>
      <c r="FE140" s="8"/>
      <c r="FF140" s="8"/>
    </row>
    <row r="141" spans="1:162" s="2" customFormat="1" ht="17.100000000000001" customHeight="1">
      <c r="A141" s="13" t="s">
        <v>126</v>
      </c>
      <c r="B141" s="64">
        <v>1202.5999999999999</v>
      </c>
      <c r="C141" s="64">
        <v>611.26065999999946</v>
      </c>
      <c r="D141" s="4">
        <f t="shared" si="34"/>
        <v>0.50828260435722561</v>
      </c>
      <c r="E141" s="10">
        <v>15</v>
      </c>
      <c r="F141" s="5">
        <f t="shared" ref="F141:F147" si="42">F$37</f>
        <v>1</v>
      </c>
      <c r="G141" s="5">
        <v>10</v>
      </c>
      <c r="H141" s="40">
        <f t="shared" si="40"/>
        <v>0.70496956261433541</v>
      </c>
      <c r="I141" s="41">
        <v>1585</v>
      </c>
      <c r="J141" s="33">
        <f t="shared" si="35"/>
        <v>144.09090909090909</v>
      </c>
      <c r="K141" s="33">
        <f t="shared" si="36"/>
        <v>101.6</v>
      </c>
      <c r="L141" s="33">
        <f t="shared" si="37"/>
        <v>-42.490909090909099</v>
      </c>
      <c r="M141" s="33"/>
      <c r="N141" s="33"/>
      <c r="O141" s="33">
        <f t="shared" si="38"/>
        <v>101.6</v>
      </c>
      <c r="P141" s="33">
        <f t="shared" si="39"/>
        <v>101.6</v>
      </c>
      <c r="Q141" s="33"/>
      <c r="R141" s="63"/>
      <c r="S141" s="63"/>
      <c r="U141" s="70"/>
      <c r="V141" s="1"/>
      <c r="W141" s="1"/>
      <c r="X141" s="1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9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9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9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9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9"/>
      <c r="FE141" s="8"/>
      <c r="FF141" s="8"/>
    </row>
    <row r="142" spans="1:162" s="2" customFormat="1" ht="17.100000000000001" customHeight="1">
      <c r="A142" s="13" t="s">
        <v>127</v>
      </c>
      <c r="B142" s="64">
        <v>1780.8</v>
      </c>
      <c r="C142" s="64">
        <v>868.46636999999919</v>
      </c>
      <c r="D142" s="4">
        <f t="shared" si="34"/>
        <v>0.48768327156334185</v>
      </c>
      <c r="E142" s="10">
        <v>15</v>
      </c>
      <c r="F142" s="5">
        <f t="shared" si="42"/>
        <v>1</v>
      </c>
      <c r="G142" s="5">
        <v>10</v>
      </c>
      <c r="H142" s="40">
        <f t="shared" si="40"/>
        <v>0.69260996293800503</v>
      </c>
      <c r="I142" s="41">
        <v>1587</v>
      </c>
      <c r="J142" s="33">
        <f t="shared" si="35"/>
        <v>144.27272727272728</v>
      </c>
      <c r="K142" s="33">
        <f t="shared" si="36"/>
        <v>99.9</v>
      </c>
      <c r="L142" s="33">
        <f t="shared" si="37"/>
        <v>-44.372727272727275</v>
      </c>
      <c r="M142" s="33"/>
      <c r="N142" s="33"/>
      <c r="O142" s="33">
        <f t="shared" si="38"/>
        <v>99.9</v>
      </c>
      <c r="P142" s="33">
        <f t="shared" si="39"/>
        <v>96.9</v>
      </c>
      <c r="Q142" s="33">
        <v>3</v>
      </c>
      <c r="R142" s="63"/>
      <c r="S142" s="63"/>
      <c r="U142" s="70"/>
      <c r="V142" s="1"/>
      <c r="X142" s="1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9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9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9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9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9"/>
      <c r="FE142" s="8"/>
      <c r="FF142" s="8"/>
    </row>
    <row r="143" spans="1:162" s="2" customFormat="1" ht="17.100000000000001" customHeight="1">
      <c r="A143" s="13" t="s">
        <v>128</v>
      </c>
      <c r="B143" s="64">
        <v>1163.9000000000001</v>
      </c>
      <c r="C143" s="64">
        <v>617.00789999999972</v>
      </c>
      <c r="D143" s="4">
        <f t="shared" si="34"/>
        <v>0.53012105851018099</v>
      </c>
      <c r="E143" s="10">
        <v>15</v>
      </c>
      <c r="F143" s="5">
        <f t="shared" si="42"/>
        <v>1</v>
      </c>
      <c r="G143" s="5">
        <v>10</v>
      </c>
      <c r="H143" s="40">
        <f t="shared" si="40"/>
        <v>0.71807263510610853</v>
      </c>
      <c r="I143" s="41">
        <v>1369</v>
      </c>
      <c r="J143" s="33">
        <f t="shared" si="35"/>
        <v>124.45454545454545</v>
      </c>
      <c r="K143" s="33">
        <f t="shared" si="36"/>
        <v>89.4</v>
      </c>
      <c r="L143" s="33">
        <f t="shared" si="37"/>
        <v>-35.054545454545448</v>
      </c>
      <c r="M143" s="33"/>
      <c r="N143" s="33"/>
      <c r="O143" s="33">
        <f t="shared" si="38"/>
        <v>89.4</v>
      </c>
      <c r="P143" s="33">
        <f t="shared" si="39"/>
        <v>89.4</v>
      </c>
      <c r="Q143" s="33"/>
      <c r="R143" s="63"/>
      <c r="S143" s="63"/>
      <c r="U143" s="70"/>
      <c r="V143" s="1"/>
      <c r="X143" s="1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9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9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9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9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9"/>
      <c r="FE143" s="8"/>
      <c r="FF143" s="8"/>
    </row>
    <row r="144" spans="1:162" s="2" customFormat="1" ht="17.100000000000001" customHeight="1">
      <c r="A144" s="13" t="s">
        <v>129</v>
      </c>
      <c r="B144" s="64">
        <v>1466.3</v>
      </c>
      <c r="C144" s="64">
        <v>583.64780000000007</v>
      </c>
      <c r="D144" s="4">
        <f t="shared" si="34"/>
        <v>0.39804119211621092</v>
      </c>
      <c r="E144" s="10">
        <v>15</v>
      </c>
      <c r="F144" s="5">
        <f t="shared" si="42"/>
        <v>1</v>
      </c>
      <c r="G144" s="5">
        <v>10</v>
      </c>
      <c r="H144" s="40">
        <f t="shared" si="40"/>
        <v>0.63882471526972651</v>
      </c>
      <c r="I144" s="41">
        <v>1704</v>
      </c>
      <c r="J144" s="33">
        <f t="shared" si="35"/>
        <v>154.90909090909091</v>
      </c>
      <c r="K144" s="33">
        <f t="shared" si="36"/>
        <v>99</v>
      </c>
      <c r="L144" s="33">
        <f t="shared" si="37"/>
        <v>-55.909090909090907</v>
      </c>
      <c r="M144" s="33"/>
      <c r="N144" s="33"/>
      <c r="O144" s="33">
        <f t="shared" si="38"/>
        <v>99</v>
      </c>
      <c r="P144" s="33">
        <f t="shared" si="39"/>
        <v>99</v>
      </c>
      <c r="Q144" s="33"/>
      <c r="R144" s="63"/>
      <c r="S144" s="63"/>
      <c r="U144" s="70"/>
      <c r="V144" s="1"/>
      <c r="X144" s="1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9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9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9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9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9"/>
      <c r="FE144" s="8"/>
      <c r="FF144" s="8"/>
    </row>
    <row r="145" spans="1:162" s="2" customFormat="1" ht="17.100000000000001" customHeight="1">
      <c r="A145" s="13" t="s">
        <v>130</v>
      </c>
      <c r="B145" s="64">
        <v>979.4</v>
      </c>
      <c r="C145" s="64">
        <v>431.43248999999975</v>
      </c>
      <c r="D145" s="4">
        <f t="shared" si="34"/>
        <v>0.44050693281600956</v>
      </c>
      <c r="E145" s="10">
        <v>15</v>
      </c>
      <c r="F145" s="5">
        <f t="shared" si="42"/>
        <v>1</v>
      </c>
      <c r="G145" s="5">
        <v>10</v>
      </c>
      <c r="H145" s="40">
        <f t="shared" si="40"/>
        <v>0.66430415968960577</v>
      </c>
      <c r="I145" s="41">
        <v>1018</v>
      </c>
      <c r="J145" s="33">
        <f t="shared" si="35"/>
        <v>92.545454545454547</v>
      </c>
      <c r="K145" s="33">
        <f t="shared" si="36"/>
        <v>61.5</v>
      </c>
      <c r="L145" s="33">
        <f t="shared" si="37"/>
        <v>-31.045454545454547</v>
      </c>
      <c r="M145" s="33"/>
      <c r="N145" s="33"/>
      <c r="O145" s="33">
        <f t="shared" si="38"/>
        <v>61.5</v>
      </c>
      <c r="P145" s="33">
        <f t="shared" si="39"/>
        <v>61.5</v>
      </c>
      <c r="Q145" s="33"/>
      <c r="R145" s="63"/>
      <c r="S145" s="63"/>
      <c r="U145" s="70"/>
      <c r="V145" s="1"/>
      <c r="X145" s="1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9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9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9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9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9"/>
      <c r="FE145" s="8"/>
      <c r="FF145" s="8"/>
    </row>
    <row r="146" spans="1:162" s="2" customFormat="1" ht="17.100000000000001" customHeight="1">
      <c r="A146" s="13" t="s">
        <v>131</v>
      </c>
      <c r="B146" s="64">
        <v>1613.1</v>
      </c>
      <c r="C146" s="64">
        <v>855.23542999999972</v>
      </c>
      <c r="D146" s="4">
        <f t="shared" si="34"/>
        <v>0.53018128448329294</v>
      </c>
      <c r="E146" s="10">
        <v>15</v>
      </c>
      <c r="F146" s="5">
        <f t="shared" si="42"/>
        <v>1</v>
      </c>
      <c r="G146" s="5">
        <v>10</v>
      </c>
      <c r="H146" s="40">
        <f t="shared" si="40"/>
        <v>0.7181087706899757</v>
      </c>
      <c r="I146" s="41">
        <v>1239</v>
      </c>
      <c r="J146" s="33">
        <f t="shared" si="35"/>
        <v>112.63636363636364</v>
      </c>
      <c r="K146" s="33">
        <f t="shared" si="36"/>
        <v>80.900000000000006</v>
      </c>
      <c r="L146" s="33">
        <f t="shared" si="37"/>
        <v>-31.736363636363635</v>
      </c>
      <c r="M146" s="33"/>
      <c r="N146" s="33"/>
      <c r="O146" s="33">
        <f t="shared" si="38"/>
        <v>80.900000000000006</v>
      </c>
      <c r="P146" s="33">
        <f t="shared" si="39"/>
        <v>80.900000000000006</v>
      </c>
      <c r="Q146" s="33"/>
      <c r="R146" s="63"/>
      <c r="S146" s="63"/>
      <c r="U146" s="70"/>
      <c r="V146" s="1"/>
      <c r="X146" s="1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9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9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9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9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9"/>
      <c r="FE146" s="8"/>
      <c r="FF146" s="8"/>
    </row>
    <row r="147" spans="1:162" s="2" customFormat="1" ht="17.100000000000001" customHeight="1">
      <c r="A147" s="13" t="s">
        <v>132</v>
      </c>
      <c r="B147" s="64">
        <v>1961.8</v>
      </c>
      <c r="C147" s="64">
        <v>1048.0144500000001</v>
      </c>
      <c r="D147" s="4">
        <f t="shared" si="34"/>
        <v>0.53421064838413712</v>
      </c>
      <c r="E147" s="10">
        <v>15</v>
      </c>
      <c r="F147" s="5">
        <f t="shared" si="42"/>
        <v>1</v>
      </c>
      <c r="G147" s="5">
        <v>10</v>
      </c>
      <c r="H147" s="40">
        <f t="shared" si="40"/>
        <v>0.72052638903048238</v>
      </c>
      <c r="I147" s="41">
        <v>821</v>
      </c>
      <c r="J147" s="33">
        <f t="shared" si="35"/>
        <v>74.63636363636364</v>
      </c>
      <c r="K147" s="33">
        <f t="shared" si="36"/>
        <v>53.8</v>
      </c>
      <c r="L147" s="33">
        <f t="shared" si="37"/>
        <v>-20.836363636363643</v>
      </c>
      <c r="M147" s="33"/>
      <c r="N147" s="33"/>
      <c r="O147" s="33">
        <f t="shared" si="38"/>
        <v>53.8</v>
      </c>
      <c r="P147" s="33">
        <f t="shared" si="39"/>
        <v>53.8</v>
      </c>
      <c r="Q147" s="33"/>
      <c r="R147" s="63"/>
      <c r="S147" s="63"/>
      <c r="U147" s="70"/>
      <c r="V147" s="1"/>
      <c r="X147" s="1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9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9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9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9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9"/>
      <c r="FE147" s="8"/>
      <c r="FF147" s="8"/>
    </row>
    <row r="148" spans="1:162" s="2" customFormat="1" ht="17.100000000000001" customHeight="1">
      <c r="A148" s="17" t="s">
        <v>133</v>
      </c>
      <c r="B148" s="65"/>
      <c r="C148" s="65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3"/>
      <c r="Q148" s="33"/>
      <c r="R148" s="63"/>
      <c r="S148" s="63"/>
      <c r="T148" s="1"/>
      <c r="U148" s="70"/>
      <c r="V148" s="1"/>
      <c r="W148" s="1"/>
      <c r="X148" s="1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9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9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9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9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9"/>
      <c r="FE148" s="8"/>
      <c r="FF148" s="8"/>
    </row>
    <row r="149" spans="1:162" s="2" customFormat="1" ht="17.100000000000001" customHeight="1">
      <c r="A149" s="13" t="s">
        <v>134</v>
      </c>
      <c r="B149" s="64">
        <v>453.8</v>
      </c>
      <c r="C149" s="64">
        <v>231.52826000000024</v>
      </c>
      <c r="D149" s="4">
        <f t="shared" si="34"/>
        <v>0.5101988981930371</v>
      </c>
      <c r="E149" s="10">
        <v>15</v>
      </c>
      <c r="F149" s="5">
        <f>F$38</f>
        <v>1</v>
      </c>
      <c r="G149" s="5">
        <v>10</v>
      </c>
      <c r="H149" s="40">
        <f t="shared" si="40"/>
        <v>0.70611933891582224</v>
      </c>
      <c r="I149" s="41">
        <v>981</v>
      </c>
      <c r="J149" s="33">
        <f t="shared" si="35"/>
        <v>89.181818181818187</v>
      </c>
      <c r="K149" s="33">
        <f t="shared" si="36"/>
        <v>63</v>
      </c>
      <c r="L149" s="33">
        <f t="shared" si="37"/>
        <v>-26.181818181818187</v>
      </c>
      <c r="M149" s="33"/>
      <c r="N149" s="33"/>
      <c r="O149" s="33">
        <f t="shared" si="38"/>
        <v>63</v>
      </c>
      <c r="P149" s="33">
        <f t="shared" si="39"/>
        <v>48.1</v>
      </c>
      <c r="Q149" s="33">
        <v>14.9</v>
      </c>
      <c r="R149" s="63"/>
      <c r="S149" s="63"/>
      <c r="T149" s="1"/>
      <c r="U149" s="70"/>
      <c r="V149" s="1"/>
      <c r="W149" s="1"/>
      <c r="X149" s="1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9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9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9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9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9"/>
      <c r="FE149" s="8"/>
      <c r="FF149" s="8"/>
    </row>
    <row r="150" spans="1:162" s="2" customFormat="1" ht="17.100000000000001" customHeight="1">
      <c r="A150" s="13" t="s">
        <v>135</v>
      </c>
      <c r="B150" s="64">
        <v>413.6</v>
      </c>
      <c r="C150" s="64">
        <v>242.87877999999981</v>
      </c>
      <c r="D150" s="4">
        <f t="shared" si="34"/>
        <v>0.58723109284332642</v>
      </c>
      <c r="E150" s="10">
        <v>15</v>
      </c>
      <c r="F150" s="5">
        <f t="shared" ref="F150:F154" si="43">F$38</f>
        <v>1</v>
      </c>
      <c r="G150" s="5">
        <v>10</v>
      </c>
      <c r="H150" s="40">
        <f t="shared" si="40"/>
        <v>0.7523386557059959</v>
      </c>
      <c r="I150" s="41">
        <v>1258</v>
      </c>
      <c r="J150" s="33">
        <f t="shared" si="35"/>
        <v>114.36363636363636</v>
      </c>
      <c r="K150" s="33">
        <f t="shared" si="36"/>
        <v>86</v>
      </c>
      <c r="L150" s="33">
        <f t="shared" si="37"/>
        <v>-28.36363636363636</v>
      </c>
      <c r="M150" s="33"/>
      <c r="N150" s="33"/>
      <c r="O150" s="33">
        <f t="shared" si="38"/>
        <v>86</v>
      </c>
      <c r="P150" s="33">
        <f t="shared" si="39"/>
        <v>34.299999999999997</v>
      </c>
      <c r="Q150" s="33">
        <v>51.7</v>
      </c>
      <c r="R150" s="63"/>
      <c r="S150" s="63"/>
      <c r="T150" s="1"/>
      <c r="U150" s="70"/>
      <c r="V150" s="1"/>
      <c r="W150" s="1"/>
      <c r="X150" s="1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9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9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9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9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9"/>
      <c r="FE150" s="8"/>
      <c r="FF150" s="8"/>
    </row>
    <row r="151" spans="1:162" s="2" customFormat="1" ht="17.100000000000001" customHeight="1">
      <c r="A151" s="13" t="s">
        <v>136</v>
      </c>
      <c r="B151" s="64">
        <v>1080.5</v>
      </c>
      <c r="C151" s="64">
        <v>459.93852000000004</v>
      </c>
      <c r="D151" s="4">
        <f t="shared" si="34"/>
        <v>0.42567192966219347</v>
      </c>
      <c r="E151" s="10">
        <v>15</v>
      </c>
      <c r="F151" s="5">
        <f t="shared" si="43"/>
        <v>1</v>
      </c>
      <c r="G151" s="5">
        <v>10</v>
      </c>
      <c r="H151" s="40">
        <f t="shared" si="40"/>
        <v>0.65540315779731595</v>
      </c>
      <c r="I151" s="41">
        <v>1732</v>
      </c>
      <c r="J151" s="33">
        <f t="shared" si="35"/>
        <v>157.45454545454547</v>
      </c>
      <c r="K151" s="33">
        <f t="shared" si="36"/>
        <v>103.2</v>
      </c>
      <c r="L151" s="33">
        <f t="shared" si="37"/>
        <v>-54.254545454545465</v>
      </c>
      <c r="M151" s="33"/>
      <c r="N151" s="33"/>
      <c r="O151" s="33">
        <f t="shared" si="38"/>
        <v>103.2</v>
      </c>
      <c r="P151" s="33">
        <f t="shared" si="39"/>
        <v>103.2</v>
      </c>
      <c r="Q151" s="33"/>
      <c r="R151" s="63"/>
      <c r="S151" s="63"/>
      <c r="T151" s="1"/>
      <c r="U151" s="70"/>
      <c r="V151" s="1"/>
      <c r="W151" s="1"/>
      <c r="X151" s="1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9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9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9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9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9"/>
      <c r="FE151" s="8"/>
      <c r="FF151" s="8"/>
    </row>
    <row r="152" spans="1:162" s="2" customFormat="1" ht="17.100000000000001" customHeight="1">
      <c r="A152" s="13" t="s">
        <v>137</v>
      </c>
      <c r="B152" s="64">
        <v>1272.4000000000001</v>
      </c>
      <c r="C152" s="64">
        <v>1535.2707399999983</v>
      </c>
      <c r="D152" s="4">
        <f t="shared" si="34"/>
        <v>1.200659441999371</v>
      </c>
      <c r="E152" s="10">
        <v>15</v>
      </c>
      <c r="F152" s="5">
        <f t="shared" si="43"/>
        <v>1</v>
      </c>
      <c r="G152" s="5">
        <v>10</v>
      </c>
      <c r="H152" s="40">
        <f t="shared" si="40"/>
        <v>1.1203956651996227</v>
      </c>
      <c r="I152" s="41">
        <v>1886</v>
      </c>
      <c r="J152" s="33">
        <f t="shared" si="35"/>
        <v>171.45454545454547</v>
      </c>
      <c r="K152" s="33">
        <f t="shared" si="36"/>
        <v>192.1</v>
      </c>
      <c r="L152" s="33">
        <f t="shared" si="37"/>
        <v>20.645454545454527</v>
      </c>
      <c r="M152" s="33"/>
      <c r="N152" s="33"/>
      <c r="O152" s="33">
        <f t="shared" si="38"/>
        <v>192.1</v>
      </c>
      <c r="P152" s="33">
        <f t="shared" si="39"/>
        <v>51.599999999999994</v>
      </c>
      <c r="Q152" s="33">
        <v>140.5</v>
      </c>
      <c r="R152" s="63"/>
      <c r="S152" s="63"/>
      <c r="T152" s="1"/>
      <c r="U152" s="70"/>
      <c r="V152" s="1"/>
      <c r="W152" s="1"/>
      <c r="X152" s="1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9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9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9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9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9"/>
      <c r="FE152" s="8"/>
      <c r="FF152" s="8"/>
    </row>
    <row r="153" spans="1:162" s="2" customFormat="1" ht="17.100000000000001" customHeight="1">
      <c r="A153" s="13" t="s">
        <v>138</v>
      </c>
      <c r="B153" s="64">
        <v>654.5</v>
      </c>
      <c r="C153" s="64">
        <v>607.47160999999937</v>
      </c>
      <c r="D153" s="4">
        <f t="shared" si="34"/>
        <v>0.92814608097784468</v>
      </c>
      <c r="E153" s="10">
        <v>15</v>
      </c>
      <c r="F153" s="5">
        <f t="shared" si="43"/>
        <v>1</v>
      </c>
      <c r="G153" s="5">
        <v>10</v>
      </c>
      <c r="H153" s="40">
        <f t="shared" si="40"/>
        <v>0.95688764858670683</v>
      </c>
      <c r="I153" s="41">
        <v>71</v>
      </c>
      <c r="J153" s="33">
        <f t="shared" si="35"/>
        <v>6.4545454545454541</v>
      </c>
      <c r="K153" s="33">
        <f t="shared" si="36"/>
        <v>6.2</v>
      </c>
      <c r="L153" s="33">
        <f t="shared" si="37"/>
        <v>-0.25454545454545396</v>
      </c>
      <c r="M153" s="33"/>
      <c r="N153" s="33"/>
      <c r="O153" s="33">
        <f t="shared" si="38"/>
        <v>6.2</v>
      </c>
      <c r="P153" s="33">
        <f t="shared" si="39"/>
        <v>6.2</v>
      </c>
      <c r="Q153" s="33"/>
      <c r="R153" s="63"/>
      <c r="S153" s="63"/>
      <c r="T153" s="1"/>
      <c r="U153" s="70"/>
      <c r="V153" s="1"/>
      <c r="W153" s="1"/>
      <c r="X153" s="1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9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9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9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9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9"/>
      <c r="FE153" s="8"/>
      <c r="FF153" s="8"/>
    </row>
    <row r="154" spans="1:162" s="2" customFormat="1" ht="17.100000000000001" customHeight="1">
      <c r="A154" s="13" t="s">
        <v>139</v>
      </c>
      <c r="B154" s="64">
        <v>367.6</v>
      </c>
      <c r="C154" s="64">
        <v>278.43579000000005</v>
      </c>
      <c r="D154" s="4">
        <f t="shared" si="34"/>
        <v>0.75744230141458113</v>
      </c>
      <c r="E154" s="10">
        <v>15</v>
      </c>
      <c r="F154" s="5">
        <f t="shared" si="43"/>
        <v>1</v>
      </c>
      <c r="G154" s="5">
        <v>10</v>
      </c>
      <c r="H154" s="40">
        <f t="shared" si="40"/>
        <v>0.85446538084874879</v>
      </c>
      <c r="I154" s="41">
        <v>1178</v>
      </c>
      <c r="J154" s="33">
        <f t="shared" si="35"/>
        <v>107.09090909090909</v>
      </c>
      <c r="K154" s="33">
        <f t="shared" si="36"/>
        <v>91.5</v>
      </c>
      <c r="L154" s="33">
        <f t="shared" si="37"/>
        <v>-15.590909090909093</v>
      </c>
      <c r="M154" s="33"/>
      <c r="N154" s="33"/>
      <c r="O154" s="33">
        <f t="shared" si="38"/>
        <v>91.5</v>
      </c>
      <c r="P154" s="33">
        <f t="shared" si="39"/>
        <v>59.200000000000045</v>
      </c>
      <c r="Q154" s="33">
        <v>32.299999999999955</v>
      </c>
      <c r="R154" s="63"/>
      <c r="S154" s="63"/>
      <c r="T154" s="1"/>
      <c r="U154" s="70"/>
      <c r="V154" s="1"/>
      <c r="W154" s="1"/>
      <c r="X154" s="1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9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9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9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9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9"/>
      <c r="FE154" s="8"/>
      <c r="FF154" s="8"/>
    </row>
    <row r="155" spans="1:162" s="2" customFormat="1" ht="17.100000000000001" customHeight="1">
      <c r="A155" s="17" t="s">
        <v>140</v>
      </c>
      <c r="B155" s="65"/>
      <c r="C155" s="65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33"/>
      <c r="Q155" s="33"/>
      <c r="R155" s="63"/>
      <c r="S155" s="63"/>
      <c r="U155" s="70"/>
      <c r="V155" s="1"/>
      <c r="W155" s="1"/>
      <c r="X155" s="1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9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9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9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9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9"/>
      <c r="FE155" s="8"/>
      <c r="FF155" s="8"/>
    </row>
    <row r="156" spans="1:162" s="2" customFormat="1" ht="17.100000000000001" customHeight="1">
      <c r="A156" s="13" t="s">
        <v>141</v>
      </c>
      <c r="B156" s="64">
        <v>501.2</v>
      </c>
      <c r="C156" s="64">
        <v>441.18003000000027</v>
      </c>
      <c r="D156" s="4">
        <f t="shared" si="34"/>
        <v>0.88024746608140514</v>
      </c>
      <c r="E156" s="10">
        <v>15</v>
      </c>
      <c r="F156" s="5">
        <f>F$39</f>
        <v>1</v>
      </c>
      <c r="G156" s="5">
        <v>10</v>
      </c>
      <c r="H156" s="40">
        <f t="shared" si="40"/>
        <v>0.92814847964884306</v>
      </c>
      <c r="I156" s="41">
        <v>1808</v>
      </c>
      <c r="J156" s="33">
        <f t="shared" si="35"/>
        <v>164.36363636363637</v>
      </c>
      <c r="K156" s="33">
        <f t="shared" si="36"/>
        <v>152.6</v>
      </c>
      <c r="L156" s="33">
        <f t="shared" si="37"/>
        <v>-11.76363636363638</v>
      </c>
      <c r="M156" s="33"/>
      <c r="N156" s="33"/>
      <c r="O156" s="33">
        <f t="shared" si="38"/>
        <v>152.6</v>
      </c>
      <c r="P156" s="33">
        <f t="shared" si="39"/>
        <v>150.79999999999998</v>
      </c>
      <c r="Q156" s="33">
        <v>1.8</v>
      </c>
      <c r="R156" s="63"/>
      <c r="S156" s="63"/>
      <c r="U156" s="70"/>
      <c r="V156" s="1"/>
      <c r="W156" s="1"/>
      <c r="X156" s="1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9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9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9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9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9"/>
      <c r="FE156" s="8"/>
      <c r="FF156" s="8"/>
    </row>
    <row r="157" spans="1:162" s="2" customFormat="1" ht="16.5" customHeight="1">
      <c r="A157" s="13" t="s">
        <v>142</v>
      </c>
      <c r="B157" s="64">
        <v>1323.9</v>
      </c>
      <c r="C157" s="64">
        <v>1985.6998299999996</v>
      </c>
      <c r="D157" s="4">
        <f t="shared" si="34"/>
        <v>1.2299886569982625</v>
      </c>
      <c r="E157" s="10">
        <v>15</v>
      </c>
      <c r="F157" s="5">
        <f t="shared" ref="F157:F167" si="44">F$39</f>
        <v>1</v>
      </c>
      <c r="G157" s="5">
        <v>10</v>
      </c>
      <c r="H157" s="40">
        <f t="shared" si="40"/>
        <v>1.1379931941989576</v>
      </c>
      <c r="I157" s="41">
        <v>1415</v>
      </c>
      <c r="J157" s="33">
        <f t="shared" si="35"/>
        <v>128.63636363636363</v>
      </c>
      <c r="K157" s="33">
        <f t="shared" si="36"/>
        <v>146.4</v>
      </c>
      <c r="L157" s="33">
        <f t="shared" si="37"/>
        <v>17.76363636363638</v>
      </c>
      <c r="M157" s="33"/>
      <c r="N157" s="33"/>
      <c r="O157" s="33">
        <f t="shared" si="38"/>
        <v>146.4</v>
      </c>
      <c r="P157" s="33">
        <f t="shared" si="39"/>
        <v>69.300000000000011</v>
      </c>
      <c r="Q157" s="33">
        <v>77.099999999999994</v>
      </c>
      <c r="R157" s="63"/>
      <c r="S157" s="63"/>
      <c r="U157" s="70"/>
      <c r="V157" s="1"/>
      <c r="W157" s="1"/>
      <c r="X157" s="1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9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9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9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9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9"/>
      <c r="FE157" s="8"/>
      <c r="FF157" s="8"/>
    </row>
    <row r="158" spans="1:162" s="2" customFormat="1" ht="17.100000000000001" customHeight="1">
      <c r="A158" s="13" t="s">
        <v>143</v>
      </c>
      <c r="B158" s="64">
        <v>1903.2</v>
      </c>
      <c r="C158" s="64">
        <v>986.99083000000007</v>
      </c>
      <c r="D158" s="4">
        <f t="shared" si="34"/>
        <v>0.51859543400588481</v>
      </c>
      <c r="E158" s="10">
        <v>15</v>
      </c>
      <c r="F158" s="5">
        <f t="shared" si="44"/>
        <v>1</v>
      </c>
      <c r="G158" s="5">
        <v>10</v>
      </c>
      <c r="H158" s="40">
        <f t="shared" si="40"/>
        <v>0.71115726040353078</v>
      </c>
      <c r="I158" s="41">
        <v>1577</v>
      </c>
      <c r="J158" s="33">
        <f t="shared" si="35"/>
        <v>143.36363636363637</v>
      </c>
      <c r="K158" s="33">
        <f t="shared" si="36"/>
        <v>102</v>
      </c>
      <c r="L158" s="33">
        <f t="shared" si="37"/>
        <v>-41.363636363636374</v>
      </c>
      <c r="M158" s="33"/>
      <c r="N158" s="33"/>
      <c r="O158" s="33">
        <f t="shared" si="38"/>
        <v>102</v>
      </c>
      <c r="P158" s="33">
        <f t="shared" si="39"/>
        <v>2.9000000000000057</v>
      </c>
      <c r="Q158" s="33">
        <v>99.1</v>
      </c>
      <c r="R158" s="63"/>
      <c r="S158" s="63"/>
      <c r="U158" s="70"/>
      <c r="V158" s="1"/>
      <c r="W158" s="1"/>
      <c r="X158" s="1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9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9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9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9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9"/>
      <c r="FE158" s="8"/>
      <c r="FF158" s="8"/>
    </row>
    <row r="159" spans="1:162" s="2" customFormat="1" ht="17.100000000000001" customHeight="1">
      <c r="A159" s="13" t="s">
        <v>144</v>
      </c>
      <c r="B159" s="64">
        <v>1758.9</v>
      </c>
      <c r="C159" s="64">
        <v>1171.5951099999993</v>
      </c>
      <c r="D159" s="4">
        <f t="shared" si="34"/>
        <v>0.66609534936608061</v>
      </c>
      <c r="E159" s="10">
        <v>15</v>
      </c>
      <c r="F159" s="5">
        <f t="shared" si="44"/>
        <v>1</v>
      </c>
      <c r="G159" s="5">
        <v>10</v>
      </c>
      <c r="H159" s="40">
        <f t="shared" si="40"/>
        <v>0.79965720961964837</v>
      </c>
      <c r="I159" s="41">
        <v>5045</v>
      </c>
      <c r="J159" s="33">
        <f t="shared" si="35"/>
        <v>458.63636363636363</v>
      </c>
      <c r="K159" s="33">
        <f t="shared" si="36"/>
        <v>366.8</v>
      </c>
      <c r="L159" s="33">
        <f t="shared" si="37"/>
        <v>-91.836363636363615</v>
      </c>
      <c r="M159" s="33"/>
      <c r="N159" s="33"/>
      <c r="O159" s="33">
        <f t="shared" si="38"/>
        <v>366.8</v>
      </c>
      <c r="P159" s="33">
        <f t="shared" si="39"/>
        <v>0</v>
      </c>
      <c r="Q159" s="33">
        <v>366.80000000000018</v>
      </c>
      <c r="R159" s="63"/>
      <c r="S159" s="63"/>
      <c r="U159" s="70"/>
      <c r="V159" s="1"/>
      <c r="W159" s="1"/>
      <c r="X159" s="1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9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9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9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9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9"/>
      <c r="FE159" s="8"/>
      <c r="FF159" s="8"/>
    </row>
    <row r="160" spans="1:162" s="2" customFormat="1" ht="17.100000000000001" customHeight="1">
      <c r="A160" s="13" t="s">
        <v>145</v>
      </c>
      <c r="B160" s="64">
        <v>976.3</v>
      </c>
      <c r="C160" s="64">
        <v>1382.2989399999994</v>
      </c>
      <c r="D160" s="4">
        <f t="shared" si="34"/>
        <v>1.2215854696302366</v>
      </c>
      <c r="E160" s="10">
        <v>15</v>
      </c>
      <c r="F160" s="5">
        <f t="shared" si="44"/>
        <v>1</v>
      </c>
      <c r="G160" s="5">
        <v>10</v>
      </c>
      <c r="H160" s="40">
        <f t="shared" si="40"/>
        <v>1.132951281778142</v>
      </c>
      <c r="I160" s="41">
        <v>1073</v>
      </c>
      <c r="J160" s="33">
        <f t="shared" si="35"/>
        <v>97.545454545454547</v>
      </c>
      <c r="K160" s="33">
        <f t="shared" si="36"/>
        <v>110.5</v>
      </c>
      <c r="L160" s="33">
        <f t="shared" si="37"/>
        <v>12.954545454545453</v>
      </c>
      <c r="M160" s="33"/>
      <c r="N160" s="33"/>
      <c r="O160" s="33">
        <f t="shared" si="38"/>
        <v>110.5</v>
      </c>
      <c r="P160" s="33">
        <f t="shared" si="39"/>
        <v>24.900000000000006</v>
      </c>
      <c r="Q160" s="33">
        <v>85.6</v>
      </c>
      <c r="R160" s="63"/>
      <c r="S160" s="63"/>
      <c r="U160" s="70"/>
      <c r="V160" s="1"/>
      <c r="W160" s="1"/>
      <c r="X160" s="1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9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9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9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9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9"/>
      <c r="FE160" s="8"/>
      <c r="FF160" s="8"/>
    </row>
    <row r="161" spans="1:162" s="2" customFormat="1" ht="17.100000000000001" customHeight="1">
      <c r="A161" s="13" t="s">
        <v>146</v>
      </c>
      <c r="B161" s="64">
        <v>390</v>
      </c>
      <c r="C161" s="64">
        <v>974.30722999999955</v>
      </c>
      <c r="D161" s="4">
        <f t="shared" si="34"/>
        <v>1.3</v>
      </c>
      <c r="E161" s="10">
        <v>15</v>
      </c>
      <c r="F161" s="5">
        <f t="shared" si="44"/>
        <v>1</v>
      </c>
      <c r="G161" s="5">
        <v>10</v>
      </c>
      <c r="H161" s="40">
        <f t="shared" si="40"/>
        <v>1.18</v>
      </c>
      <c r="I161" s="41">
        <v>607</v>
      </c>
      <c r="J161" s="33">
        <f t="shared" si="35"/>
        <v>55.18181818181818</v>
      </c>
      <c r="K161" s="33">
        <f t="shared" si="36"/>
        <v>65.099999999999994</v>
      </c>
      <c r="L161" s="33">
        <f t="shared" si="37"/>
        <v>9.9181818181818144</v>
      </c>
      <c r="M161" s="33"/>
      <c r="N161" s="33"/>
      <c r="O161" s="33">
        <f t="shared" si="38"/>
        <v>65.099999999999994</v>
      </c>
      <c r="P161" s="33">
        <f t="shared" si="39"/>
        <v>0</v>
      </c>
      <c r="Q161" s="33">
        <v>65.100000000000023</v>
      </c>
      <c r="R161" s="63"/>
      <c r="S161" s="63"/>
      <c r="T161" s="1"/>
      <c r="U161" s="70"/>
      <c r="V161" s="1"/>
      <c r="W161" s="1"/>
      <c r="X161" s="1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9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9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9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9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9"/>
      <c r="FE161" s="8"/>
      <c r="FF161" s="8"/>
    </row>
    <row r="162" spans="1:162" s="2" customFormat="1" ht="17.100000000000001" customHeight="1">
      <c r="A162" s="13" t="s">
        <v>147</v>
      </c>
      <c r="B162" s="64">
        <v>1963.2</v>
      </c>
      <c r="C162" s="64">
        <v>1586.0004200000019</v>
      </c>
      <c r="D162" s="4">
        <f t="shared" si="34"/>
        <v>0.80786492461287784</v>
      </c>
      <c r="E162" s="10">
        <v>15</v>
      </c>
      <c r="F162" s="5">
        <f t="shared" si="44"/>
        <v>1</v>
      </c>
      <c r="G162" s="5">
        <v>10</v>
      </c>
      <c r="H162" s="40">
        <f t="shared" si="40"/>
        <v>0.88471895476772677</v>
      </c>
      <c r="I162" s="41">
        <v>2659</v>
      </c>
      <c r="J162" s="33">
        <f t="shared" si="35"/>
        <v>241.72727272727272</v>
      </c>
      <c r="K162" s="33">
        <f t="shared" si="36"/>
        <v>213.9</v>
      </c>
      <c r="L162" s="33">
        <f t="shared" si="37"/>
        <v>-27.827272727272714</v>
      </c>
      <c r="M162" s="33"/>
      <c r="N162" s="33"/>
      <c r="O162" s="33">
        <f t="shared" si="38"/>
        <v>213.9</v>
      </c>
      <c r="P162" s="33">
        <f t="shared" si="39"/>
        <v>213.9</v>
      </c>
      <c r="Q162" s="33"/>
      <c r="R162" s="63"/>
      <c r="S162" s="63"/>
      <c r="T162" s="1"/>
      <c r="U162" s="70"/>
      <c r="V162" s="1"/>
      <c r="W162" s="1"/>
      <c r="X162" s="1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9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9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9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9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9"/>
      <c r="FE162" s="8"/>
      <c r="FF162" s="8"/>
    </row>
    <row r="163" spans="1:162" s="2" customFormat="1" ht="17.100000000000001" customHeight="1">
      <c r="A163" s="13" t="s">
        <v>148</v>
      </c>
      <c r="B163" s="64">
        <v>878</v>
      </c>
      <c r="C163" s="64">
        <v>636.79345999999953</v>
      </c>
      <c r="D163" s="4">
        <f t="shared" si="34"/>
        <v>0.72527728929384916</v>
      </c>
      <c r="E163" s="10">
        <v>15</v>
      </c>
      <c r="F163" s="5">
        <f t="shared" si="44"/>
        <v>1</v>
      </c>
      <c r="G163" s="5">
        <v>10</v>
      </c>
      <c r="H163" s="40">
        <f t="shared" si="40"/>
        <v>0.83516637357630941</v>
      </c>
      <c r="I163" s="41">
        <v>1994</v>
      </c>
      <c r="J163" s="33">
        <f t="shared" si="35"/>
        <v>181.27272727272728</v>
      </c>
      <c r="K163" s="33">
        <f t="shared" si="36"/>
        <v>151.4</v>
      </c>
      <c r="L163" s="33">
        <f t="shared" si="37"/>
        <v>-29.872727272727275</v>
      </c>
      <c r="M163" s="33"/>
      <c r="N163" s="33"/>
      <c r="O163" s="33">
        <f t="shared" si="38"/>
        <v>151.4</v>
      </c>
      <c r="P163" s="33">
        <f t="shared" si="39"/>
        <v>151.4</v>
      </c>
      <c r="Q163" s="33"/>
      <c r="R163" s="63"/>
      <c r="S163" s="63"/>
      <c r="T163" s="1"/>
      <c r="U163" s="70"/>
      <c r="V163" s="1"/>
      <c r="W163" s="1"/>
      <c r="X163" s="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9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9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9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9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9"/>
      <c r="FE163" s="8"/>
      <c r="FF163" s="8"/>
    </row>
    <row r="164" spans="1:162" s="2" customFormat="1" ht="17.100000000000001" customHeight="1">
      <c r="A164" s="13" t="s">
        <v>149</v>
      </c>
      <c r="B164" s="64">
        <v>1034.4000000000001</v>
      </c>
      <c r="C164" s="64">
        <v>1066.4658500000005</v>
      </c>
      <c r="D164" s="4">
        <f t="shared" si="34"/>
        <v>1.030999468290797</v>
      </c>
      <c r="E164" s="10">
        <v>15</v>
      </c>
      <c r="F164" s="5">
        <f t="shared" si="44"/>
        <v>1</v>
      </c>
      <c r="G164" s="5">
        <v>10</v>
      </c>
      <c r="H164" s="40">
        <f t="shared" si="40"/>
        <v>1.0185996809744782</v>
      </c>
      <c r="I164" s="41">
        <v>3601</v>
      </c>
      <c r="J164" s="33">
        <f t="shared" si="35"/>
        <v>327.36363636363637</v>
      </c>
      <c r="K164" s="33">
        <f t="shared" si="36"/>
        <v>333.5</v>
      </c>
      <c r="L164" s="33">
        <f t="shared" si="37"/>
        <v>6.136363636363626</v>
      </c>
      <c r="M164" s="33"/>
      <c r="N164" s="33"/>
      <c r="O164" s="33">
        <f t="shared" si="38"/>
        <v>333.5</v>
      </c>
      <c r="P164" s="33">
        <f t="shared" si="39"/>
        <v>0</v>
      </c>
      <c r="Q164" s="33">
        <v>333.5</v>
      </c>
      <c r="R164" s="63"/>
      <c r="S164" s="63"/>
      <c r="T164" s="1"/>
      <c r="U164" s="70"/>
      <c r="V164" s="1"/>
      <c r="W164" s="1"/>
      <c r="X164" s="1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9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9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9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9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9"/>
      <c r="FE164" s="8"/>
      <c r="FF164" s="8"/>
    </row>
    <row r="165" spans="1:162" s="2" customFormat="1" ht="17.100000000000001" customHeight="1">
      <c r="A165" s="13" t="s">
        <v>150</v>
      </c>
      <c r="B165" s="64">
        <v>598.4</v>
      </c>
      <c r="C165" s="64">
        <v>573.34424000000024</v>
      </c>
      <c r="D165" s="4">
        <f t="shared" si="34"/>
        <v>0.95812874331550846</v>
      </c>
      <c r="E165" s="10">
        <v>15</v>
      </c>
      <c r="F165" s="5">
        <f t="shared" si="44"/>
        <v>1</v>
      </c>
      <c r="G165" s="5">
        <v>10</v>
      </c>
      <c r="H165" s="40">
        <f t="shared" si="40"/>
        <v>0.97487724598930503</v>
      </c>
      <c r="I165" s="41">
        <v>2656</v>
      </c>
      <c r="J165" s="33">
        <f t="shared" si="35"/>
        <v>241.45454545454547</v>
      </c>
      <c r="K165" s="33">
        <f t="shared" si="36"/>
        <v>235.4</v>
      </c>
      <c r="L165" s="33">
        <f t="shared" si="37"/>
        <v>-6.0545454545454618</v>
      </c>
      <c r="M165" s="33"/>
      <c r="N165" s="33"/>
      <c r="O165" s="33">
        <f t="shared" si="38"/>
        <v>235.4</v>
      </c>
      <c r="P165" s="33">
        <f t="shared" si="39"/>
        <v>155.60000000000002</v>
      </c>
      <c r="Q165" s="33">
        <v>79.8</v>
      </c>
      <c r="R165" s="63"/>
      <c r="S165" s="63"/>
      <c r="T165" s="1"/>
      <c r="U165" s="70"/>
      <c r="V165" s="1"/>
      <c r="W165" s="1"/>
      <c r="X165" s="1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9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9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9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9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9"/>
      <c r="FE165" s="8"/>
      <c r="FF165" s="8"/>
    </row>
    <row r="166" spans="1:162" s="2" customFormat="1" ht="17.100000000000001" customHeight="1">
      <c r="A166" s="13" t="s">
        <v>151</v>
      </c>
      <c r="B166" s="64">
        <v>728.2</v>
      </c>
      <c r="C166" s="64">
        <v>560.96037000000013</v>
      </c>
      <c r="D166" s="4">
        <f t="shared" si="34"/>
        <v>0.77033832738258734</v>
      </c>
      <c r="E166" s="10">
        <v>15</v>
      </c>
      <c r="F166" s="5">
        <f t="shared" si="44"/>
        <v>1</v>
      </c>
      <c r="G166" s="5">
        <v>10</v>
      </c>
      <c r="H166" s="40">
        <f t="shared" si="40"/>
        <v>0.86220299642955245</v>
      </c>
      <c r="I166" s="41">
        <v>1412</v>
      </c>
      <c r="J166" s="33">
        <f t="shared" si="35"/>
        <v>128.36363636363637</v>
      </c>
      <c r="K166" s="33">
        <f t="shared" si="36"/>
        <v>110.7</v>
      </c>
      <c r="L166" s="33">
        <f t="shared" si="37"/>
        <v>-17.663636363636371</v>
      </c>
      <c r="M166" s="33"/>
      <c r="N166" s="33"/>
      <c r="O166" s="33">
        <f t="shared" si="38"/>
        <v>110.7</v>
      </c>
      <c r="P166" s="33">
        <f t="shared" si="39"/>
        <v>110.7</v>
      </c>
      <c r="Q166" s="33"/>
      <c r="R166" s="63"/>
      <c r="S166" s="63"/>
      <c r="T166" s="1"/>
      <c r="U166" s="70"/>
      <c r="V166" s="1"/>
      <c r="W166" s="1"/>
      <c r="X166" s="1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9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9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9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9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9"/>
      <c r="FE166" s="8"/>
      <c r="FF166" s="8"/>
    </row>
    <row r="167" spans="1:162" s="2" customFormat="1" ht="17.100000000000001" customHeight="1">
      <c r="A167" s="13" t="s">
        <v>152</v>
      </c>
      <c r="B167" s="64">
        <v>4927.1000000000004</v>
      </c>
      <c r="C167" s="64">
        <v>4888.4764200000018</v>
      </c>
      <c r="D167" s="4">
        <f t="shared" si="34"/>
        <v>0.99216099125246116</v>
      </c>
      <c r="E167" s="10">
        <v>15</v>
      </c>
      <c r="F167" s="5">
        <f t="shared" si="44"/>
        <v>1</v>
      </c>
      <c r="G167" s="5">
        <v>10</v>
      </c>
      <c r="H167" s="40">
        <f t="shared" si="40"/>
        <v>0.99529659475147669</v>
      </c>
      <c r="I167" s="41">
        <v>2239</v>
      </c>
      <c r="J167" s="33">
        <f t="shared" si="35"/>
        <v>203.54545454545453</v>
      </c>
      <c r="K167" s="33">
        <f t="shared" si="36"/>
        <v>202.6</v>
      </c>
      <c r="L167" s="33">
        <f t="shared" si="37"/>
        <v>-0.94545454545453822</v>
      </c>
      <c r="M167" s="33"/>
      <c r="N167" s="33"/>
      <c r="O167" s="33">
        <f t="shared" si="38"/>
        <v>202.6</v>
      </c>
      <c r="P167" s="33">
        <f t="shared" si="39"/>
        <v>71.199999999999989</v>
      </c>
      <c r="Q167" s="33">
        <v>131.4</v>
      </c>
      <c r="R167" s="63"/>
      <c r="S167" s="63"/>
      <c r="T167" s="1"/>
      <c r="U167" s="70"/>
      <c r="V167" s="1"/>
      <c r="W167" s="1"/>
      <c r="X167" s="1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9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9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9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9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9"/>
      <c r="FE167" s="8"/>
      <c r="FF167" s="8"/>
    </row>
    <row r="168" spans="1:162" s="2" customFormat="1" ht="17.100000000000001" customHeight="1">
      <c r="A168" s="17" t="s">
        <v>153</v>
      </c>
      <c r="B168" s="65"/>
      <c r="C168" s="65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33"/>
      <c r="Q168" s="33"/>
      <c r="R168" s="63"/>
      <c r="S168" s="63"/>
      <c r="T168" s="1"/>
      <c r="U168" s="70"/>
      <c r="V168" s="1"/>
      <c r="W168" s="1"/>
      <c r="X168" s="1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9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9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9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9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9"/>
      <c r="FE168" s="8"/>
      <c r="FF168" s="8"/>
    </row>
    <row r="169" spans="1:162" s="2" customFormat="1" ht="17.100000000000001" customHeight="1">
      <c r="A169" s="13" t="s">
        <v>68</v>
      </c>
      <c r="B169" s="64">
        <v>527.4</v>
      </c>
      <c r="C169" s="64">
        <v>376.54288000000003</v>
      </c>
      <c r="D169" s="4">
        <f t="shared" si="34"/>
        <v>0.71396071293136143</v>
      </c>
      <c r="E169" s="10">
        <v>15</v>
      </c>
      <c r="F169" s="5">
        <f>F$40</f>
        <v>1</v>
      </c>
      <c r="G169" s="5">
        <v>10</v>
      </c>
      <c r="H169" s="40">
        <f t="shared" si="40"/>
        <v>0.82837642775881681</v>
      </c>
      <c r="I169" s="41">
        <v>2428</v>
      </c>
      <c r="J169" s="33">
        <f t="shared" si="35"/>
        <v>220.72727272727272</v>
      </c>
      <c r="K169" s="33">
        <f t="shared" si="36"/>
        <v>182.8</v>
      </c>
      <c r="L169" s="33">
        <f t="shared" si="37"/>
        <v>-37.927272727272708</v>
      </c>
      <c r="M169" s="33"/>
      <c r="N169" s="33"/>
      <c r="O169" s="33">
        <f t="shared" si="38"/>
        <v>182.8</v>
      </c>
      <c r="P169" s="33">
        <f t="shared" si="39"/>
        <v>182.8</v>
      </c>
      <c r="Q169" s="33"/>
      <c r="R169" s="63"/>
      <c r="S169" s="63"/>
      <c r="T169" s="1"/>
      <c r="U169" s="70"/>
      <c r="V169" s="1"/>
      <c r="W169" s="1"/>
      <c r="X169" s="1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9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9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9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9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9"/>
      <c r="FE169" s="8"/>
      <c r="FF169" s="8"/>
    </row>
    <row r="170" spans="1:162" s="2" customFormat="1" ht="17.100000000000001" customHeight="1">
      <c r="A170" s="13" t="s">
        <v>154</v>
      </c>
      <c r="B170" s="64">
        <v>559.20000000000005</v>
      </c>
      <c r="C170" s="64">
        <v>486.81240000000014</v>
      </c>
      <c r="D170" s="4">
        <f t="shared" si="34"/>
        <v>0.87055150214592292</v>
      </c>
      <c r="E170" s="10">
        <v>15</v>
      </c>
      <c r="F170" s="5">
        <f t="shared" ref="F170:F181" si="45">F$40</f>
        <v>1</v>
      </c>
      <c r="G170" s="5">
        <v>10</v>
      </c>
      <c r="H170" s="40">
        <f t="shared" si="40"/>
        <v>0.92233090128755379</v>
      </c>
      <c r="I170" s="41">
        <v>1942</v>
      </c>
      <c r="J170" s="33">
        <f t="shared" si="35"/>
        <v>176.54545454545453</v>
      </c>
      <c r="K170" s="33">
        <f t="shared" si="36"/>
        <v>162.80000000000001</v>
      </c>
      <c r="L170" s="33">
        <f t="shared" si="37"/>
        <v>-13.745454545454521</v>
      </c>
      <c r="M170" s="33"/>
      <c r="N170" s="33"/>
      <c r="O170" s="33">
        <f t="shared" si="38"/>
        <v>162.80000000000001</v>
      </c>
      <c r="P170" s="33">
        <f t="shared" si="39"/>
        <v>162.80000000000001</v>
      </c>
      <c r="Q170" s="33"/>
      <c r="R170" s="63"/>
      <c r="S170" s="63"/>
      <c r="T170" s="1"/>
      <c r="U170" s="70"/>
      <c r="V170" s="1"/>
      <c r="W170" s="1"/>
      <c r="X170" s="1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9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9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9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9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9"/>
      <c r="FE170" s="8"/>
      <c r="FF170" s="8"/>
    </row>
    <row r="171" spans="1:162" s="2" customFormat="1" ht="17.100000000000001" customHeight="1">
      <c r="A171" s="13" t="s">
        <v>155</v>
      </c>
      <c r="B171" s="64">
        <v>1089.0999999999999</v>
      </c>
      <c r="C171" s="64">
        <v>738.81042999999966</v>
      </c>
      <c r="D171" s="4">
        <f t="shared" si="34"/>
        <v>0.678367854191534</v>
      </c>
      <c r="E171" s="10">
        <v>15</v>
      </c>
      <c r="F171" s="5">
        <f t="shared" si="45"/>
        <v>1</v>
      </c>
      <c r="G171" s="5">
        <v>10</v>
      </c>
      <c r="H171" s="40">
        <f t="shared" si="40"/>
        <v>0.80702071251492047</v>
      </c>
      <c r="I171" s="41">
        <v>3079</v>
      </c>
      <c r="J171" s="33">
        <f t="shared" si="35"/>
        <v>279.90909090909093</v>
      </c>
      <c r="K171" s="33">
        <f t="shared" si="36"/>
        <v>225.9</v>
      </c>
      <c r="L171" s="33">
        <f t="shared" si="37"/>
        <v>-54.009090909090929</v>
      </c>
      <c r="M171" s="33"/>
      <c r="N171" s="33"/>
      <c r="O171" s="33">
        <f t="shared" si="38"/>
        <v>225.9</v>
      </c>
      <c r="P171" s="33">
        <f t="shared" si="39"/>
        <v>144.10000000000002</v>
      </c>
      <c r="Q171" s="33">
        <v>81.8</v>
      </c>
      <c r="R171" s="63"/>
      <c r="S171" s="63"/>
      <c r="T171" s="1"/>
      <c r="U171" s="70"/>
      <c r="V171" s="1"/>
      <c r="W171" s="1"/>
      <c r="X171" s="1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9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9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9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9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9"/>
      <c r="FE171" s="8"/>
      <c r="FF171" s="8"/>
    </row>
    <row r="172" spans="1:162" s="2" customFormat="1" ht="17.100000000000001" customHeight="1">
      <c r="A172" s="13" t="s">
        <v>156</v>
      </c>
      <c r="B172" s="64">
        <v>1959.4</v>
      </c>
      <c r="C172" s="64">
        <v>1302.0734700000007</v>
      </c>
      <c r="D172" s="4">
        <f t="shared" si="34"/>
        <v>0.66452662549760166</v>
      </c>
      <c r="E172" s="10">
        <v>15</v>
      </c>
      <c r="F172" s="5">
        <f t="shared" si="45"/>
        <v>1</v>
      </c>
      <c r="G172" s="5">
        <v>10</v>
      </c>
      <c r="H172" s="40">
        <f t="shared" si="40"/>
        <v>0.79871597529856109</v>
      </c>
      <c r="I172" s="41">
        <v>2959</v>
      </c>
      <c r="J172" s="33">
        <f t="shared" si="35"/>
        <v>269</v>
      </c>
      <c r="K172" s="33">
        <f t="shared" si="36"/>
        <v>214.9</v>
      </c>
      <c r="L172" s="33">
        <f t="shared" si="37"/>
        <v>-54.099999999999994</v>
      </c>
      <c r="M172" s="33"/>
      <c r="N172" s="33"/>
      <c r="O172" s="33">
        <f t="shared" si="38"/>
        <v>214.9</v>
      </c>
      <c r="P172" s="33">
        <f t="shared" si="39"/>
        <v>214.9</v>
      </c>
      <c r="Q172" s="33"/>
      <c r="R172" s="63"/>
      <c r="S172" s="63"/>
      <c r="T172" s="1"/>
      <c r="U172" s="70"/>
      <c r="V172" s="1"/>
      <c r="W172" s="1"/>
      <c r="X172" s="1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9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9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9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9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9"/>
      <c r="FE172" s="8"/>
      <c r="FF172" s="8"/>
    </row>
    <row r="173" spans="1:162" s="2" customFormat="1" ht="17.100000000000001" customHeight="1">
      <c r="A173" s="13" t="s">
        <v>157</v>
      </c>
      <c r="B173" s="64">
        <v>9247.2999999999993</v>
      </c>
      <c r="C173" s="64">
        <v>8319.2110600000069</v>
      </c>
      <c r="D173" s="4">
        <f t="shared" si="34"/>
        <v>0.89963676532609604</v>
      </c>
      <c r="E173" s="10">
        <v>15</v>
      </c>
      <c r="F173" s="5">
        <f t="shared" si="45"/>
        <v>1</v>
      </c>
      <c r="G173" s="5">
        <v>10</v>
      </c>
      <c r="H173" s="40">
        <f t="shared" si="40"/>
        <v>0.93978205919565772</v>
      </c>
      <c r="I173" s="41">
        <v>3360</v>
      </c>
      <c r="J173" s="33">
        <f t="shared" si="35"/>
        <v>305.45454545454544</v>
      </c>
      <c r="K173" s="33">
        <f t="shared" si="36"/>
        <v>287.10000000000002</v>
      </c>
      <c r="L173" s="33">
        <f t="shared" si="37"/>
        <v>-18.354545454545416</v>
      </c>
      <c r="M173" s="33"/>
      <c r="N173" s="33"/>
      <c r="O173" s="33">
        <f t="shared" si="38"/>
        <v>287.10000000000002</v>
      </c>
      <c r="P173" s="33">
        <f t="shared" si="39"/>
        <v>287.10000000000002</v>
      </c>
      <c r="Q173" s="33"/>
      <c r="R173" s="63"/>
      <c r="S173" s="63"/>
      <c r="T173" s="1"/>
      <c r="U173" s="70"/>
      <c r="V173" s="1"/>
      <c r="W173" s="1"/>
      <c r="X173" s="1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9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9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9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9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9"/>
      <c r="FE173" s="8"/>
      <c r="FF173" s="8"/>
    </row>
    <row r="174" spans="1:162" s="2" customFormat="1" ht="17.100000000000001" customHeight="1">
      <c r="A174" s="13" t="s">
        <v>158</v>
      </c>
      <c r="B174" s="64">
        <v>1100.8</v>
      </c>
      <c r="C174" s="64">
        <v>874.85392000000036</v>
      </c>
      <c r="D174" s="4">
        <f t="shared" si="34"/>
        <v>0.7947437500000003</v>
      </c>
      <c r="E174" s="10">
        <v>15</v>
      </c>
      <c r="F174" s="5">
        <f t="shared" si="45"/>
        <v>1</v>
      </c>
      <c r="G174" s="5">
        <v>10</v>
      </c>
      <c r="H174" s="40">
        <f t="shared" si="40"/>
        <v>0.87684625000000016</v>
      </c>
      <c r="I174" s="41">
        <v>1865</v>
      </c>
      <c r="J174" s="33">
        <f t="shared" si="35"/>
        <v>169.54545454545453</v>
      </c>
      <c r="K174" s="33">
        <f t="shared" si="36"/>
        <v>148.69999999999999</v>
      </c>
      <c r="L174" s="33">
        <f t="shared" si="37"/>
        <v>-20.845454545454544</v>
      </c>
      <c r="M174" s="33"/>
      <c r="N174" s="33"/>
      <c r="O174" s="33">
        <f t="shared" si="38"/>
        <v>148.69999999999999</v>
      </c>
      <c r="P174" s="33">
        <f t="shared" si="39"/>
        <v>148.69999999999999</v>
      </c>
      <c r="Q174" s="33"/>
      <c r="R174" s="63"/>
      <c r="S174" s="63"/>
      <c r="T174" s="1"/>
      <c r="U174" s="70"/>
      <c r="V174" s="1"/>
      <c r="W174" s="1"/>
      <c r="X174" s="1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9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9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9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9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9"/>
      <c r="FE174" s="8"/>
      <c r="FF174" s="8"/>
    </row>
    <row r="175" spans="1:162" s="2" customFormat="1" ht="17.100000000000001" customHeight="1">
      <c r="A175" s="13" t="s">
        <v>159</v>
      </c>
      <c r="B175" s="64">
        <v>2331.6</v>
      </c>
      <c r="C175" s="64">
        <v>1467.067</v>
      </c>
      <c r="D175" s="4">
        <f t="shared" si="34"/>
        <v>0.6292104134499914</v>
      </c>
      <c r="E175" s="10">
        <v>15</v>
      </c>
      <c r="F175" s="5">
        <f t="shared" si="45"/>
        <v>1</v>
      </c>
      <c r="G175" s="5">
        <v>10</v>
      </c>
      <c r="H175" s="40">
        <f t="shared" si="40"/>
        <v>0.77752624806999482</v>
      </c>
      <c r="I175" s="41">
        <v>2985</v>
      </c>
      <c r="J175" s="33">
        <f t="shared" si="35"/>
        <v>271.36363636363637</v>
      </c>
      <c r="K175" s="33">
        <f t="shared" si="36"/>
        <v>211</v>
      </c>
      <c r="L175" s="33">
        <f t="shared" si="37"/>
        <v>-60.363636363636374</v>
      </c>
      <c r="M175" s="33"/>
      <c r="N175" s="33"/>
      <c r="O175" s="33">
        <f t="shared" si="38"/>
        <v>211</v>
      </c>
      <c r="P175" s="33">
        <f t="shared" si="39"/>
        <v>211</v>
      </c>
      <c r="Q175" s="33"/>
      <c r="R175" s="63"/>
      <c r="S175" s="63"/>
      <c r="T175" s="1"/>
      <c r="U175" s="70"/>
      <c r="V175" s="1"/>
      <c r="W175" s="1"/>
      <c r="X175" s="1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9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9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9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9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9"/>
      <c r="FE175" s="8"/>
      <c r="FF175" s="8"/>
    </row>
    <row r="176" spans="1:162" s="2" customFormat="1" ht="17.100000000000001" customHeight="1">
      <c r="A176" s="13" t="s">
        <v>160</v>
      </c>
      <c r="B176" s="64">
        <v>685.4</v>
      </c>
      <c r="C176" s="64">
        <v>389.71749000000023</v>
      </c>
      <c r="D176" s="4">
        <f t="shared" si="34"/>
        <v>0.56859861394805988</v>
      </c>
      <c r="E176" s="10">
        <v>15</v>
      </c>
      <c r="F176" s="5">
        <f t="shared" si="45"/>
        <v>1</v>
      </c>
      <c r="G176" s="5">
        <v>10</v>
      </c>
      <c r="H176" s="40">
        <f t="shared" si="40"/>
        <v>0.741159168368836</v>
      </c>
      <c r="I176" s="41">
        <v>1500</v>
      </c>
      <c r="J176" s="33">
        <f t="shared" si="35"/>
        <v>136.36363636363637</v>
      </c>
      <c r="K176" s="33">
        <f t="shared" si="36"/>
        <v>101.1</v>
      </c>
      <c r="L176" s="33">
        <f t="shared" si="37"/>
        <v>-35.26363636363638</v>
      </c>
      <c r="M176" s="33"/>
      <c r="N176" s="33"/>
      <c r="O176" s="33">
        <f t="shared" si="38"/>
        <v>101.1</v>
      </c>
      <c r="P176" s="33">
        <f t="shared" si="39"/>
        <v>101.1</v>
      </c>
      <c r="Q176" s="33"/>
      <c r="R176" s="63"/>
      <c r="S176" s="63"/>
      <c r="T176" s="1"/>
      <c r="U176" s="70"/>
      <c r="V176" s="1"/>
      <c r="W176" s="1"/>
      <c r="X176" s="1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9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9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9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9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9"/>
      <c r="FE176" s="8"/>
      <c r="FF176" s="8"/>
    </row>
    <row r="177" spans="1:162" s="2" customFormat="1" ht="17.100000000000001" customHeight="1">
      <c r="A177" s="13" t="s">
        <v>161</v>
      </c>
      <c r="B177" s="64">
        <v>380.4</v>
      </c>
      <c r="C177" s="64">
        <v>215.73123000000021</v>
      </c>
      <c r="D177" s="4">
        <f t="shared" si="34"/>
        <v>0.56711679810725613</v>
      </c>
      <c r="E177" s="10">
        <v>15</v>
      </c>
      <c r="F177" s="5">
        <f t="shared" si="45"/>
        <v>1</v>
      </c>
      <c r="G177" s="5">
        <v>10</v>
      </c>
      <c r="H177" s="40">
        <f t="shared" si="40"/>
        <v>0.7402700788643537</v>
      </c>
      <c r="I177" s="41">
        <v>1840</v>
      </c>
      <c r="J177" s="33">
        <f t="shared" si="35"/>
        <v>167.27272727272728</v>
      </c>
      <c r="K177" s="33">
        <f t="shared" si="36"/>
        <v>123.8</v>
      </c>
      <c r="L177" s="33">
        <f t="shared" si="37"/>
        <v>-43.472727272727283</v>
      </c>
      <c r="M177" s="33"/>
      <c r="N177" s="33"/>
      <c r="O177" s="33">
        <f t="shared" si="38"/>
        <v>123.8</v>
      </c>
      <c r="P177" s="33">
        <f t="shared" si="39"/>
        <v>123.8</v>
      </c>
      <c r="Q177" s="33"/>
      <c r="R177" s="63"/>
      <c r="S177" s="63"/>
      <c r="T177" s="1"/>
      <c r="U177" s="70"/>
      <c r="V177" s="1"/>
      <c r="W177" s="1"/>
      <c r="X177" s="1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9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9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9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9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9"/>
      <c r="FE177" s="8"/>
      <c r="FF177" s="8"/>
    </row>
    <row r="178" spans="1:162" s="2" customFormat="1" ht="17.100000000000001" customHeight="1">
      <c r="A178" s="13" t="s">
        <v>96</v>
      </c>
      <c r="B178" s="64">
        <v>494.7</v>
      </c>
      <c r="C178" s="64">
        <v>928.10368000000017</v>
      </c>
      <c r="D178" s="4">
        <f t="shared" si="34"/>
        <v>1.2676093955932888</v>
      </c>
      <c r="E178" s="10">
        <v>15</v>
      </c>
      <c r="F178" s="5">
        <f t="shared" si="45"/>
        <v>1</v>
      </c>
      <c r="G178" s="5">
        <v>10</v>
      </c>
      <c r="H178" s="40">
        <f t="shared" si="40"/>
        <v>1.1605656373559732</v>
      </c>
      <c r="I178" s="41">
        <v>2493</v>
      </c>
      <c r="J178" s="33">
        <f t="shared" si="35"/>
        <v>226.63636363636363</v>
      </c>
      <c r="K178" s="33">
        <f t="shared" si="36"/>
        <v>263</v>
      </c>
      <c r="L178" s="33">
        <f t="shared" si="37"/>
        <v>36.363636363636374</v>
      </c>
      <c r="M178" s="33"/>
      <c r="N178" s="33"/>
      <c r="O178" s="33">
        <f t="shared" si="38"/>
        <v>263</v>
      </c>
      <c r="P178" s="33">
        <f t="shared" si="39"/>
        <v>26.900000000000091</v>
      </c>
      <c r="Q178" s="33">
        <v>236.09999999999991</v>
      </c>
      <c r="R178" s="63"/>
      <c r="S178" s="63"/>
      <c r="T178" s="1"/>
      <c r="U178" s="70"/>
      <c r="V178" s="1"/>
      <c r="W178" s="1"/>
      <c r="X178" s="1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9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9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9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9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9"/>
      <c r="FE178" s="8"/>
      <c r="FF178" s="8"/>
    </row>
    <row r="179" spans="1:162" s="2" customFormat="1" ht="17.100000000000001" customHeight="1">
      <c r="A179" s="13" t="s">
        <v>162</v>
      </c>
      <c r="B179" s="64">
        <v>1234.5</v>
      </c>
      <c r="C179" s="64">
        <v>803.05354</v>
      </c>
      <c r="D179" s="4">
        <f t="shared" si="34"/>
        <v>0.6505091454029972</v>
      </c>
      <c r="E179" s="10">
        <v>15</v>
      </c>
      <c r="F179" s="5">
        <f t="shared" si="45"/>
        <v>1</v>
      </c>
      <c r="G179" s="5">
        <v>10</v>
      </c>
      <c r="H179" s="40">
        <f t="shared" si="40"/>
        <v>0.79030548724179828</v>
      </c>
      <c r="I179" s="41">
        <v>2241</v>
      </c>
      <c r="J179" s="33">
        <f t="shared" si="35"/>
        <v>203.72727272727272</v>
      </c>
      <c r="K179" s="33">
        <f t="shared" si="36"/>
        <v>161</v>
      </c>
      <c r="L179" s="33">
        <f t="shared" si="37"/>
        <v>-42.72727272727272</v>
      </c>
      <c r="M179" s="33"/>
      <c r="N179" s="33"/>
      <c r="O179" s="33">
        <f t="shared" si="38"/>
        <v>161</v>
      </c>
      <c r="P179" s="33">
        <f t="shared" si="39"/>
        <v>161</v>
      </c>
      <c r="Q179" s="33"/>
      <c r="R179" s="63"/>
      <c r="S179" s="63"/>
      <c r="T179" s="1"/>
      <c r="U179" s="70"/>
      <c r="V179" s="1"/>
      <c r="W179" s="1"/>
      <c r="X179" s="1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9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9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9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9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9"/>
      <c r="FE179" s="8"/>
      <c r="FF179" s="8"/>
    </row>
    <row r="180" spans="1:162" s="2" customFormat="1" ht="17.100000000000001" customHeight="1">
      <c r="A180" s="13" t="s">
        <v>163</v>
      </c>
      <c r="B180" s="64">
        <v>839.4</v>
      </c>
      <c r="C180" s="64">
        <v>935.61522000000161</v>
      </c>
      <c r="D180" s="4">
        <f t="shared" si="34"/>
        <v>1.1146238027162279</v>
      </c>
      <c r="E180" s="10">
        <v>15</v>
      </c>
      <c r="F180" s="5">
        <f t="shared" si="45"/>
        <v>1</v>
      </c>
      <c r="G180" s="5">
        <v>10</v>
      </c>
      <c r="H180" s="40">
        <f t="shared" si="40"/>
        <v>1.0687742816297368</v>
      </c>
      <c r="I180" s="41">
        <v>3918</v>
      </c>
      <c r="J180" s="33">
        <f t="shared" si="35"/>
        <v>356.18181818181819</v>
      </c>
      <c r="K180" s="33">
        <f t="shared" si="36"/>
        <v>380.7</v>
      </c>
      <c r="L180" s="33">
        <f t="shared" si="37"/>
        <v>24.518181818181802</v>
      </c>
      <c r="M180" s="33"/>
      <c r="N180" s="33"/>
      <c r="O180" s="33">
        <f t="shared" si="38"/>
        <v>380.7</v>
      </c>
      <c r="P180" s="33">
        <f t="shared" si="39"/>
        <v>320</v>
      </c>
      <c r="Q180" s="33">
        <v>60.7</v>
      </c>
      <c r="R180" s="63"/>
      <c r="S180" s="63"/>
      <c r="T180" s="1"/>
      <c r="U180" s="70"/>
      <c r="V180" s="1"/>
      <c r="W180" s="1"/>
      <c r="X180" s="1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9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9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9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9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9"/>
      <c r="FE180" s="8"/>
      <c r="FF180" s="8"/>
    </row>
    <row r="181" spans="1:162" s="2" customFormat="1" ht="17.100000000000001" customHeight="1">
      <c r="A181" s="13" t="s">
        <v>164</v>
      </c>
      <c r="B181" s="64">
        <v>849.3</v>
      </c>
      <c r="C181" s="64">
        <v>660.69291999999996</v>
      </c>
      <c r="D181" s="4">
        <f t="shared" si="34"/>
        <v>0.77792643353349822</v>
      </c>
      <c r="E181" s="10">
        <v>15</v>
      </c>
      <c r="F181" s="5">
        <f t="shared" si="45"/>
        <v>1</v>
      </c>
      <c r="G181" s="5">
        <v>10</v>
      </c>
      <c r="H181" s="40">
        <f t="shared" si="40"/>
        <v>0.86675586012009886</v>
      </c>
      <c r="I181" s="41">
        <v>2456</v>
      </c>
      <c r="J181" s="33">
        <f t="shared" si="35"/>
        <v>223.27272727272728</v>
      </c>
      <c r="K181" s="33">
        <f t="shared" si="36"/>
        <v>193.5</v>
      </c>
      <c r="L181" s="33">
        <f t="shared" si="37"/>
        <v>-29.77272727272728</v>
      </c>
      <c r="M181" s="33"/>
      <c r="N181" s="33"/>
      <c r="O181" s="33">
        <f t="shared" si="38"/>
        <v>193.5</v>
      </c>
      <c r="P181" s="33">
        <f t="shared" si="39"/>
        <v>193.5</v>
      </c>
      <c r="Q181" s="33"/>
      <c r="R181" s="63"/>
      <c r="S181" s="63"/>
      <c r="T181" s="1"/>
      <c r="U181" s="70"/>
      <c r="V181" s="1"/>
      <c r="W181" s="1"/>
      <c r="X181" s="1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9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9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9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9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9"/>
      <c r="FE181" s="8"/>
      <c r="FF181" s="8"/>
    </row>
    <row r="182" spans="1:162" s="2" customFormat="1" ht="17.100000000000001" customHeight="1">
      <c r="A182" s="17" t="s">
        <v>165</v>
      </c>
      <c r="B182" s="65"/>
      <c r="C182" s="65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33"/>
      <c r="Q182" s="33"/>
      <c r="R182" s="63"/>
      <c r="S182" s="63"/>
      <c r="T182" s="1"/>
      <c r="U182" s="70"/>
      <c r="V182" s="1"/>
      <c r="W182" s="1"/>
      <c r="X182" s="1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9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9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9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9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9"/>
      <c r="FE182" s="8"/>
      <c r="FF182" s="8"/>
    </row>
    <row r="183" spans="1:162" s="2" customFormat="1" ht="17.100000000000001" customHeight="1">
      <c r="A183" s="13" t="s">
        <v>166</v>
      </c>
      <c r="B183" s="64">
        <v>331.1</v>
      </c>
      <c r="C183" s="64">
        <v>187.32172999999997</v>
      </c>
      <c r="D183" s="4">
        <f t="shared" si="34"/>
        <v>0.56575575354877672</v>
      </c>
      <c r="E183" s="10">
        <v>15</v>
      </c>
      <c r="F183" s="5">
        <f>F$41</f>
        <v>1</v>
      </c>
      <c r="G183" s="5">
        <v>10</v>
      </c>
      <c r="H183" s="40">
        <f t="shared" si="40"/>
        <v>0.73945345212926616</v>
      </c>
      <c r="I183" s="41">
        <v>1254</v>
      </c>
      <c r="J183" s="33">
        <f t="shared" si="35"/>
        <v>114</v>
      </c>
      <c r="K183" s="33">
        <f t="shared" si="36"/>
        <v>84.3</v>
      </c>
      <c r="L183" s="33">
        <f t="shared" si="37"/>
        <v>-29.700000000000003</v>
      </c>
      <c r="M183" s="33"/>
      <c r="N183" s="33"/>
      <c r="O183" s="33">
        <f t="shared" si="38"/>
        <v>84.3</v>
      </c>
      <c r="P183" s="33">
        <f t="shared" si="39"/>
        <v>84.3</v>
      </c>
      <c r="Q183" s="33"/>
      <c r="R183" s="63"/>
      <c r="S183" s="63"/>
      <c r="T183" s="1"/>
      <c r="U183" s="70"/>
      <c r="V183" s="1"/>
      <c r="X183" s="1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9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9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9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9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9"/>
      <c r="FE183" s="8"/>
      <c r="FF183" s="8"/>
    </row>
    <row r="184" spans="1:162" s="2" customFormat="1" ht="17.100000000000001" customHeight="1">
      <c r="A184" s="13" t="s">
        <v>167</v>
      </c>
      <c r="B184" s="64">
        <v>1862.7</v>
      </c>
      <c r="C184" s="64">
        <v>1649.6362400000003</v>
      </c>
      <c r="D184" s="4">
        <f t="shared" si="34"/>
        <v>0.88561563322059389</v>
      </c>
      <c r="E184" s="10">
        <v>15</v>
      </c>
      <c r="F184" s="5">
        <f t="shared" ref="F184:F188" si="46">F$41</f>
        <v>1</v>
      </c>
      <c r="G184" s="5">
        <v>10</v>
      </c>
      <c r="H184" s="40">
        <f t="shared" si="40"/>
        <v>0.93136937993235636</v>
      </c>
      <c r="I184" s="41">
        <v>2308</v>
      </c>
      <c r="J184" s="33">
        <f t="shared" si="35"/>
        <v>209.81818181818181</v>
      </c>
      <c r="K184" s="33">
        <f t="shared" si="36"/>
        <v>195.4</v>
      </c>
      <c r="L184" s="33">
        <f t="shared" si="37"/>
        <v>-14.418181818181807</v>
      </c>
      <c r="M184" s="33"/>
      <c r="N184" s="33"/>
      <c r="O184" s="33">
        <f t="shared" si="38"/>
        <v>195.4</v>
      </c>
      <c r="P184" s="33">
        <f t="shared" si="39"/>
        <v>195.4</v>
      </c>
      <c r="Q184" s="33"/>
      <c r="R184" s="63"/>
      <c r="S184" s="63"/>
      <c r="T184" s="1"/>
      <c r="U184" s="70"/>
      <c r="V184" s="1"/>
      <c r="W184" s="1"/>
      <c r="X184" s="1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9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9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9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9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9"/>
      <c r="FE184" s="8"/>
      <c r="FF184" s="8"/>
    </row>
    <row r="185" spans="1:162" s="2" customFormat="1" ht="17.100000000000001" customHeight="1">
      <c r="A185" s="13" t="s">
        <v>168</v>
      </c>
      <c r="B185" s="64">
        <v>572.9</v>
      </c>
      <c r="C185" s="64">
        <v>228.17514999999992</v>
      </c>
      <c r="D185" s="4">
        <f t="shared" si="34"/>
        <v>0.39828093908186407</v>
      </c>
      <c r="E185" s="10">
        <v>15</v>
      </c>
      <c r="F185" s="5">
        <f t="shared" si="46"/>
        <v>1</v>
      </c>
      <c r="G185" s="5">
        <v>10</v>
      </c>
      <c r="H185" s="40">
        <f t="shared" si="40"/>
        <v>0.63896856344911834</v>
      </c>
      <c r="I185" s="41">
        <v>1171</v>
      </c>
      <c r="J185" s="33">
        <f t="shared" si="35"/>
        <v>106.45454545454545</v>
      </c>
      <c r="K185" s="33">
        <f t="shared" si="36"/>
        <v>68</v>
      </c>
      <c r="L185" s="33">
        <f t="shared" si="37"/>
        <v>-38.454545454545453</v>
      </c>
      <c r="M185" s="33"/>
      <c r="N185" s="33"/>
      <c r="O185" s="33">
        <f t="shared" si="38"/>
        <v>68</v>
      </c>
      <c r="P185" s="33">
        <f t="shared" si="39"/>
        <v>68</v>
      </c>
      <c r="Q185" s="33"/>
      <c r="R185" s="63"/>
      <c r="S185" s="63"/>
      <c r="T185" s="1"/>
      <c r="U185" s="70"/>
      <c r="V185" s="1"/>
      <c r="W185" s="63"/>
      <c r="X185" s="1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9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9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9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9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9"/>
      <c r="FE185" s="8"/>
      <c r="FF185" s="8"/>
    </row>
    <row r="186" spans="1:162" s="2" customFormat="1" ht="17.100000000000001" customHeight="1">
      <c r="A186" s="13" t="s">
        <v>169</v>
      </c>
      <c r="B186" s="64">
        <v>200.2</v>
      </c>
      <c r="C186" s="64">
        <v>186.07145000000008</v>
      </c>
      <c r="D186" s="4">
        <f t="shared" ref="D186:D248" si="47">IF(E186=0,0,IF(B186=0,1,IF(C186&lt;0,0,IF(C186/B186&gt;1.2,IF((C186/B186-1.2)*0.1+1.2&gt;1.3,1.3,(C186/B186-1.2)*0.1+1.2),C186/B186))))</f>
        <v>0.9294278221778226</v>
      </c>
      <c r="E186" s="10">
        <v>15</v>
      </c>
      <c r="F186" s="5">
        <f t="shared" si="46"/>
        <v>1</v>
      </c>
      <c r="G186" s="5">
        <v>10</v>
      </c>
      <c r="H186" s="40">
        <f t="shared" si="40"/>
        <v>0.95765669330669356</v>
      </c>
      <c r="I186" s="41">
        <v>829</v>
      </c>
      <c r="J186" s="33">
        <f t="shared" ref="J186:J248" si="48">I186/11</f>
        <v>75.36363636363636</v>
      </c>
      <c r="K186" s="33">
        <f t="shared" ref="K186:K248" si="49">ROUND(H186*J186,1)</f>
        <v>72.2</v>
      </c>
      <c r="L186" s="33">
        <f t="shared" ref="L186:L248" si="50">K186-J186</f>
        <v>-3.1636363636363569</v>
      </c>
      <c r="M186" s="33"/>
      <c r="N186" s="33"/>
      <c r="O186" s="33">
        <f t="shared" ref="O186:O248" si="51">ROUND(K186-M186-N186,1)</f>
        <v>72.2</v>
      </c>
      <c r="P186" s="33">
        <f t="shared" ref="P186:P248" si="52">O186-Q186</f>
        <v>72.2</v>
      </c>
      <c r="Q186" s="33"/>
      <c r="R186" s="63"/>
      <c r="S186" s="63"/>
      <c r="T186" s="1"/>
      <c r="U186" s="70"/>
      <c r="V186" s="1"/>
      <c r="W186" s="63"/>
      <c r="X186" s="1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9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9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9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9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9"/>
      <c r="FE186" s="8"/>
      <c r="FF186" s="8"/>
    </row>
    <row r="187" spans="1:162" s="2" customFormat="1" ht="17.100000000000001" customHeight="1">
      <c r="A187" s="13" t="s">
        <v>170</v>
      </c>
      <c r="B187" s="64">
        <v>242.5</v>
      </c>
      <c r="C187" s="64">
        <v>285.60007999999993</v>
      </c>
      <c r="D187" s="4">
        <f t="shared" si="47"/>
        <v>1.1777322886597936</v>
      </c>
      <c r="E187" s="10">
        <v>15</v>
      </c>
      <c r="F187" s="5">
        <f t="shared" si="46"/>
        <v>1</v>
      </c>
      <c r="G187" s="5">
        <v>10</v>
      </c>
      <c r="H187" s="40">
        <f t="shared" ref="H187:H250" si="53">(D187*E187+F187*G187)/(E187+G187)</f>
        <v>1.1066393731958761</v>
      </c>
      <c r="I187" s="41">
        <v>861</v>
      </c>
      <c r="J187" s="33">
        <f t="shared" si="48"/>
        <v>78.272727272727266</v>
      </c>
      <c r="K187" s="33">
        <f t="shared" si="49"/>
        <v>86.6</v>
      </c>
      <c r="L187" s="33">
        <f t="shared" si="50"/>
        <v>8.327272727272728</v>
      </c>
      <c r="M187" s="33"/>
      <c r="N187" s="33"/>
      <c r="O187" s="33">
        <f t="shared" si="51"/>
        <v>86.6</v>
      </c>
      <c r="P187" s="33">
        <f t="shared" si="52"/>
        <v>86.6</v>
      </c>
      <c r="Q187" s="33"/>
      <c r="R187" s="63"/>
      <c r="S187" s="63"/>
      <c r="T187" s="1"/>
      <c r="U187" s="70"/>
      <c r="V187" s="1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9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9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9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9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9"/>
      <c r="FE187" s="8"/>
      <c r="FF187" s="8"/>
    </row>
    <row r="188" spans="1:162" s="2" customFormat="1" ht="17.100000000000001" customHeight="1">
      <c r="A188" s="13" t="s">
        <v>171</v>
      </c>
      <c r="B188" s="64">
        <v>564.20000000000005</v>
      </c>
      <c r="C188" s="64">
        <v>528.86202000000003</v>
      </c>
      <c r="D188" s="4">
        <f t="shared" si="47"/>
        <v>0.9373662176533144</v>
      </c>
      <c r="E188" s="10">
        <v>15</v>
      </c>
      <c r="F188" s="5">
        <f t="shared" si="46"/>
        <v>1</v>
      </c>
      <c r="G188" s="5">
        <v>10</v>
      </c>
      <c r="H188" s="40">
        <f t="shared" si="53"/>
        <v>0.96241973059198871</v>
      </c>
      <c r="I188" s="41">
        <v>1403</v>
      </c>
      <c r="J188" s="33">
        <f t="shared" si="48"/>
        <v>127.54545454545455</v>
      </c>
      <c r="K188" s="33">
        <f t="shared" si="49"/>
        <v>122.8</v>
      </c>
      <c r="L188" s="33">
        <f t="shared" si="50"/>
        <v>-4.7454545454545496</v>
      </c>
      <c r="M188" s="33"/>
      <c r="N188" s="33"/>
      <c r="O188" s="33">
        <f t="shared" si="51"/>
        <v>122.8</v>
      </c>
      <c r="P188" s="33">
        <f t="shared" si="52"/>
        <v>122.8</v>
      </c>
      <c r="Q188" s="33"/>
      <c r="R188" s="63"/>
      <c r="S188" s="63"/>
      <c r="T188" s="1"/>
      <c r="U188" s="70"/>
      <c r="V188" s="1"/>
      <c r="W188" s="1"/>
      <c r="X188" s="1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9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9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9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9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9"/>
      <c r="FE188" s="8"/>
      <c r="FF188" s="8"/>
    </row>
    <row r="189" spans="1:162" s="2" customFormat="1" ht="17.100000000000001" customHeight="1">
      <c r="A189" s="17" t="s">
        <v>172</v>
      </c>
      <c r="B189" s="65"/>
      <c r="C189" s="65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33"/>
      <c r="Q189" s="33"/>
      <c r="R189" s="63"/>
      <c r="S189" s="63"/>
      <c r="T189" s="1"/>
      <c r="U189" s="70"/>
      <c r="V189" s="1"/>
      <c r="W189" s="1"/>
      <c r="X189" s="1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9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9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9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9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9"/>
      <c r="FE189" s="8"/>
      <c r="FF189" s="8"/>
    </row>
    <row r="190" spans="1:162" s="2" customFormat="1" ht="17.850000000000001" customHeight="1">
      <c r="A190" s="13" t="s">
        <v>173</v>
      </c>
      <c r="B190" s="64">
        <v>152.19999999999999</v>
      </c>
      <c r="C190" s="64">
        <v>157.43758000000008</v>
      </c>
      <c r="D190" s="4">
        <f t="shared" si="47"/>
        <v>1.034412483574245</v>
      </c>
      <c r="E190" s="10">
        <v>15</v>
      </c>
      <c r="F190" s="5">
        <f>F$42</f>
        <v>1</v>
      </c>
      <c r="G190" s="5">
        <v>10</v>
      </c>
      <c r="H190" s="40">
        <f t="shared" si="53"/>
        <v>1.0206474901445468</v>
      </c>
      <c r="I190" s="41">
        <v>1288</v>
      </c>
      <c r="J190" s="33">
        <f t="shared" si="48"/>
        <v>117.09090909090909</v>
      </c>
      <c r="K190" s="33">
        <f t="shared" si="49"/>
        <v>119.5</v>
      </c>
      <c r="L190" s="33">
        <f t="shared" si="50"/>
        <v>2.4090909090909065</v>
      </c>
      <c r="M190" s="33"/>
      <c r="N190" s="33"/>
      <c r="O190" s="33">
        <f t="shared" si="51"/>
        <v>119.5</v>
      </c>
      <c r="P190" s="33">
        <f t="shared" si="52"/>
        <v>119.5</v>
      </c>
      <c r="Q190" s="33"/>
      <c r="R190" s="63"/>
      <c r="S190" s="63"/>
      <c r="U190" s="70"/>
      <c r="V190" s="1"/>
      <c r="W190" s="1"/>
      <c r="X190" s="1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9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9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9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9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9"/>
      <c r="FE190" s="8"/>
      <c r="FF190" s="8"/>
    </row>
    <row r="191" spans="1:162" s="2" customFormat="1" ht="17.100000000000001" customHeight="1">
      <c r="A191" s="13" t="s">
        <v>174</v>
      </c>
      <c r="B191" s="64">
        <v>510.1</v>
      </c>
      <c r="C191" s="64">
        <v>317.18971999999974</v>
      </c>
      <c r="D191" s="4">
        <f t="shared" si="47"/>
        <v>0.62181870221525137</v>
      </c>
      <c r="E191" s="10">
        <v>15</v>
      </c>
      <c r="F191" s="5">
        <f t="shared" ref="F191:F202" si="54">F$42</f>
        <v>1</v>
      </c>
      <c r="G191" s="5">
        <v>10</v>
      </c>
      <c r="H191" s="40">
        <f t="shared" si="53"/>
        <v>0.77309122132915098</v>
      </c>
      <c r="I191" s="41">
        <v>1006</v>
      </c>
      <c r="J191" s="33">
        <f t="shared" si="48"/>
        <v>91.454545454545453</v>
      </c>
      <c r="K191" s="33">
        <f t="shared" si="49"/>
        <v>70.7</v>
      </c>
      <c r="L191" s="33">
        <f t="shared" si="50"/>
        <v>-20.75454545454545</v>
      </c>
      <c r="M191" s="33"/>
      <c r="N191" s="33"/>
      <c r="O191" s="33">
        <f t="shared" si="51"/>
        <v>70.7</v>
      </c>
      <c r="P191" s="33">
        <f t="shared" si="52"/>
        <v>70.7</v>
      </c>
      <c r="Q191" s="33"/>
      <c r="R191" s="63"/>
      <c r="U191" s="70"/>
      <c r="V191" s="1"/>
      <c r="W191" s="1"/>
      <c r="X191" s="1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9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9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9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9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9"/>
      <c r="FE191" s="8"/>
      <c r="FF191" s="8"/>
    </row>
    <row r="192" spans="1:162" s="2" customFormat="1" ht="17.100000000000001" customHeight="1">
      <c r="A192" s="13" t="s">
        <v>175</v>
      </c>
      <c r="B192" s="64">
        <v>267.7</v>
      </c>
      <c r="C192" s="64">
        <v>338.13328000000001</v>
      </c>
      <c r="D192" s="4">
        <f t="shared" si="47"/>
        <v>1.2063105267090026</v>
      </c>
      <c r="E192" s="10">
        <v>15</v>
      </c>
      <c r="F192" s="5">
        <f t="shared" si="54"/>
        <v>1</v>
      </c>
      <c r="G192" s="5">
        <v>10</v>
      </c>
      <c r="H192" s="40">
        <f t="shared" si="53"/>
        <v>1.1237863160254016</v>
      </c>
      <c r="I192" s="41">
        <v>1688</v>
      </c>
      <c r="J192" s="33">
        <f t="shared" si="48"/>
        <v>153.45454545454547</v>
      </c>
      <c r="K192" s="33">
        <f t="shared" si="49"/>
        <v>172.5</v>
      </c>
      <c r="L192" s="33">
        <f t="shared" si="50"/>
        <v>19.045454545454533</v>
      </c>
      <c r="M192" s="33"/>
      <c r="N192" s="33"/>
      <c r="O192" s="33">
        <f t="shared" si="51"/>
        <v>172.5</v>
      </c>
      <c r="P192" s="33">
        <f t="shared" si="52"/>
        <v>172.5</v>
      </c>
      <c r="Q192" s="33"/>
      <c r="R192" s="63"/>
      <c r="S192" s="63"/>
      <c r="U192" s="70"/>
      <c r="V192" s="1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9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9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9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9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9"/>
      <c r="FE192" s="8"/>
      <c r="FF192" s="8"/>
    </row>
    <row r="193" spans="1:162" s="2" customFormat="1" ht="17.100000000000001" customHeight="1">
      <c r="A193" s="13" t="s">
        <v>176</v>
      </c>
      <c r="B193" s="64">
        <v>1878.4</v>
      </c>
      <c r="C193" s="64">
        <v>2386.2853299999983</v>
      </c>
      <c r="D193" s="4">
        <f t="shared" si="47"/>
        <v>1.2070381883517887</v>
      </c>
      <c r="E193" s="10">
        <v>15</v>
      </c>
      <c r="F193" s="5">
        <f t="shared" si="54"/>
        <v>1</v>
      </c>
      <c r="G193" s="5">
        <v>10</v>
      </c>
      <c r="H193" s="40">
        <f t="shared" si="53"/>
        <v>1.1242229130110732</v>
      </c>
      <c r="I193" s="41">
        <v>881</v>
      </c>
      <c r="J193" s="33">
        <f t="shared" si="48"/>
        <v>80.090909090909093</v>
      </c>
      <c r="K193" s="33">
        <f t="shared" si="49"/>
        <v>90</v>
      </c>
      <c r="L193" s="33">
        <f t="shared" si="50"/>
        <v>9.9090909090909065</v>
      </c>
      <c r="M193" s="33"/>
      <c r="N193" s="33"/>
      <c r="O193" s="33">
        <f t="shared" si="51"/>
        <v>90</v>
      </c>
      <c r="P193" s="33">
        <f t="shared" si="52"/>
        <v>77.200000000000045</v>
      </c>
      <c r="Q193" s="33">
        <v>12.799999999999955</v>
      </c>
      <c r="R193" s="63"/>
      <c r="S193" s="63"/>
      <c r="T193" s="1"/>
      <c r="U193" s="70"/>
      <c r="V193" s="1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9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9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9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9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9"/>
      <c r="FE193" s="8"/>
      <c r="FF193" s="8"/>
    </row>
    <row r="194" spans="1:162" s="2" customFormat="1" ht="17.100000000000001" customHeight="1">
      <c r="A194" s="13" t="s">
        <v>177</v>
      </c>
      <c r="B194" s="64">
        <v>378.1</v>
      </c>
      <c r="C194" s="64">
        <v>257.47419000000042</v>
      </c>
      <c r="D194" s="4">
        <f t="shared" si="47"/>
        <v>0.68096850039672152</v>
      </c>
      <c r="E194" s="10">
        <v>15</v>
      </c>
      <c r="F194" s="5">
        <f t="shared" si="54"/>
        <v>1</v>
      </c>
      <c r="G194" s="5">
        <v>10</v>
      </c>
      <c r="H194" s="40">
        <f t="shared" si="53"/>
        <v>0.80858110023803287</v>
      </c>
      <c r="I194" s="41">
        <v>1054</v>
      </c>
      <c r="J194" s="33">
        <f t="shared" si="48"/>
        <v>95.818181818181813</v>
      </c>
      <c r="K194" s="33">
        <f t="shared" si="49"/>
        <v>77.5</v>
      </c>
      <c r="L194" s="33">
        <f t="shared" si="50"/>
        <v>-18.318181818181813</v>
      </c>
      <c r="M194" s="33"/>
      <c r="N194" s="33"/>
      <c r="O194" s="33">
        <f t="shared" si="51"/>
        <v>77.5</v>
      </c>
      <c r="P194" s="33">
        <f t="shared" si="52"/>
        <v>77.5</v>
      </c>
      <c r="Q194" s="33"/>
      <c r="R194" s="63"/>
      <c r="S194" s="63"/>
      <c r="T194" s="1"/>
      <c r="U194" s="70"/>
      <c r="V194" s="1"/>
      <c r="W194" s="1"/>
      <c r="X194" s="1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9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9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9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9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9"/>
      <c r="FE194" s="8"/>
      <c r="FF194" s="8"/>
    </row>
    <row r="195" spans="1:162" s="2" customFormat="1" ht="17.100000000000001" customHeight="1">
      <c r="A195" s="13" t="s">
        <v>178</v>
      </c>
      <c r="B195" s="64">
        <v>554.79999999999995</v>
      </c>
      <c r="C195" s="64">
        <v>696.16022999999996</v>
      </c>
      <c r="D195" s="4">
        <f t="shared" si="47"/>
        <v>1.2054794935111752</v>
      </c>
      <c r="E195" s="10">
        <v>15</v>
      </c>
      <c r="F195" s="5">
        <f t="shared" si="54"/>
        <v>1</v>
      </c>
      <c r="G195" s="5">
        <v>10</v>
      </c>
      <c r="H195" s="40">
        <f t="shared" si="53"/>
        <v>1.1232876961067051</v>
      </c>
      <c r="I195" s="41">
        <v>1280</v>
      </c>
      <c r="J195" s="33">
        <f t="shared" si="48"/>
        <v>116.36363636363636</v>
      </c>
      <c r="K195" s="33">
        <f t="shared" si="49"/>
        <v>130.69999999999999</v>
      </c>
      <c r="L195" s="33">
        <f t="shared" si="50"/>
        <v>14.336363636363629</v>
      </c>
      <c r="M195" s="33"/>
      <c r="N195" s="33"/>
      <c r="O195" s="33">
        <f t="shared" si="51"/>
        <v>130.69999999999999</v>
      </c>
      <c r="P195" s="33">
        <f t="shared" si="52"/>
        <v>130.69999999999999</v>
      </c>
      <c r="Q195" s="33"/>
      <c r="R195" s="63"/>
      <c r="S195" s="63"/>
      <c r="T195" s="1"/>
      <c r="U195" s="70"/>
      <c r="V195" s="1"/>
      <c r="W195" s="1"/>
      <c r="X195" s="1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9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9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9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9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9"/>
      <c r="FE195" s="8"/>
      <c r="FF195" s="8"/>
    </row>
    <row r="196" spans="1:162" s="2" customFormat="1" ht="17.100000000000001" customHeight="1">
      <c r="A196" s="13" t="s">
        <v>179</v>
      </c>
      <c r="B196" s="64">
        <v>557</v>
      </c>
      <c r="C196" s="64">
        <v>359.88900000000001</v>
      </c>
      <c r="D196" s="4">
        <f t="shared" si="47"/>
        <v>0.64612028725314186</v>
      </c>
      <c r="E196" s="10">
        <v>15</v>
      </c>
      <c r="F196" s="5">
        <f t="shared" si="54"/>
        <v>1</v>
      </c>
      <c r="G196" s="5">
        <v>10</v>
      </c>
      <c r="H196" s="40">
        <f t="shared" si="53"/>
        <v>0.78767217235188514</v>
      </c>
      <c r="I196" s="41">
        <v>1378</v>
      </c>
      <c r="J196" s="33">
        <f t="shared" si="48"/>
        <v>125.27272727272727</v>
      </c>
      <c r="K196" s="33">
        <f t="shared" si="49"/>
        <v>98.7</v>
      </c>
      <c r="L196" s="33">
        <f t="shared" si="50"/>
        <v>-26.572727272727263</v>
      </c>
      <c r="M196" s="33"/>
      <c r="N196" s="33"/>
      <c r="O196" s="33">
        <f t="shared" si="51"/>
        <v>98.7</v>
      </c>
      <c r="P196" s="33">
        <f t="shared" si="52"/>
        <v>98.7</v>
      </c>
      <c r="Q196" s="33"/>
      <c r="R196" s="63"/>
      <c r="S196" s="63"/>
      <c r="U196" s="70"/>
      <c r="V196" s="1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9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9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9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9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9"/>
      <c r="FE196" s="8"/>
      <c r="FF196" s="8"/>
    </row>
    <row r="197" spans="1:162" s="2" customFormat="1" ht="17.100000000000001" customHeight="1">
      <c r="A197" s="13" t="s">
        <v>180</v>
      </c>
      <c r="B197" s="64">
        <v>410.8</v>
      </c>
      <c r="C197" s="64">
        <v>248.9373299999996</v>
      </c>
      <c r="D197" s="4">
        <f t="shared" si="47"/>
        <v>0.60598181596884027</v>
      </c>
      <c r="E197" s="10">
        <v>15</v>
      </c>
      <c r="F197" s="5">
        <f t="shared" si="54"/>
        <v>1</v>
      </c>
      <c r="G197" s="5">
        <v>10</v>
      </c>
      <c r="H197" s="40">
        <f t="shared" si="53"/>
        <v>0.76358908958130411</v>
      </c>
      <c r="I197" s="41">
        <v>994</v>
      </c>
      <c r="J197" s="33">
        <f t="shared" si="48"/>
        <v>90.36363636363636</v>
      </c>
      <c r="K197" s="33">
        <f t="shared" si="49"/>
        <v>69</v>
      </c>
      <c r="L197" s="33">
        <f t="shared" si="50"/>
        <v>-21.36363636363636</v>
      </c>
      <c r="M197" s="33"/>
      <c r="N197" s="33"/>
      <c r="O197" s="33">
        <f t="shared" si="51"/>
        <v>69</v>
      </c>
      <c r="P197" s="33">
        <f t="shared" si="52"/>
        <v>69</v>
      </c>
      <c r="Q197" s="33"/>
      <c r="R197" s="63"/>
      <c r="S197" s="63"/>
      <c r="T197" s="1"/>
      <c r="U197" s="70"/>
      <c r="V197" s="1"/>
      <c r="W197" s="1"/>
      <c r="X197" s="1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9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9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9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9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9"/>
      <c r="FE197" s="8"/>
      <c r="FF197" s="8"/>
    </row>
    <row r="198" spans="1:162" s="2" customFormat="1" ht="17.100000000000001" customHeight="1">
      <c r="A198" s="13" t="s">
        <v>181</v>
      </c>
      <c r="B198" s="64">
        <v>824.2</v>
      </c>
      <c r="C198" s="64">
        <v>403.81536999999986</v>
      </c>
      <c r="D198" s="4">
        <f t="shared" si="47"/>
        <v>0.48994827711720434</v>
      </c>
      <c r="E198" s="10">
        <v>15</v>
      </c>
      <c r="F198" s="5">
        <f t="shared" si="54"/>
        <v>1</v>
      </c>
      <c r="G198" s="5">
        <v>10</v>
      </c>
      <c r="H198" s="40">
        <f t="shared" si="53"/>
        <v>0.69396896627032267</v>
      </c>
      <c r="I198" s="41">
        <v>1624</v>
      </c>
      <c r="J198" s="33">
        <f t="shared" si="48"/>
        <v>147.63636363636363</v>
      </c>
      <c r="K198" s="33">
        <f t="shared" si="49"/>
        <v>102.5</v>
      </c>
      <c r="L198" s="33">
        <f t="shared" si="50"/>
        <v>-45.136363636363626</v>
      </c>
      <c r="M198" s="33"/>
      <c r="N198" s="33"/>
      <c r="O198" s="33">
        <f t="shared" si="51"/>
        <v>102.5</v>
      </c>
      <c r="P198" s="33">
        <f t="shared" si="52"/>
        <v>102.5</v>
      </c>
      <c r="Q198" s="33"/>
      <c r="R198" s="63"/>
      <c r="U198" s="70"/>
      <c r="V198" s="1"/>
      <c r="W198" s="1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9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9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9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9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9"/>
      <c r="FE198" s="8"/>
      <c r="FF198" s="8"/>
    </row>
    <row r="199" spans="1:162" s="2" customFormat="1" ht="17.100000000000001" customHeight="1">
      <c r="A199" s="13" t="s">
        <v>182</v>
      </c>
      <c r="B199" s="64">
        <v>237.4</v>
      </c>
      <c r="C199" s="64">
        <v>164.54407999999984</v>
      </c>
      <c r="D199" s="4">
        <f t="shared" si="47"/>
        <v>0.69310901432181904</v>
      </c>
      <c r="E199" s="10">
        <v>15</v>
      </c>
      <c r="F199" s="5">
        <f t="shared" si="54"/>
        <v>1</v>
      </c>
      <c r="G199" s="5">
        <v>10</v>
      </c>
      <c r="H199" s="40">
        <f t="shared" si="53"/>
        <v>0.81586540859309142</v>
      </c>
      <c r="I199" s="41">
        <v>1343</v>
      </c>
      <c r="J199" s="33">
        <f t="shared" si="48"/>
        <v>122.09090909090909</v>
      </c>
      <c r="K199" s="33">
        <f t="shared" si="49"/>
        <v>99.6</v>
      </c>
      <c r="L199" s="33">
        <f t="shared" si="50"/>
        <v>-22.490909090909099</v>
      </c>
      <c r="M199" s="33"/>
      <c r="N199" s="33"/>
      <c r="O199" s="33">
        <f t="shared" si="51"/>
        <v>99.6</v>
      </c>
      <c r="P199" s="33">
        <f t="shared" si="52"/>
        <v>99.6</v>
      </c>
      <c r="Q199" s="33"/>
      <c r="R199" s="63"/>
      <c r="U199" s="70"/>
      <c r="V199" s="1"/>
      <c r="W199" s="1"/>
      <c r="X199" s="1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9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9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9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9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9"/>
      <c r="FE199" s="8"/>
      <c r="FF199" s="8"/>
    </row>
    <row r="200" spans="1:162" s="2" customFormat="1" ht="17.100000000000001" customHeight="1">
      <c r="A200" s="13" t="s">
        <v>183</v>
      </c>
      <c r="B200" s="64">
        <v>449.9</v>
      </c>
      <c r="C200" s="64">
        <v>310.8536499999999</v>
      </c>
      <c r="D200" s="4">
        <f t="shared" si="47"/>
        <v>0.69093943098466304</v>
      </c>
      <c r="E200" s="10">
        <v>15</v>
      </c>
      <c r="F200" s="5">
        <f t="shared" si="54"/>
        <v>1</v>
      </c>
      <c r="G200" s="5">
        <v>10</v>
      </c>
      <c r="H200" s="40">
        <f t="shared" si="53"/>
        <v>0.81456365859079782</v>
      </c>
      <c r="I200" s="41">
        <v>1296</v>
      </c>
      <c r="J200" s="33">
        <f t="shared" si="48"/>
        <v>117.81818181818181</v>
      </c>
      <c r="K200" s="33">
        <f t="shared" si="49"/>
        <v>96</v>
      </c>
      <c r="L200" s="33">
        <f t="shared" si="50"/>
        <v>-21.818181818181813</v>
      </c>
      <c r="M200" s="33"/>
      <c r="N200" s="33"/>
      <c r="O200" s="33">
        <f t="shared" si="51"/>
        <v>96</v>
      </c>
      <c r="P200" s="33">
        <f t="shared" si="52"/>
        <v>96</v>
      </c>
      <c r="Q200" s="33"/>
      <c r="R200" s="63"/>
      <c r="S200" s="63"/>
      <c r="U200" s="70"/>
      <c r="V200" s="1"/>
      <c r="W200" s="1"/>
      <c r="X200" s="1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9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9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9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9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9"/>
      <c r="FE200" s="8"/>
      <c r="FF200" s="8"/>
    </row>
    <row r="201" spans="1:162" s="2" customFormat="1" ht="17.100000000000001" customHeight="1">
      <c r="A201" s="13" t="s">
        <v>184</v>
      </c>
      <c r="B201" s="64">
        <v>526.9</v>
      </c>
      <c r="C201" s="64">
        <v>299.93537000000032</v>
      </c>
      <c r="D201" s="4">
        <f t="shared" si="47"/>
        <v>0.56924534067185484</v>
      </c>
      <c r="E201" s="10">
        <v>15</v>
      </c>
      <c r="F201" s="5">
        <f t="shared" si="54"/>
        <v>1</v>
      </c>
      <c r="G201" s="5">
        <v>10</v>
      </c>
      <c r="H201" s="40">
        <f t="shared" si="53"/>
        <v>0.74154720440311284</v>
      </c>
      <c r="I201" s="41">
        <v>1283</v>
      </c>
      <c r="J201" s="33">
        <f t="shared" si="48"/>
        <v>116.63636363636364</v>
      </c>
      <c r="K201" s="33">
        <f t="shared" si="49"/>
        <v>86.5</v>
      </c>
      <c r="L201" s="33">
        <f t="shared" si="50"/>
        <v>-30.13636363636364</v>
      </c>
      <c r="M201" s="33"/>
      <c r="N201" s="33"/>
      <c r="O201" s="33">
        <f t="shared" si="51"/>
        <v>86.5</v>
      </c>
      <c r="P201" s="33">
        <f t="shared" si="52"/>
        <v>86.5</v>
      </c>
      <c r="Q201" s="33"/>
      <c r="R201" s="63"/>
      <c r="S201" s="63"/>
      <c r="U201" s="70"/>
      <c r="V201" s="1"/>
      <c r="W201" s="1"/>
      <c r="X201" s="1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9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9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9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9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9"/>
      <c r="FE201" s="8"/>
      <c r="FF201" s="8"/>
    </row>
    <row r="202" spans="1:162" s="2" customFormat="1" ht="17.100000000000001" customHeight="1">
      <c r="A202" s="13" t="s">
        <v>185</v>
      </c>
      <c r="B202" s="64">
        <v>390.2</v>
      </c>
      <c r="C202" s="64">
        <v>167.86524999999978</v>
      </c>
      <c r="D202" s="4">
        <f t="shared" si="47"/>
        <v>0.430203100973859</v>
      </c>
      <c r="E202" s="10">
        <v>15</v>
      </c>
      <c r="F202" s="5">
        <f t="shared" si="54"/>
        <v>1</v>
      </c>
      <c r="G202" s="5">
        <v>10</v>
      </c>
      <c r="H202" s="40">
        <f t="shared" si="53"/>
        <v>0.65812186058431532</v>
      </c>
      <c r="I202" s="41">
        <v>1435</v>
      </c>
      <c r="J202" s="33">
        <f t="shared" si="48"/>
        <v>130.45454545454547</v>
      </c>
      <c r="K202" s="33">
        <f t="shared" si="49"/>
        <v>85.9</v>
      </c>
      <c r="L202" s="33">
        <f t="shared" si="50"/>
        <v>-44.554545454545462</v>
      </c>
      <c r="M202" s="33"/>
      <c r="N202" s="33"/>
      <c r="O202" s="33">
        <f t="shared" si="51"/>
        <v>85.9</v>
      </c>
      <c r="P202" s="33">
        <f t="shared" si="52"/>
        <v>85.9</v>
      </c>
      <c r="Q202" s="33"/>
      <c r="R202" s="63"/>
      <c r="S202" s="63"/>
      <c r="U202" s="70"/>
      <c r="V202" s="1"/>
      <c r="W202" s="1"/>
      <c r="X202" s="1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9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9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9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9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9"/>
      <c r="FE202" s="8"/>
      <c r="FF202" s="8"/>
    </row>
    <row r="203" spans="1:162" s="2" customFormat="1" ht="17.100000000000001" customHeight="1">
      <c r="A203" s="17" t="s">
        <v>186</v>
      </c>
      <c r="B203" s="65"/>
      <c r="C203" s="65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33"/>
      <c r="Q203" s="33"/>
      <c r="R203" s="63"/>
      <c r="S203" s="63"/>
      <c r="T203" s="1"/>
      <c r="U203" s="70"/>
      <c r="V203" s="1"/>
      <c r="W203" s="1"/>
      <c r="X203" s="1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9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9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9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9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9"/>
      <c r="FE203" s="8"/>
      <c r="FF203" s="8"/>
    </row>
    <row r="204" spans="1:162" s="2" customFormat="1" ht="17.100000000000001" customHeight="1">
      <c r="A204" s="13" t="s">
        <v>187</v>
      </c>
      <c r="B204" s="64">
        <v>94</v>
      </c>
      <c r="C204" s="64">
        <v>233.39788000000036</v>
      </c>
      <c r="D204" s="4">
        <f t="shared" si="47"/>
        <v>1.3</v>
      </c>
      <c r="E204" s="10">
        <v>15</v>
      </c>
      <c r="F204" s="5">
        <f>F$43</f>
        <v>1</v>
      </c>
      <c r="G204" s="5">
        <v>10</v>
      </c>
      <c r="H204" s="40">
        <f t="shared" si="53"/>
        <v>1.18</v>
      </c>
      <c r="I204" s="41">
        <v>1659</v>
      </c>
      <c r="J204" s="33">
        <f t="shared" si="48"/>
        <v>150.81818181818181</v>
      </c>
      <c r="K204" s="33">
        <f t="shared" si="49"/>
        <v>178</v>
      </c>
      <c r="L204" s="33">
        <f t="shared" si="50"/>
        <v>27.181818181818187</v>
      </c>
      <c r="M204" s="33"/>
      <c r="N204" s="33"/>
      <c r="O204" s="33">
        <f t="shared" si="51"/>
        <v>178</v>
      </c>
      <c r="P204" s="33">
        <f t="shared" si="52"/>
        <v>101.5</v>
      </c>
      <c r="Q204" s="33">
        <v>76.5</v>
      </c>
      <c r="R204" s="63"/>
      <c r="S204" s="63"/>
      <c r="T204" s="1"/>
      <c r="U204" s="70"/>
      <c r="V204" s="1"/>
      <c r="W204" s="1"/>
      <c r="X204" s="1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9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9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9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9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9"/>
      <c r="FE204" s="8"/>
      <c r="FF204" s="8"/>
    </row>
    <row r="205" spans="1:162" s="2" customFormat="1" ht="17.100000000000001" customHeight="1">
      <c r="A205" s="13" t="s">
        <v>188</v>
      </c>
      <c r="B205" s="64">
        <v>20.6</v>
      </c>
      <c r="C205" s="64">
        <v>59.321489999999756</v>
      </c>
      <c r="D205" s="4">
        <f t="shared" si="47"/>
        <v>1.3</v>
      </c>
      <c r="E205" s="10">
        <v>15</v>
      </c>
      <c r="F205" s="5">
        <f t="shared" ref="F205:F215" si="55">F$43</f>
        <v>1</v>
      </c>
      <c r="G205" s="5">
        <v>10</v>
      </c>
      <c r="H205" s="40">
        <f t="shared" si="53"/>
        <v>1.18</v>
      </c>
      <c r="I205" s="41">
        <v>1737</v>
      </c>
      <c r="J205" s="33">
        <f t="shared" si="48"/>
        <v>157.90909090909091</v>
      </c>
      <c r="K205" s="33">
        <f t="shared" si="49"/>
        <v>186.3</v>
      </c>
      <c r="L205" s="33">
        <f t="shared" si="50"/>
        <v>28.390909090909105</v>
      </c>
      <c r="M205" s="33"/>
      <c r="N205" s="33"/>
      <c r="O205" s="33">
        <f t="shared" si="51"/>
        <v>186.3</v>
      </c>
      <c r="P205" s="33">
        <f t="shared" si="52"/>
        <v>34.300000000000239</v>
      </c>
      <c r="Q205" s="33">
        <v>151.99999999999977</v>
      </c>
      <c r="R205" s="63"/>
      <c r="S205" s="63"/>
      <c r="T205" s="1"/>
      <c r="U205" s="70"/>
      <c r="V205" s="1"/>
      <c r="W205" s="1"/>
      <c r="X205" s="1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9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9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9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9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9"/>
      <c r="FE205" s="8"/>
      <c r="FF205" s="8"/>
    </row>
    <row r="206" spans="1:162" s="2" customFormat="1" ht="17.100000000000001" customHeight="1">
      <c r="A206" s="13" t="s">
        <v>189</v>
      </c>
      <c r="B206" s="64">
        <v>140.1</v>
      </c>
      <c r="C206" s="64">
        <v>290.23335000000009</v>
      </c>
      <c r="D206" s="4">
        <f t="shared" si="47"/>
        <v>1.2871615631691649</v>
      </c>
      <c r="E206" s="10">
        <v>15</v>
      </c>
      <c r="F206" s="5">
        <f t="shared" si="55"/>
        <v>1</v>
      </c>
      <c r="G206" s="5">
        <v>10</v>
      </c>
      <c r="H206" s="40">
        <f t="shared" si="53"/>
        <v>1.1722969379014989</v>
      </c>
      <c r="I206" s="41">
        <v>3289</v>
      </c>
      <c r="J206" s="33">
        <f t="shared" si="48"/>
        <v>299</v>
      </c>
      <c r="K206" s="33">
        <f t="shared" si="49"/>
        <v>350.5</v>
      </c>
      <c r="L206" s="33">
        <f t="shared" si="50"/>
        <v>51.5</v>
      </c>
      <c r="M206" s="33"/>
      <c r="N206" s="33"/>
      <c r="O206" s="33">
        <f t="shared" si="51"/>
        <v>350.5</v>
      </c>
      <c r="P206" s="33">
        <f t="shared" si="52"/>
        <v>138.5</v>
      </c>
      <c r="Q206" s="33">
        <v>212</v>
      </c>
      <c r="R206" s="63"/>
      <c r="S206" s="63"/>
      <c r="T206" s="1"/>
      <c r="U206" s="70"/>
      <c r="V206" s="1"/>
      <c r="W206" s="1"/>
      <c r="X206" s="1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9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9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9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9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9"/>
      <c r="FE206" s="8"/>
      <c r="FF206" s="8"/>
    </row>
    <row r="207" spans="1:162" s="2" customFormat="1" ht="17.100000000000001" customHeight="1">
      <c r="A207" s="13" t="s">
        <v>190</v>
      </c>
      <c r="B207" s="64">
        <v>44.7</v>
      </c>
      <c r="C207" s="64">
        <v>233.78689999999992</v>
      </c>
      <c r="D207" s="4">
        <f t="shared" si="47"/>
        <v>1.3</v>
      </c>
      <c r="E207" s="10">
        <v>15</v>
      </c>
      <c r="F207" s="5">
        <f t="shared" si="55"/>
        <v>1</v>
      </c>
      <c r="G207" s="5">
        <v>10</v>
      </c>
      <c r="H207" s="40">
        <f t="shared" si="53"/>
        <v>1.18</v>
      </c>
      <c r="I207" s="41">
        <v>1648</v>
      </c>
      <c r="J207" s="33">
        <f t="shared" si="48"/>
        <v>149.81818181818181</v>
      </c>
      <c r="K207" s="33">
        <f t="shared" si="49"/>
        <v>176.8</v>
      </c>
      <c r="L207" s="33">
        <f t="shared" si="50"/>
        <v>26.981818181818198</v>
      </c>
      <c r="M207" s="33"/>
      <c r="N207" s="33"/>
      <c r="O207" s="33">
        <f t="shared" si="51"/>
        <v>176.8</v>
      </c>
      <c r="P207" s="33">
        <f t="shared" si="52"/>
        <v>161.80000000000001</v>
      </c>
      <c r="Q207" s="33">
        <v>15</v>
      </c>
      <c r="R207" s="63"/>
      <c r="S207" s="63"/>
      <c r="T207" s="1"/>
      <c r="U207" s="70"/>
      <c r="V207" s="1"/>
      <c r="W207" s="1"/>
      <c r="X207" s="1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9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9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9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9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9"/>
      <c r="FE207" s="8"/>
      <c r="FF207" s="8"/>
    </row>
    <row r="208" spans="1:162" s="2" customFormat="1" ht="17.100000000000001" customHeight="1">
      <c r="A208" s="13" t="s">
        <v>191</v>
      </c>
      <c r="B208" s="64">
        <v>247.7</v>
      </c>
      <c r="C208" s="64">
        <v>581.64084999999966</v>
      </c>
      <c r="D208" s="4">
        <f t="shared" si="47"/>
        <v>1.3</v>
      </c>
      <c r="E208" s="10">
        <v>15</v>
      </c>
      <c r="F208" s="5">
        <f t="shared" si="55"/>
        <v>1</v>
      </c>
      <c r="G208" s="5">
        <v>10</v>
      </c>
      <c r="H208" s="40">
        <f t="shared" si="53"/>
        <v>1.18</v>
      </c>
      <c r="I208" s="41">
        <v>1811</v>
      </c>
      <c r="J208" s="33">
        <f t="shared" si="48"/>
        <v>164.63636363636363</v>
      </c>
      <c r="K208" s="33">
        <f t="shared" si="49"/>
        <v>194.3</v>
      </c>
      <c r="L208" s="33">
        <f t="shared" si="50"/>
        <v>29.663636363636385</v>
      </c>
      <c r="M208" s="33"/>
      <c r="N208" s="33"/>
      <c r="O208" s="33">
        <f t="shared" si="51"/>
        <v>194.3</v>
      </c>
      <c r="P208" s="33">
        <f t="shared" si="52"/>
        <v>28.000000000000057</v>
      </c>
      <c r="Q208" s="33">
        <v>166.29999999999995</v>
      </c>
      <c r="R208" s="63"/>
      <c r="S208" s="63"/>
      <c r="T208" s="1"/>
      <c r="U208" s="70"/>
      <c r="V208" s="1"/>
      <c r="W208" s="1"/>
      <c r="X208" s="1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9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9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9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9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9"/>
      <c r="FE208" s="8"/>
      <c r="FF208" s="8"/>
    </row>
    <row r="209" spans="1:162" s="2" customFormat="1" ht="17.100000000000001" customHeight="1">
      <c r="A209" s="13" t="s">
        <v>192</v>
      </c>
      <c r="B209" s="64">
        <v>138.9</v>
      </c>
      <c r="C209" s="64">
        <v>794.11892999999975</v>
      </c>
      <c r="D209" s="4">
        <f t="shared" si="47"/>
        <v>1.3</v>
      </c>
      <c r="E209" s="10">
        <v>15</v>
      </c>
      <c r="F209" s="5">
        <f t="shared" si="55"/>
        <v>1</v>
      </c>
      <c r="G209" s="5">
        <v>10</v>
      </c>
      <c r="H209" s="40">
        <f t="shared" si="53"/>
        <v>1.18</v>
      </c>
      <c r="I209" s="41">
        <v>4049</v>
      </c>
      <c r="J209" s="33">
        <f t="shared" si="48"/>
        <v>368.09090909090907</v>
      </c>
      <c r="K209" s="33">
        <f t="shared" si="49"/>
        <v>434.3</v>
      </c>
      <c r="L209" s="33">
        <f t="shared" si="50"/>
        <v>66.209090909090946</v>
      </c>
      <c r="M209" s="33"/>
      <c r="N209" s="33"/>
      <c r="O209" s="33">
        <f t="shared" si="51"/>
        <v>434.3</v>
      </c>
      <c r="P209" s="33">
        <f t="shared" si="52"/>
        <v>5.1000000000001933</v>
      </c>
      <c r="Q209" s="33">
        <v>429.19999999999982</v>
      </c>
      <c r="R209" s="63"/>
      <c r="S209" s="63"/>
      <c r="T209" s="1"/>
      <c r="U209" s="70"/>
      <c r="V209" s="1"/>
      <c r="W209" s="1"/>
      <c r="X209" s="1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9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9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9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9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9"/>
      <c r="FE209" s="8"/>
      <c r="FF209" s="8"/>
    </row>
    <row r="210" spans="1:162" s="2" customFormat="1" ht="17.100000000000001" customHeight="1">
      <c r="A210" s="13" t="s">
        <v>193</v>
      </c>
      <c r="B210" s="64">
        <v>1091.7</v>
      </c>
      <c r="C210" s="64">
        <v>1659.9458500000014</v>
      </c>
      <c r="D210" s="4">
        <f t="shared" si="47"/>
        <v>1.2320514656041037</v>
      </c>
      <c r="E210" s="10">
        <v>15</v>
      </c>
      <c r="F210" s="5">
        <f t="shared" si="55"/>
        <v>1</v>
      </c>
      <c r="G210" s="5">
        <v>10</v>
      </c>
      <c r="H210" s="40">
        <f t="shared" si="53"/>
        <v>1.1392308793624621</v>
      </c>
      <c r="I210" s="41">
        <v>4498</v>
      </c>
      <c r="J210" s="33">
        <f t="shared" si="48"/>
        <v>408.90909090909093</v>
      </c>
      <c r="K210" s="33">
        <f t="shared" si="49"/>
        <v>465.8</v>
      </c>
      <c r="L210" s="33">
        <f t="shared" si="50"/>
        <v>56.890909090909076</v>
      </c>
      <c r="M210" s="33"/>
      <c r="N210" s="33"/>
      <c r="O210" s="33">
        <f t="shared" si="51"/>
        <v>465.8</v>
      </c>
      <c r="P210" s="33">
        <f t="shared" si="52"/>
        <v>187.90000000000038</v>
      </c>
      <c r="Q210" s="33">
        <v>277.89999999999964</v>
      </c>
      <c r="R210" s="63"/>
      <c r="S210" s="63"/>
      <c r="T210" s="1"/>
      <c r="U210" s="70"/>
      <c r="V210" s="1"/>
      <c r="W210" s="1"/>
      <c r="X210" s="1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9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9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9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9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9"/>
      <c r="FE210" s="8"/>
      <c r="FF210" s="8"/>
    </row>
    <row r="211" spans="1:162" s="2" customFormat="1" ht="17.100000000000001" customHeight="1">
      <c r="A211" s="13" t="s">
        <v>194</v>
      </c>
      <c r="B211" s="64">
        <v>488.7</v>
      </c>
      <c r="C211" s="64">
        <v>105.46354000000004</v>
      </c>
      <c r="D211" s="4">
        <f t="shared" si="47"/>
        <v>0.21580425618989163</v>
      </c>
      <c r="E211" s="10">
        <v>15</v>
      </c>
      <c r="F211" s="5">
        <f t="shared" si="55"/>
        <v>1</v>
      </c>
      <c r="G211" s="5">
        <v>10</v>
      </c>
      <c r="H211" s="40">
        <f t="shared" si="53"/>
        <v>0.52948255371393504</v>
      </c>
      <c r="I211" s="41">
        <v>1815</v>
      </c>
      <c r="J211" s="33">
        <f t="shared" si="48"/>
        <v>165</v>
      </c>
      <c r="K211" s="33">
        <f t="shared" si="49"/>
        <v>87.4</v>
      </c>
      <c r="L211" s="33">
        <f t="shared" si="50"/>
        <v>-77.599999999999994</v>
      </c>
      <c r="M211" s="33"/>
      <c r="N211" s="33"/>
      <c r="O211" s="33">
        <f t="shared" si="51"/>
        <v>87.4</v>
      </c>
      <c r="P211" s="33">
        <f t="shared" si="52"/>
        <v>87.4</v>
      </c>
      <c r="Q211" s="33"/>
      <c r="R211" s="63"/>
      <c r="S211" s="63"/>
      <c r="T211" s="1"/>
      <c r="U211" s="70"/>
      <c r="V211" s="1"/>
      <c r="W211" s="1"/>
      <c r="X211" s="1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9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9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9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9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9"/>
      <c r="FE211" s="8"/>
      <c r="FF211" s="8"/>
    </row>
    <row r="212" spans="1:162" s="2" customFormat="1" ht="17.100000000000001" customHeight="1">
      <c r="A212" s="13" t="s">
        <v>195</v>
      </c>
      <c r="B212" s="64">
        <v>111.6</v>
      </c>
      <c r="C212" s="64">
        <v>220.61640000000037</v>
      </c>
      <c r="D212" s="4">
        <f t="shared" si="47"/>
        <v>1.2776849462365594</v>
      </c>
      <c r="E212" s="10">
        <v>15</v>
      </c>
      <c r="F212" s="5">
        <f t="shared" si="55"/>
        <v>1</v>
      </c>
      <c r="G212" s="5">
        <v>10</v>
      </c>
      <c r="H212" s="40">
        <f t="shared" si="53"/>
        <v>1.1666109677419356</v>
      </c>
      <c r="I212" s="41">
        <v>1728</v>
      </c>
      <c r="J212" s="33">
        <f t="shared" si="48"/>
        <v>157.09090909090909</v>
      </c>
      <c r="K212" s="33">
        <f t="shared" si="49"/>
        <v>183.3</v>
      </c>
      <c r="L212" s="33">
        <f t="shared" si="50"/>
        <v>26.209090909090918</v>
      </c>
      <c r="M212" s="33"/>
      <c r="N212" s="33"/>
      <c r="O212" s="33">
        <f t="shared" si="51"/>
        <v>183.3</v>
      </c>
      <c r="P212" s="33">
        <f t="shared" si="52"/>
        <v>0</v>
      </c>
      <c r="Q212" s="33">
        <v>183.29999999999995</v>
      </c>
      <c r="R212" s="63"/>
      <c r="S212" s="63"/>
      <c r="T212" s="1"/>
      <c r="U212" s="70"/>
      <c r="V212" s="1"/>
      <c r="W212" s="1"/>
      <c r="X212" s="1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9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9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9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9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9"/>
      <c r="FE212" s="8"/>
      <c r="FF212" s="8"/>
    </row>
    <row r="213" spans="1:162" s="2" customFormat="1" ht="17.100000000000001" customHeight="1">
      <c r="A213" s="13" t="s">
        <v>196</v>
      </c>
      <c r="B213" s="64">
        <v>232.6</v>
      </c>
      <c r="C213" s="64">
        <v>703.80261999999959</v>
      </c>
      <c r="D213" s="4">
        <f t="shared" si="47"/>
        <v>1.3</v>
      </c>
      <c r="E213" s="10">
        <v>15</v>
      </c>
      <c r="F213" s="5">
        <f t="shared" si="55"/>
        <v>1</v>
      </c>
      <c r="G213" s="5">
        <v>10</v>
      </c>
      <c r="H213" s="40">
        <f t="shared" si="53"/>
        <v>1.18</v>
      </c>
      <c r="I213" s="41">
        <v>3074</v>
      </c>
      <c r="J213" s="33">
        <f t="shared" si="48"/>
        <v>279.45454545454544</v>
      </c>
      <c r="K213" s="33">
        <f t="shared" si="49"/>
        <v>329.8</v>
      </c>
      <c r="L213" s="33">
        <f t="shared" si="50"/>
        <v>50.345454545454572</v>
      </c>
      <c r="M213" s="33"/>
      <c r="N213" s="33"/>
      <c r="O213" s="33">
        <f t="shared" si="51"/>
        <v>329.8</v>
      </c>
      <c r="P213" s="33">
        <f t="shared" si="52"/>
        <v>206.99999999999983</v>
      </c>
      <c r="Q213" s="33">
        <v>122.80000000000018</v>
      </c>
      <c r="R213" s="63"/>
      <c r="S213" s="63"/>
      <c r="T213" s="1"/>
      <c r="U213" s="70"/>
      <c r="V213" s="1"/>
      <c r="W213" s="1"/>
      <c r="X213" s="1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9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9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9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9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9"/>
      <c r="FE213" s="8"/>
      <c r="FF213" s="8"/>
    </row>
    <row r="214" spans="1:162" s="2" customFormat="1" ht="17.100000000000001" customHeight="1">
      <c r="A214" s="13" t="s">
        <v>197</v>
      </c>
      <c r="B214" s="64">
        <v>87.2</v>
      </c>
      <c r="C214" s="64">
        <v>106.1237100000002</v>
      </c>
      <c r="D214" s="4">
        <f t="shared" si="47"/>
        <v>1.2017015022935782</v>
      </c>
      <c r="E214" s="10">
        <v>15</v>
      </c>
      <c r="F214" s="5">
        <f t="shared" si="55"/>
        <v>1</v>
      </c>
      <c r="G214" s="5">
        <v>10</v>
      </c>
      <c r="H214" s="40">
        <f t="shared" si="53"/>
        <v>1.121020901376147</v>
      </c>
      <c r="I214" s="41">
        <v>1868</v>
      </c>
      <c r="J214" s="33">
        <f t="shared" si="48"/>
        <v>169.81818181818181</v>
      </c>
      <c r="K214" s="33">
        <f t="shared" si="49"/>
        <v>190.4</v>
      </c>
      <c r="L214" s="33">
        <f t="shared" si="50"/>
        <v>20.581818181818193</v>
      </c>
      <c r="M214" s="33"/>
      <c r="N214" s="33"/>
      <c r="O214" s="33">
        <f t="shared" si="51"/>
        <v>190.4</v>
      </c>
      <c r="P214" s="33">
        <f t="shared" si="52"/>
        <v>190.4</v>
      </c>
      <c r="Q214" s="33"/>
      <c r="R214" s="63"/>
      <c r="S214" s="63"/>
      <c r="T214" s="1"/>
      <c r="U214" s="70"/>
      <c r="V214" s="1"/>
      <c r="W214" s="1"/>
      <c r="X214" s="1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9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9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9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9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9"/>
      <c r="FE214" s="8"/>
      <c r="FF214" s="8"/>
    </row>
    <row r="215" spans="1:162" s="2" customFormat="1" ht="17.100000000000001" customHeight="1">
      <c r="A215" s="13" t="s">
        <v>198</v>
      </c>
      <c r="B215" s="64">
        <v>236.6</v>
      </c>
      <c r="C215" s="64">
        <v>347.00040000000013</v>
      </c>
      <c r="D215" s="4">
        <f t="shared" si="47"/>
        <v>1.2266612003381234</v>
      </c>
      <c r="E215" s="10">
        <v>15</v>
      </c>
      <c r="F215" s="5">
        <f t="shared" si="55"/>
        <v>1</v>
      </c>
      <c r="G215" s="5">
        <v>10</v>
      </c>
      <c r="H215" s="40">
        <f t="shared" si="53"/>
        <v>1.135996720202874</v>
      </c>
      <c r="I215" s="41">
        <v>1284</v>
      </c>
      <c r="J215" s="33">
        <f t="shared" si="48"/>
        <v>116.72727272727273</v>
      </c>
      <c r="K215" s="33">
        <f t="shared" si="49"/>
        <v>132.6</v>
      </c>
      <c r="L215" s="33">
        <f t="shared" si="50"/>
        <v>15.872727272727261</v>
      </c>
      <c r="M215" s="33"/>
      <c r="N215" s="33"/>
      <c r="O215" s="33">
        <f t="shared" si="51"/>
        <v>132.6</v>
      </c>
      <c r="P215" s="33">
        <f t="shared" si="52"/>
        <v>131.69999999999999</v>
      </c>
      <c r="Q215" s="33">
        <v>0.9</v>
      </c>
      <c r="R215" s="63"/>
      <c r="S215" s="63"/>
      <c r="T215" s="1"/>
      <c r="U215" s="70"/>
      <c r="V215" s="1"/>
      <c r="W215" s="1"/>
      <c r="X215" s="1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9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9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9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9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9"/>
      <c r="FE215" s="8"/>
      <c r="FF215" s="8"/>
    </row>
    <row r="216" spans="1:162" s="2" customFormat="1" ht="17.100000000000001" customHeight="1">
      <c r="A216" s="17" t="s">
        <v>199</v>
      </c>
      <c r="B216" s="65"/>
      <c r="C216" s="65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33"/>
      <c r="Q216" s="33"/>
      <c r="R216" s="63"/>
      <c r="S216" s="63"/>
      <c r="T216" s="1"/>
      <c r="U216" s="70"/>
      <c r="V216" s="1"/>
      <c r="W216" s="1"/>
      <c r="X216" s="1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9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9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9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9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9"/>
      <c r="FE216" s="8"/>
      <c r="FF216" s="8"/>
    </row>
    <row r="217" spans="1:162" s="2" customFormat="1" ht="16.7" customHeight="1">
      <c r="A217" s="42" t="s">
        <v>200</v>
      </c>
      <c r="B217" s="64">
        <v>788.4</v>
      </c>
      <c r="C217" s="64">
        <v>477.78857000000005</v>
      </c>
      <c r="D217" s="4">
        <f t="shared" si="47"/>
        <v>0.60602304667681384</v>
      </c>
      <c r="E217" s="10">
        <v>15</v>
      </c>
      <c r="F217" s="5">
        <f>F$44</f>
        <v>1</v>
      </c>
      <c r="G217" s="5">
        <v>10</v>
      </c>
      <c r="H217" s="40">
        <f t="shared" si="53"/>
        <v>0.76361382800608824</v>
      </c>
      <c r="I217" s="41">
        <v>775</v>
      </c>
      <c r="J217" s="33">
        <f t="shared" si="48"/>
        <v>70.454545454545453</v>
      </c>
      <c r="K217" s="33">
        <f t="shared" si="49"/>
        <v>53.8</v>
      </c>
      <c r="L217" s="33">
        <f t="shared" si="50"/>
        <v>-16.654545454545456</v>
      </c>
      <c r="M217" s="33"/>
      <c r="N217" s="33"/>
      <c r="O217" s="33">
        <f t="shared" si="51"/>
        <v>53.8</v>
      </c>
      <c r="P217" s="33">
        <f t="shared" si="52"/>
        <v>53.8</v>
      </c>
      <c r="Q217" s="33"/>
      <c r="R217" s="63"/>
      <c r="S217" s="63"/>
      <c r="T217" s="1"/>
      <c r="U217" s="70"/>
      <c r="V217" s="1"/>
      <c r="X217" s="1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9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9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9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9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9"/>
      <c r="FE217" s="8"/>
      <c r="FF217" s="8"/>
    </row>
    <row r="218" spans="1:162" s="2" customFormat="1" ht="17.100000000000001" customHeight="1">
      <c r="A218" s="42" t="s">
        <v>201</v>
      </c>
      <c r="B218" s="64">
        <v>1064</v>
      </c>
      <c r="C218" s="64">
        <v>649.30668000000014</v>
      </c>
      <c r="D218" s="4">
        <f t="shared" si="47"/>
        <v>0.61025063909774446</v>
      </c>
      <c r="E218" s="10">
        <v>15</v>
      </c>
      <c r="F218" s="5">
        <f t="shared" ref="F218:F229" si="56">F$44</f>
        <v>1</v>
      </c>
      <c r="G218" s="5">
        <v>10</v>
      </c>
      <c r="H218" s="40">
        <f t="shared" si="53"/>
        <v>0.76615038345864661</v>
      </c>
      <c r="I218" s="41">
        <v>2136</v>
      </c>
      <c r="J218" s="33">
        <f t="shared" si="48"/>
        <v>194.18181818181819</v>
      </c>
      <c r="K218" s="33">
        <f t="shared" si="49"/>
        <v>148.80000000000001</v>
      </c>
      <c r="L218" s="33">
        <f t="shared" si="50"/>
        <v>-45.381818181818176</v>
      </c>
      <c r="M218" s="33"/>
      <c r="N218" s="33"/>
      <c r="O218" s="33">
        <f t="shared" si="51"/>
        <v>148.80000000000001</v>
      </c>
      <c r="P218" s="33">
        <f t="shared" si="52"/>
        <v>89.200000000000017</v>
      </c>
      <c r="Q218" s="33">
        <v>59.6</v>
      </c>
      <c r="R218" s="63"/>
      <c r="S218" s="63"/>
      <c r="T218" s="1"/>
      <c r="U218" s="70"/>
      <c r="V218" s="1"/>
      <c r="X218" s="1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9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9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9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9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9"/>
      <c r="FE218" s="8"/>
      <c r="FF218" s="8"/>
    </row>
    <row r="219" spans="1:162" s="2" customFormat="1" ht="17.100000000000001" customHeight="1">
      <c r="A219" s="42" t="s">
        <v>202</v>
      </c>
      <c r="B219" s="64">
        <v>7125.2</v>
      </c>
      <c r="C219" s="64">
        <v>5311.4873799999987</v>
      </c>
      <c r="D219" s="4">
        <f t="shared" si="47"/>
        <v>0.7454509880424407</v>
      </c>
      <c r="E219" s="10">
        <v>15</v>
      </c>
      <c r="F219" s="5">
        <f t="shared" si="56"/>
        <v>1</v>
      </c>
      <c r="G219" s="5">
        <v>10</v>
      </c>
      <c r="H219" s="40">
        <f t="shared" si="53"/>
        <v>0.84727059282546435</v>
      </c>
      <c r="I219" s="41">
        <v>17</v>
      </c>
      <c r="J219" s="33">
        <f t="shared" si="48"/>
        <v>1.5454545454545454</v>
      </c>
      <c r="K219" s="33">
        <f t="shared" si="49"/>
        <v>1.3</v>
      </c>
      <c r="L219" s="33">
        <f t="shared" si="50"/>
        <v>-0.24545454545454537</v>
      </c>
      <c r="M219" s="33"/>
      <c r="N219" s="33"/>
      <c r="O219" s="33">
        <f t="shared" si="51"/>
        <v>1.3</v>
      </c>
      <c r="P219" s="33">
        <f t="shared" si="52"/>
        <v>1.3</v>
      </c>
      <c r="Q219" s="33"/>
      <c r="R219" s="63"/>
      <c r="S219" s="63"/>
      <c r="T219" s="1"/>
      <c r="U219" s="70"/>
      <c r="V219" s="1"/>
      <c r="X219" s="1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9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9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9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9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9"/>
      <c r="FE219" s="8"/>
      <c r="FF219" s="8"/>
    </row>
    <row r="220" spans="1:162" s="2" customFormat="1" ht="17.100000000000001" customHeight="1">
      <c r="A220" s="42" t="s">
        <v>203</v>
      </c>
      <c r="B220" s="64">
        <v>558.29999999999995</v>
      </c>
      <c r="C220" s="64">
        <v>402.44292999999971</v>
      </c>
      <c r="D220" s="4">
        <f t="shared" si="47"/>
        <v>0.7208363424682066</v>
      </c>
      <c r="E220" s="10">
        <v>15</v>
      </c>
      <c r="F220" s="5">
        <f t="shared" si="56"/>
        <v>1</v>
      </c>
      <c r="G220" s="5">
        <v>10</v>
      </c>
      <c r="H220" s="40">
        <f t="shared" si="53"/>
        <v>0.83250180548092401</v>
      </c>
      <c r="I220" s="41">
        <v>1336</v>
      </c>
      <c r="J220" s="33">
        <f t="shared" si="48"/>
        <v>121.45454545454545</v>
      </c>
      <c r="K220" s="33">
        <f t="shared" si="49"/>
        <v>101.1</v>
      </c>
      <c r="L220" s="33">
        <f t="shared" si="50"/>
        <v>-20.354545454545459</v>
      </c>
      <c r="M220" s="33"/>
      <c r="N220" s="33"/>
      <c r="O220" s="33">
        <f t="shared" si="51"/>
        <v>101.1</v>
      </c>
      <c r="P220" s="33">
        <f t="shared" si="52"/>
        <v>101.1</v>
      </c>
      <c r="Q220" s="33"/>
      <c r="R220" s="63"/>
      <c r="S220" s="63"/>
      <c r="T220" s="1"/>
      <c r="U220" s="70"/>
      <c r="V220" s="1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9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9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9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9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9"/>
      <c r="FE220" s="8"/>
      <c r="FF220" s="8"/>
    </row>
    <row r="221" spans="1:162" s="2" customFormat="1" ht="17.100000000000001" customHeight="1">
      <c r="A221" s="42" t="s">
        <v>204</v>
      </c>
      <c r="B221" s="64">
        <v>8597</v>
      </c>
      <c r="C221" s="64">
        <v>10708.85729</v>
      </c>
      <c r="D221" s="4">
        <f t="shared" si="47"/>
        <v>1.2045650493195301</v>
      </c>
      <c r="E221" s="10">
        <v>15</v>
      </c>
      <c r="F221" s="5">
        <f t="shared" si="56"/>
        <v>1</v>
      </c>
      <c r="G221" s="5">
        <v>10</v>
      </c>
      <c r="H221" s="40">
        <f t="shared" si="53"/>
        <v>1.1227390295917181</v>
      </c>
      <c r="I221" s="41">
        <v>2911</v>
      </c>
      <c r="J221" s="33">
        <f t="shared" si="48"/>
        <v>264.63636363636363</v>
      </c>
      <c r="K221" s="33">
        <f t="shared" si="49"/>
        <v>297.10000000000002</v>
      </c>
      <c r="L221" s="33">
        <f t="shared" si="50"/>
        <v>32.463636363636397</v>
      </c>
      <c r="M221" s="33"/>
      <c r="N221" s="33"/>
      <c r="O221" s="33">
        <f t="shared" si="51"/>
        <v>297.10000000000002</v>
      </c>
      <c r="P221" s="33">
        <f t="shared" si="52"/>
        <v>297.10000000000002</v>
      </c>
      <c r="Q221" s="33"/>
      <c r="R221" s="63"/>
      <c r="S221" s="63"/>
      <c r="U221" s="70"/>
      <c r="V221" s="1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9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9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9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9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9"/>
      <c r="FE221" s="8"/>
      <c r="FF221" s="8"/>
    </row>
    <row r="222" spans="1:162" s="2" customFormat="1" ht="17.100000000000001" customHeight="1">
      <c r="A222" s="42" t="s">
        <v>205</v>
      </c>
      <c r="B222" s="64">
        <v>1948.8</v>
      </c>
      <c r="C222" s="64">
        <v>1240.3381899999995</v>
      </c>
      <c r="D222" s="4">
        <f t="shared" si="47"/>
        <v>0.63646253591953994</v>
      </c>
      <c r="E222" s="10">
        <v>15</v>
      </c>
      <c r="F222" s="5">
        <f t="shared" si="56"/>
        <v>1</v>
      </c>
      <c r="G222" s="5">
        <v>10</v>
      </c>
      <c r="H222" s="40">
        <f t="shared" si="53"/>
        <v>0.78187752155172408</v>
      </c>
      <c r="I222" s="41">
        <v>1397</v>
      </c>
      <c r="J222" s="33">
        <f t="shared" si="48"/>
        <v>127</v>
      </c>
      <c r="K222" s="33">
        <f t="shared" si="49"/>
        <v>99.3</v>
      </c>
      <c r="L222" s="33">
        <f t="shared" si="50"/>
        <v>-27.700000000000003</v>
      </c>
      <c r="M222" s="33"/>
      <c r="N222" s="33"/>
      <c r="O222" s="33">
        <f t="shared" si="51"/>
        <v>99.3</v>
      </c>
      <c r="P222" s="33">
        <f t="shared" si="52"/>
        <v>99.3</v>
      </c>
      <c r="Q222" s="33"/>
      <c r="R222" s="63"/>
      <c r="S222" s="63"/>
      <c r="T222" s="1"/>
      <c r="U222" s="70"/>
      <c r="V222" s="1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9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9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9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9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9"/>
      <c r="FE222" s="8"/>
      <c r="FF222" s="8"/>
    </row>
    <row r="223" spans="1:162" s="2" customFormat="1" ht="17.100000000000001" customHeight="1">
      <c r="A223" s="42" t="s">
        <v>206</v>
      </c>
      <c r="B223" s="64">
        <v>13000.2</v>
      </c>
      <c r="C223" s="64">
        <v>6882.1081700000059</v>
      </c>
      <c r="D223" s="4">
        <f t="shared" si="47"/>
        <v>0.52938479177243469</v>
      </c>
      <c r="E223" s="10">
        <v>15</v>
      </c>
      <c r="F223" s="5">
        <f t="shared" si="56"/>
        <v>1</v>
      </c>
      <c r="G223" s="5">
        <v>10</v>
      </c>
      <c r="H223" s="40">
        <f t="shared" si="53"/>
        <v>0.71763087506346079</v>
      </c>
      <c r="I223" s="41">
        <v>50</v>
      </c>
      <c r="J223" s="33">
        <f t="shared" si="48"/>
        <v>4.5454545454545459</v>
      </c>
      <c r="K223" s="33">
        <f t="shared" si="49"/>
        <v>3.3</v>
      </c>
      <c r="L223" s="33">
        <f t="shared" si="50"/>
        <v>-1.245454545454546</v>
      </c>
      <c r="M223" s="33"/>
      <c r="N223" s="33"/>
      <c r="O223" s="33">
        <f t="shared" si="51"/>
        <v>3.3</v>
      </c>
      <c r="P223" s="33">
        <f t="shared" si="52"/>
        <v>2.6999999999999997</v>
      </c>
      <c r="Q223" s="33">
        <v>0.6</v>
      </c>
      <c r="R223" s="63"/>
      <c r="S223" s="63"/>
      <c r="T223" s="1"/>
      <c r="U223" s="70"/>
      <c r="V223" s="1"/>
      <c r="X223" s="1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9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9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9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9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9"/>
      <c r="FE223" s="8"/>
      <c r="FF223" s="8"/>
    </row>
    <row r="224" spans="1:162" s="2" customFormat="1" ht="17.100000000000001" customHeight="1">
      <c r="A224" s="42" t="s">
        <v>207</v>
      </c>
      <c r="B224" s="64">
        <v>711.8</v>
      </c>
      <c r="C224" s="64">
        <v>1171.9680200000005</v>
      </c>
      <c r="D224" s="4">
        <f t="shared" si="47"/>
        <v>1.2446484995785334</v>
      </c>
      <c r="E224" s="10">
        <v>15</v>
      </c>
      <c r="F224" s="5">
        <f t="shared" si="56"/>
        <v>1</v>
      </c>
      <c r="G224" s="5">
        <v>10</v>
      </c>
      <c r="H224" s="40">
        <f t="shared" si="53"/>
        <v>1.14678909974712</v>
      </c>
      <c r="I224" s="41">
        <v>2291</v>
      </c>
      <c r="J224" s="33">
        <f t="shared" si="48"/>
        <v>208.27272727272728</v>
      </c>
      <c r="K224" s="33">
        <f t="shared" si="49"/>
        <v>238.8</v>
      </c>
      <c r="L224" s="33">
        <f t="shared" si="50"/>
        <v>30.527272727272731</v>
      </c>
      <c r="M224" s="33"/>
      <c r="N224" s="33"/>
      <c r="O224" s="33">
        <f t="shared" si="51"/>
        <v>238.8</v>
      </c>
      <c r="P224" s="33">
        <f t="shared" si="52"/>
        <v>205.10000000000002</v>
      </c>
      <c r="Q224" s="33">
        <v>33.700000000000003</v>
      </c>
      <c r="R224" s="63"/>
      <c r="S224" s="63"/>
      <c r="U224" s="70"/>
      <c r="V224" s="1"/>
      <c r="X224" s="1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9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9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9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9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9"/>
      <c r="FE224" s="8"/>
      <c r="FF224" s="8"/>
    </row>
    <row r="225" spans="1:162" s="2" customFormat="1" ht="17.100000000000001" customHeight="1">
      <c r="A225" s="42" t="s">
        <v>208</v>
      </c>
      <c r="B225" s="64">
        <v>3244.2</v>
      </c>
      <c r="C225" s="64">
        <v>3646.6802600000055</v>
      </c>
      <c r="D225" s="4">
        <f t="shared" si="47"/>
        <v>1.1240614820294696</v>
      </c>
      <c r="E225" s="10">
        <v>15</v>
      </c>
      <c r="F225" s="5">
        <f t="shared" si="56"/>
        <v>1</v>
      </c>
      <c r="G225" s="5">
        <v>10</v>
      </c>
      <c r="H225" s="40">
        <f t="shared" si="53"/>
        <v>1.0744368892176819</v>
      </c>
      <c r="I225" s="41">
        <v>228</v>
      </c>
      <c r="J225" s="33">
        <f t="shared" si="48"/>
        <v>20.727272727272727</v>
      </c>
      <c r="K225" s="33">
        <f t="shared" si="49"/>
        <v>22.3</v>
      </c>
      <c r="L225" s="33">
        <f t="shared" si="50"/>
        <v>1.5727272727272741</v>
      </c>
      <c r="M225" s="33"/>
      <c r="N225" s="33"/>
      <c r="O225" s="33">
        <f t="shared" si="51"/>
        <v>22.3</v>
      </c>
      <c r="P225" s="33">
        <f t="shared" si="52"/>
        <v>22.3</v>
      </c>
      <c r="Q225" s="33"/>
      <c r="R225" s="63"/>
      <c r="S225" s="63"/>
      <c r="U225" s="70"/>
      <c r="V225" s="1"/>
      <c r="X225" s="1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9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9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9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9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9"/>
      <c r="FE225" s="8"/>
      <c r="FF225" s="8"/>
    </row>
    <row r="226" spans="1:162" s="2" customFormat="1" ht="17.100000000000001" customHeight="1">
      <c r="A226" s="42" t="s">
        <v>209</v>
      </c>
      <c r="B226" s="64">
        <v>972.3</v>
      </c>
      <c r="C226" s="64">
        <v>1125.4438</v>
      </c>
      <c r="D226" s="4">
        <f t="shared" si="47"/>
        <v>1.1575067366039289</v>
      </c>
      <c r="E226" s="10">
        <v>15</v>
      </c>
      <c r="F226" s="5">
        <f t="shared" si="56"/>
        <v>1</v>
      </c>
      <c r="G226" s="5">
        <v>10</v>
      </c>
      <c r="H226" s="40">
        <f t="shared" si="53"/>
        <v>1.0945040419623573</v>
      </c>
      <c r="I226" s="41">
        <v>1018</v>
      </c>
      <c r="J226" s="33">
        <f t="shared" si="48"/>
        <v>92.545454545454547</v>
      </c>
      <c r="K226" s="33">
        <f t="shared" si="49"/>
        <v>101.3</v>
      </c>
      <c r="L226" s="33">
        <f t="shared" si="50"/>
        <v>8.7545454545454504</v>
      </c>
      <c r="M226" s="33"/>
      <c r="N226" s="33"/>
      <c r="O226" s="33">
        <f t="shared" si="51"/>
        <v>101.3</v>
      </c>
      <c r="P226" s="33">
        <f t="shared" si="52"/>
        <v>101.3</v>
      </c>
      <c r="Q226" s="33"/>
      <c r="R226" s="63"/>
      <c r="S226" s="63"/>
      <c r="U226" s="70"/>
      <c r="V226" s="1"/>
      <c r="X226" s="1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9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9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9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9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9"/>
      <c r="FE226" s="8"/>
      <c r="FF226" s="8"/>
    </row>
    <row r="227" spans="1:162" s="2" customFormat="1" ht="17.100000000000001" customHeight="1">
      <c r="A227" s="42" t="s">
        <v>210</v>
      </c>
      <c r="B227" s="64">
        <v>255.3</v>
      </c>
      <c r="C227" s="64">
        <v>821.44753999999978</v>
      </c>
      <c r="D227" s="4">
        <f t="shared" si="47"/>
        <v>1.3</v>
      </c>
      <c r="E227" s="10">
        <v>15</v>
      </c>
      <c r="F227" s="5">
        <f t="shared" si="56"/>
        <v>1</v>
      </c>
      <c r="G227" s="5">
        <v>10</v>
      </c>
      <c r="H227" s="40">
        <f t="shared" si="53"/>
        <v>1.18</v>
      </c>
      <c r="I227" s="41">
        <v>2269</v>
      </c>
      <c r="J227" s="33">
        <f t="shared" si="48"/>
        <v>206.27272727272728</v>
      </c>
      <c r="K227" s="33">
        <f t="shared" si="49"/>
        <v>243.4</v>
      </c>
      <c r="L227" s="33">
        <f t="shared" si="50"/>
        <v>37.127272727272725</v>
      </c>
      <c r="M227" s="33"/>
      <c r="N227" s="33"/>
      <c r="O227" s="33">
        <f t="shared" si="51"/>
        <v>243.4</v>
      </c>
      <c r="P227" s="33">
        <f t="shared" si="52"/>
        <v>243.4</v>
      </c>
      <c r="Q227" s="33"/>
      <c r="R227" s="63"/>
      <c r="S227" s="63"/>
      <c r="T227" s="1"/>
      <c r="U227" s="70"/>
      <c r="V227" s="1"/>
      <c r="X227" s="1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9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9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9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9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9"/>
      <c r="FE227" s="8"/>
      <c r="FF227" s="8"/>
    </row>
    <row r="228" spans="1:162" s="2" customFormat="1" ht="17.100000000000001" customHeight="1">
      <c r="A228" s="42" t="s">
        <v>211</v>
      </c>
      <c r="B228" s="64">
        <v>1426</v>
      </c>
      <c r="C228" s="64">
        <v>855.85763000000077</v>
      </c>
      <c r="D228" s="4">
        <f t="shared" si="47"/>
        <v>0.600180666199159</v>
      </c>
      <c r="E228" s="10">
        <v>15</v>
      </c>
      <c r="F228" s="5">
        <f t="shared" si="56"/>
        <v>1</v>
      </c>
      <c r="G228" s="5">
        <v>10</v>
      </c>
      <c r="H228" s="40">
        <f t="shared" si="53"/>
        <v>0.7601083997194954</v>
      </c>
      <c r="I228" s="41">
        <v>631</v>
      </c>
      <c r="J228" s="33">
        <f t="shared" si="48"/>
        <v>57.363636363636367</v>
      </c>
      <c r="K228" s="33">
        <f t="shared" si="49"/>
        <v>43.6</v>
      </c>
      <c r="L228" s="33">
        <f t="shared" si="50"/>
        <v>-13.763636363636365</v>
      </c>
      <c r="M228" s="33"/>
      <c r="N228" s="33"/>
      <c r="O228" s="33">
        <f t="shared" si="51"/>
        <v>43.6</v>
      </c>
      <c r="P228" s="33">
        <f t="shared" si="52"/>
        <v>0</v>
      </c>
      <c r="Q228" s="33">
        <v>43.600000000000023</v>
      </c>
      <c r="R228" s="63"/>
      <c r="S228" s="63"/>
      <c r="T228" s="1"/>
      <c r="U228" s="70"/>
      <c r="V228" s="1"/>
      <c r="X228" s="1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9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9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9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9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9"/>
      <c r="FE228" s="8"/>
      <c r="FF228" s="8"/>
    </row>
    <row r="229" spans="1:162" s="2" customFormat="1" ht="17.100000000000001" customHeight="1">
      <c r="A229" s="42" t="s">
        <v>212</v>
      </c>
      <c r="B229" s="64">
        <v>368.3</v>
      </c>
      <c r="C229" s="64">
        <v>347.1544199999999</v>
      </c>
      <c r="D229" s="4">
        <f t="shared" si="47"/>
        <v>0.94258598968232388</v>
      </c>
      <c r="E229" s="10">
        <v>15</v>
      </c>
      <c r="F229" s="5">
        <f t="shared" si="56"/>
        <v>1</v>
      </c>
      <c r="G229" s="5">
        <v>10</v>
      </c>
      <c r="H229" s="40">
        <f t="shared" si="53"/>
        <v>0.96555159380939426</v>
      </c>
      <c r="I229" s="41">
        <v>902</v>
      </c>
      <c r="J229" s="33">
        <f t="shared" si="48"/>
        <v>82</v>
      </c>
      <c r="K229" s="33">
        <f t="shared" si="49"/>
        <v>79.2</v>
      </c>
      <c r="L229" s="33">
        <f t="shared" si="50"/>
        <v>-2.7999999999999972</v>
      </c>
      <c r="M229" s="33"/>
      <c r="N229" s="33"/>
      <c r="O229" s="33">
        <f t="shared" si="51"/>
        <v>79.2</v>
      </c>
      <c r="P229" s="33">
        <f t="shared" si="52"/>
        <v>79.2</v>
      </c>
      <c r="Q229" s="33"/>
      <c r="R229" s="63"/>
      <c r="S229" s="63"/>
      <c r="T229" s="1"/>
      <c r="U229" s="70"/>
      <c r="V229" s="1"/>
      <c r="W229" s="1"/>
      <c r="X229" s="1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9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9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9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9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9"/>
      <c r="FE229" s="8"/>
      <c r="FF229" s="8"/>
    </row>
    <row r="230" spans="1:162" s="2" customFormat="1" ht="17.100000000000001" customHeight="1">
      <c r="A230" s="17" t="s">
        <v>213</v>
      </c>
      <c r="B230" s="65"/>
      <c r="C230" s="65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33"/>
      <c r="Q230" s="33"/>
      <c r="R230" s="63"/>
      <c r="S230" s="63"/>
      <c r="T230" s="1"/>
      <c r="U230" s="70"/>
      <c r="V230" s="1"/>
      <c r="W230" s="1"/>
      <c r="X230" s="1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9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9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9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9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9"/>
      <c r="FE230" s="8"/>
      <c r="FF230" s="8"/>
    </row>
    <row r="231" spans="1:162" s="2" customFormat="1" ht="17.25" customHeight="1">
      <c r="A231" s="13" t="s">
        <v>214</v>
      </c>
      <c r="B231" s="64">
        <v>445.8</v>
      </c>
      <c r="C231" s="64">
        <v>389.0260399999998</v>
      </c>
      <c r="D231" s="4">
        <f t="shared" si="47"/>
        <v>0.87264701659937138</v>
      </c>
      <c r="E231" s="10">
        <v>15</v>
      </c>
      <c r="F231" s="5">
        <f>F$45</f>
        <v>1</v>
      </c>
      <c r="G231" s="5">
        <v>10</v>
      </c>
      <c r="H231" s="40">
        <f t="shared" si="53"/>
        <v>0.92358820995962276</v>
      </c>
      <c r="I231" s="41">
        <v>1323</v>
      </c>
      <c r="J231" s="33">
        <f t="shared" si="48"/>
        <v>120.27272727272727</v>
      </c>
      <c r="K231" s="33">
        <f t="shared" si="49"/>
        <v>111.1</v>
      </c>
      <c r="L231" s="33">
        <f t="shared" si="50"/>
        <v>-9.172727272727272</v>
      </c>
      <c r="M231" s="33"/>
      <c r="N231" s="33"/>
      <c r="O231" s="33">
        <f t="shared" si="51"/>
        <v>111.1</v>
      </c>
      <c r="P231" s="33">
        <f t="shared" si="52"/>
        <v>111.1</v>
      </c>
      <c r="Q231" s="33"/>
      <c r="R231" s="63"/>
      <c r="S231" s="63"/>
      <c r="T231" s="1"/>
      <c r="U231" s="70"/>
      <c r="V231" s="1"/>
      <c r="X231" s="1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9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9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9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9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9"/>
      <c r="FE231" s="8"/>
      <c r="FF231" s="8"/>
    </row>
    <row r="232" spans="1:162" s="2" customFormat="1" ht="17.100000000000001" customHeight="1">
      <c r="A232" s="13" t="s">
        <v>143</v>
      </c>
      <c r="B232" s="64">
        <v>490.5</v>
      </c>
      <c r="C232" s="64">
        <v>473.58331999999984</v>
      </c>
      <c r="D232" s="4">
        <f t="shared" si="47"/>
        <v>0.96551135575942881</v>
      </c>
      <c r="E232" s="10">
        <v>15</v>
      </c>
      <c r="F232" s="5">
        <f t="shared" ref="F232:F239" si="57">F$45</f>
        <v>1</v>
      </c>
      <c r="G232" s="5">
        <v>10</v>
      </c>
      <c r="H232" s="40">
        <f t="shared" si="53"/>
        <v>0.97930681345565729</v>
      </c>
      <c r="I232" s="41">
        <v>1188</v>
      </c>
      <c r="J232" s="33">
        <f t="shared" si="48"/>
        <v>108</v>
      </c>
      <c r="K232" s="33">
        <f t="shared" si="49"/>
        <v>105.8</v>
      </c>
      <c r="L232" s="33">
        <f t="shared" si="50"/>
        <v>-2.2000000000000028</v>
      </c>
      <c r="M232" s="33"/>
      <c r="N232" s="33"/>
      <c r="O232" s="33">
        <f t="shared" si="51"/>
        <v>105.8</v>
      </c>
      <c r="P232" s="33">
        <f t="shared" si="52"/>
        <v>69.099999999999952</v>
      </c>
      <c r="Q232" s="33">
        <v>36.700000000000045</v>
      </c>
      <c r="R232" s="63"/>
      <c r="S232" s="63"/>
      <c r="T232" s="1"/>
      <c r="U232" s="70"/>
      <c r="V232" s="1"/>
      <c r="X232" s="1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9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9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9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9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9"/>
      <c r="FE232" s="8"/>
      <c r="FF232" s="8"/>
    </row>
    <row r="233" spans="1:162" s="2" customFormat="1" ht="17.100000000000001" customHeight="1">
      <c r="A233" s="13" t="s">
        <v>215</v>
      </c>
      <c r="B233" s="64">
        <v>58.4</v>
      </c>
      <c r="C233" s="64">
        <v>321.79564000000011</v>
      </c>
      <c r="D233" s="4">
        <f t="shared" si="47"/>
        <v>1.3</v>
      </c>
      <c r="E233" s="10">
        <v>15</v>
      </c>
      <c r="F233" s="5">
        <f t="shared" si="57"/>
        <v>1</v>
      </c>
      <c r="G233" s="5">
        <v>10</v>
      </c>
      <c r="H233" s="40">
        <f t="shared" si="53"/>
        <v>1.18</v>
      </c>
      <c r="I233" s="41">
        <v>1187</v>
      </c>
      <c r="J233" s="33">
        <f t="shared" si="48"/>
        <v>107.90909090909091</v>
      </c>
      <c r="K233" s="33">
        <f t="shared" si="49"/>
        <v>127.3</v>
      </c>
      <c r="L233" s="33">
        <f t="shared" si="50"/>
        <v>19.390909090909091</v>
      </c>
      <c r="M233" s="33"/>
      <c r="N233" s="33"/>
      <c r="O233" s="33">
        <f t="shared" si="51"/>
        <v>127.3</v>
      </c>
      <c r="P233" s="33">
        <f t="shared" si="52"/>
        <v>127.3</v>
      </c>
      <c r="Q233" s="33"/>
      <c r="R233" s="63"/>
      <c r="S233" s="63"/>
      <c r="T233" s="1"/>
      <c r="U233" s="70"/>
      <c r="V233" s="1"/>
      <c r="W233" s="1"/>
      <c r="X233" s="1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9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9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9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9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9"/>
      <c r="FE233" s="8"/>
      <c r="FF233" s="8"/>
    </row>
    <row r="234" spans="1:162" s="2" customFormat="1" ht="17.100000000000001" customHeight="1">
      <c r="A234" s="13" t="s">
        <v>216</v>
      </c>
      <c r="B234" s="64">
        <v>499.5</v>
      </c>
      <c r="C234" s="64">
        <v>882.07828999999981</v>
      </c>
      <c r="D234" s="4">
        <f t="shared" si="47"/>
        <v>1.2565922502502502</v>
      </c>
      <c r="E234" s="10">
        <v>15</v>
      </c>
      <c r="F234" s="5">
        <f t="shared" si="57"/>
        <v>1</v>
      </c>
      <c r="G234" s="5">
        <v>10</v>
      </c>
      <c r="H234" s="40">
        <f t="shared" si="53"/>
        <v>1.15395535015015</v>
      </c>
      <c r="I234" s="41">
        <v>1161</v>
      </c>
      <c r="J234" s="33">
        <f t="shared" si="48"/>
        <v>105.54545454545455</v>
      </c>
      <c r="K234" s="33">
        <f t="shared" si="49"/>
        <v>121.8</v>
      </c>
      <c r="L234" s="33">
        <f t="shared" si="50"/>
        <v>16.25454545454545</v>
      </c>
      <c r="M234" s="33"/>
      <c r="N234" s="33"/>
      <c r="O234" s="33">
        <f t="shared" si="51"/>
        <v>121.8</v>
      </c>
      <c r="P234" s="33">
        <f t="shared" si="52"/>
        <v>121.8</v>
      </c>
      <c r="Q234" s="33"/>
      <c r="R234" s="63"/>
      <c r="S234" s="63"/>
      <c r="T234" s="1"/>
      <c r="U234" s="70"/>
      <c r="V234" s="1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9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9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9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9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9"/>
      <c r="FE234" s="8"/>
      <c r="FF234" s="8"/>
    </row>
    <row r="235" spans="1:162" s="2" customFormat="1" ht="17.100000000000001" customHeight="1">
      <c r="A235" s="42" t="s">
        <v>217</v>
      </c>
      <c r="B235" s="64">
        <v>341.4</v>
      </c>
      <c r="C235" s="64">
        <v>401.23487000000011</v>
      </c>
      <c r="D235" s="4">
        <f t="shared" si="47"/>
        <v>1.1752632396016407</v>
      </c>
      <c r="E235" s="10">
        <v>15</v>
      </c>
      <c r="F235" s="5">
        <f t="shared" si="57"/>
        <v>1</v>
      </c>
      <c r="G235" s="5">
        <v>10</v>
      </c>
      <c r="H235" s="40">
        <f t="shared" si="53"/>
        <v>1.1051579437609844</v>
      </c>
      <c r="I235" s="41">
        <v>185</v>
      </c>
      <c r="J235" s="33">
        <f t="shared" si="48"/>
        <v>16.818181818181817</v>
      </c>
      <c r="K235" s="33">
        <f t="shared" si="49"/>
        <v>18.600000000000001</v>
      </c>
      <c r="L235" s="33">
        <f t="shared" si="50"/>
        <v>1.7818181818181849</v>
      </c>
      <c r="M235" s="33"/>
      <c r="N235" s="33"/>
      <c r="O235" s="33">
        <f t="shared" si="51"/>
        <v>18.600000000000001</v>
      </c>
      <c r="P235" s="33">
        <f t="shared" si="52"/>
        <v>18.600000000000001</v>
      </c>
      <c r="Q235" s="33"/>
      <c r="R235" s="63"/>
      <c r="S235" s="63"/>
      <c r="T235" s="1"/>
      <c r="U235" s="70"/>
      <c r="V235" s="1"/>
      <c r="W235" s="1"/>
      <c r="X235" s="1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9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9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9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9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9"/>
      <c r="FE235" s="8"/>
      <c r="FF235" s="8"/>
    </row>
    <row r="236" spans="1:162" s="2" customFormat="1" ht="17.100000000000001" customHeight="1">
      <c r="A236" s="13" t="s">
        <v>218</v>
      </c>
      <c r="B236" s="64">
        <v>6106.4</v>
      </c>
      <c r="C236" s="64">
        <v>15749.153830000007</v>
      </c>
      <c r="D236" s="4">
        <f t="shared" si="47"/>
        <v>1.3</v>
      </c>
      <c r="E236" s="10">
        <v>15</v>
      </c>
      <c r="F236" s="5">
        <f t="shared" si="57"/>
        <v>1</v>
      </c>
      <c r="G236" s="5">
        <v>10</v>
      </c>
      <c r="H236" s="40">
        <f t="shared" si="53"/>
        <v>1.18</v>
      </c>
      <c r="I236" s="41">
        <v>429</v>
      </c>
      <c r="J236" s="33">
        <f t="shared" si="48"/>
        <v>39</v>
      </c>
      <c r="K236" s="33">
        <f t="shared" si="49"/>
        <v>46</v>
      </c>
      <c r="L236" s="33">
        <f t="shared" si="50"/>
        <v>7</v>
      </c>
      <c r="M236" s="33"/>
      <c r="N236" s="33"/>
      <c r="O236" s="33">
        <f t="shared" si="51"/>
        <v>46</v>
      </c>
      <c r="P236" s="33">
        <f t="shared" si="52"/>
        <v>46</v>
      </c>
      <c r="Q236" s="33"/>
      <c r="R236" s="63"/>
      <c r="S236" s="63"/>
      <c r="U236" s="70"/>
      <c r="V236" s="1"/>
      <c r="W236" s="1"/>
      <c r="X236" s="1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9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9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9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9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9"/>
      <c r="FE236" s="8"/>
      <c r="FF236" s="8"/>
    </row>
    <row r="237" spans="1:162" s="2" customFormat="1" ht="17.100000000000001" customHeight="1">
      <c r="A237" s="13" t="s">
        <v>219</v>
      </c>
      <c r="B237" s="64">
        <v>145.69999999999999</v>
      </c>
      <c r="C237" s="64">
        <v>0</v>
      </c>
      <c r="D237" s="4">
        <f t="shared" si="47"/>
        <v>0</v>
      </c>
      <c r="E237" s="10">
        <v>15</v>
      </c>
      <c r="F237" s="5">
        <f t="shared" si="57"/>
        <v>1</v>
      </c>
      <c r="G237" s="5">
        <v>10</v>
      </c>
      <c r="H237" s="40">
        <f t="shared" si="53"/>
        <v>0.4</v>
      </c>
      <c r="I237" s="41">
        <v>1697</v>
      </c>
      <c r="J237" s="33">
        <f t="shared" si="48"/>
        <v>154.27272727272728</v>
      </c>
      <c r="K237" s="33">
        <f t="shared" si="49"/>
        <v>61.7</v>
      </c>
      <c r="L237" s="33">
        <f t="shared" si="50"/>
        <v>-92.572727272727278</v>
      </c>
      <c r="M237" s="33"/>
      <c r="N237" s="33"/>
      <c r="O237" s="33">
        <f t="shared" si="51"/>
        <v>61.7</v>
      </c>
      <c r="P237" s="33">
        <f t="shared" si="52"/>
        <v>61.7</v>
      </c>
      <c r="Q237" s="33"/>
      <c r="R237" s="63"/>
      <c r="S237" s="63"/>
      <c r="T237" s="1"/>
      <c r="U237" s="70"/>
      <c r="V237" s="1"/>
      <c r="W237" s="1"/>
      <c r="X237" s="1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9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9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9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9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9"/>
      <c r="FE237" s="8"/>
      <c r="FF237" s="8"/>
    </row>
    <row r="238" spans="1:162" s="2" customFormat="1" ht="17.100000000000001" customHeight="1">
      <c r="A238" s="13" t="s">
        <v>220</v>
      </c>
      <c r="B238" s="64">
        <v>1101.3</v>
      </c>
      <c r="C238" s="64">
        <v>1452.71596</v>
      </c>
      <c r="D238" s="4">
        <f t="shared" si="47"/>
        <v>1.2119091945882139</v>
      </c>
      <c r="E238" s="10">
        <v>15</v>
      </c>
      <c r="F238" s="5">
        <f t="shared" si="57"/>
        <v>1</v>
      </c>
      <c r="G238" s="5">
        <v>10</v>
      </c>
      <c r="H238" s="40">
        <f t="shared" si="53"/>
        <v>1.1271455167529283</v>
      </c>
      <c r="I238" s="41">
        <v>1386</v>
      </c>
      <c r="J238" s="33">
        <f t="shared" si="48"/>
        <v>126</v>
      </c>
      <c r="K238" s="33">
        <f t="shared" si="49"/>
        <v>142</v>
      </c>
      <c r="L238" s="33">
        <f t="shared" si="50"/>
        <v>16</v>
      </c>
      <c r="M238" s="33"/>
      <c r="N238" s="33"/>
      <c r="O238" s="33">
        <f t="shared" si="51"/>
        <v>142</v>
      </c>
      <c r="P238" s="33">
        <f t="shared" si="52"/>
        <v>142</v>
      </c>
      <c r="Q238" s="33"/>
      <c r="R238" s="63"/>
      <c r="S238" s="63"/>
      <c r="T238" s="1"/>
      <c r="U238" s="70"/>
      <c r="V238" s="1"/>
      <c r="W238" s="1"/>
      <c r="X238" s="1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9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9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9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9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9"/>
      <c r="FE238" s="8"/>
      <c r="FF238" s="8"/>
    </row>
    <row r="239" spans="1:162" s="2" customFormat="1" ht="17.100000000000001" customHeight="1">
      <c r="A239" s="13" t="s">
        <v>221</v>
      </c>
      <c r="B239" s="64">
        <v>1769</v>
      </c>
      <c r="C239" s="64">
        <v>2064.7679000000003</v>
      </c>
      <c r="D239" s="4">
        <f t="shared" si="47"/>
        <v>1.1671949689089882</v>
      </c>
      <c r="E239" s="10">
        <v>15</v>
      </c>
      <c r="F239" s="5">
        <f t="shared" si="57"/>
        <v>1</v>
      </c>
      <c r="G239" s="5">
        <v>10</v>
      </c>
      <c r="H239" s="40">
        <f t="shared" si="53"/>
        <v>1.100316981345393</v>
      </c>
      <c r="I239" s="41">
        <v>1934</v>
      </c>
      <c r="J239" s="33">
        <f t="shared" si="48"/>
        <v>175.81818181818181</v>
      </c>
      <c r="K239" s="33">
        <f t="shared" si="49"/>
        <v>193.5</v>
      </c>
      <c r="L239" s="33">
        <f t="shared" si="50"/>
        <v>17.681818181818187</v>
      </c>
      <c r="M239" s="33"/>
      <c r="N239" s="33"/>
      <c r="O239" s="33">
        <f t="shared" si="51"/>
        <v>193.5</v>
      </c>
      <c r="P239" s="33">
        <f t="shared" si="52"/>
        <v>193.5</v>
      </c>
      <c r="Q239" s="33"/>
      <c r="R239" s="63"/>
      <c r="S239" s="63"/>
      <c r="T239" s="1"/>
      <c r="U239" s="70"/>
      <c r="V239" s="1"/>
      <c r="W239" s="1"/>
      <c r="X239" s="1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9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9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9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9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9"/>
      <c r="FE239" s="8"/>
      <c r="FF239" s="8"/>
    </row>
    <row r="240" spans="1:162" s="2" customFormat="1" ht="17.100000000000001" customHeight="1">
      <c r="A240" s="17" t="s">
        <v>222</v>
      </c>
      <c r="B240" s="65"/>
      <c r="C240" s="65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33"/>
      <c r="Q240" s="33"/>
      <c r="R240" s="63"/>
      <c r="S240" s="63"/>
      <c r="U240" s="70"/>
      <c r="V240" s="1"/>
      <c r="W240" s="1"/>
      <c r="X240" s="1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9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9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9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9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9"/>
      <c r="FE240" s="8"/>
      <c r="FF240" s="8"/>
    </row>
    <row r="241" spans="1:162" s="2" customFormat="1" ht="17.100000000000001" customHeight="1">
      <c r="A241" s="13" t="s">
        <v>223</v>
      </c>
      <c r="B241" s="64">
        <v>388.8</v>
      </c>
      <c r="C241" s="64">
        <v>260.28490000000016</v>
      </c>
      <c r="D241" s="4">
        <f t="shared" si="47"/>
        <v>0.66945704732510325</v>
      </c>
      <c r="E241" s="10">
        <v>15</v>
      </c>
      <c r="F241" s="5">
        <f>F$46</f>
        <v>1</v>
      </c>
      <c r="G241" s="5">
        <v>10</v>
      </c>
      <c r="H241" s="40">
        <f t="shared" si="53"/>
        <v>0.80167422839506197</v>
      </c>
      <c r="I241" s="41">
        <v>1965</v>
      </c>
      <c r="J241" s="33">
        <f t="shared" si="48"/>
        <v>178.63636363636363</v>
      </c>
      <c r="K241" s="33">
        <f t="shared" si="49"/>
        <v>143.19999999999999</v>
      </c>
      <c r="L241" s="33">
        <f t="shared" si="50"/>
        <v>-35.436363636363637</v>
      </c>
      <c r="M241" s="33"/>
      <c r="N241" s="33"/>
      <c r="O241" s="33">
        <f t="shared" si="51"/>
        <v>143.19999999999999</v>
      </c>
      <c r="P241" s="33">
        <f t="shared" si="52"/>
        <v>143.19999999999999</v>
      </c>
      <c r="Q241" s="33"/>
      <c r="R241" s="63"/>
      <c r="S241" s="63"/>
      <c r="T241" s="1"/>
      <c r="U241" s="70"/>
      <c r="V241" s="1"/>
      <c r="W241" s="1"/>
      <c r="X241" s="1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9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9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9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9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9"/>
      <c r="FE241" s="8"/>
      <c r="FF241" s="8"/>
    </row>
    <row r="242" spans="1:162" s="2" customFormat="1" ht="17.100000000000001" customHeight="1">
      <c r="A242" s="13" t="s">
        <v>224</v>
      </c>
      <c r="B242" s="64">
        <v>309.3</v>
      </c>
      <c r="C242" s="64">
        <v>360.24475999999999</v>
      </c>
      <c r="D242" s="4">
        <f t="shared" si="47"/>
        <v>1.1647098609763982</v>
      </c>
      <c r="E242" s="10">
        <v>15</v>
      </c>
      <c r="F242" s="5">
        <f t="shared" ref="F242:F248" si="58">F$46</f>
        <v>1</v>
      </c>
      <c r="G242" s="5">
        <v>10</v>
      </c>
      <c r="H242" s="40">
        <f t="shared" si="53"/>
        <v>1.0988259165858389</v>
      </c>
      <c r="I242" s="41">
        <v>1614</v>
      </c>
      <c r="J242" s="33">
        <f t="shared" si="48"/>
        <v>146.72727272727272</v>
      </c>
      <c r="K242" s="33">
        <f t="shared" si="49"/>
        <v>161.19999999999999</v>
      </c>
      <c r="L242" s="33">
        <f t="shared" si="50"/>
        <v>14.472727272727269</v>
      </c>
      <c r="M242" s="33"/>
      <c r="N242" s="33"/>
      <c r="O242" s="33">
        <f t="shared" si="51"/>
        <v>161.19999999999999</v>
      </c>
      <c r="P242" s="33">
        <f t="shared" si="52"/>
        <v>48.10000000000008</v>
      </c>
      <c r="Q242" s="33">
        <v>113.09999999999991</v>
      </c>
      <c r="R242" s="63"/>
      <c r="U242" s="70"/>
      <c r="V242" s="1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9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9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9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9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9"/>
      <c r="FE242" s="8"/>
      <c r="FF242" s="8"/>
    </row>
    <row r="243" spans="1:162" s="2" customFormat="1" ht="17.100000000000001" customHeight="1">
      <c r="A243" s="13" t="s">
        <v>225</v>
      </c>
      <c r="B243" s="64">
        <v>1203.0999999999999</v>
      </c>
      <c r="C243" s="64">
        <v>847.36351000000025</v>
      </c>
      <c r="D243" s="4">
        <f t="shared" si="47"/>
        <v>0.70431677333555009</v>
      </c>
      <c r="E243" s="10">
        <v>15</v>
      </c>
      <c r="F243" s="5">
        <f t="shared" si="58"/>
        <v>1</v>
      </c>
      <c r="G243" s="5">
        <v>10</v>
      </c>
      <c r="H243" s="40">
        <f t="shared" si="53"/>
        <v>0.82259006400133006</v>
      </c>
      <c r="I243" s="41">
        <v>3022</v>
      </c>
      <c r="J243" s="33">
        <f t="shared" si="48"/>
        <v>274.72727272727275</v>
      </c>
      <c r="K243" s="33">
        <f t="shared" si="49"/>
        <v>226</v>
      </c>
      <c r="L243" s="33">
        <f t="shared" si="50"/>
        <v>-48.727272727272748</v>
      </c>
      <c r="M243" s="33"/>
      <c r="N243" s="33"/>
      <c r="O243" s="33">
        <f t="shared" si="51"/>
        <v>226</v>
      </c>
      <c r="P243" s="33">
        <f t="shared" si="52"/>
        <v>226</v>
      </c>
      <c r="Q243" s="33"/>
      <c r="R243" s="63"/>
      <c r="S243" s="63"/>
      <c r="T243" s="1"/>
      <c r="U243" s="70"/>
      <c r="V243" s="1"/>
      <c r="W243" s="1"/>
      <c r="X243" s="1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9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9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9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9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9"/>
      <c r="FE243" s="8"/>
      <c r="FF243" s="8"/>
    </row>
    <row r="244" spans="1:162" s="2" customFormat="1" ht="17.100000000000001" customHeight="1">
      <c r="A244" s="13" t="s">
        <v>226</v>
      </c>
      <c r="B244" s="64">
        <v>1203.5</v>
      </c>
      <c r="C244" s="64">
        <v>378.8767000000002</v>
      </c>
      <c r="D244" s="4">
        <f t="shared" si="47"/>
        <v>0.31481238055670974</v>
      </c>
      <c r="E244" s="10">
        <v>15</v>
      </c>
      <c r="F244" s="5">
        <f t="shared" si="58"/>
        <v>1</v>
      </c>
      <c r="G244" s="5">
        <v>10</v>
      </c>
      <c r="H244" s="40">
        <f t="shared" si="53"/>
        <v>0.58888742833402585</v>
      </c>
      <c r="I244" s="41">
        <v>2316</v>
      </c>
      <c r="J244" s="33">
        <f t="shared" si="48"/>
        <v>210.54545454545453</v>
      </c>
      <c r="K244" s="33">
        <f t="shared" si="49"/>
        <v>124</v>
      </c>
      <c r="L244" s="33">
        <f t="shared" si="50"/>
        <v>-86.545454545454533</v>
      </c>
      <c r="M244" s="33"/>
      <c r="N244" s="33"/>
      <c r="O244" s="33">
        <f t="shared" si="51"/>
        <v>124</v>
      </c>
      <c r="P244" s="33">
        <f t="shared" si="52"/>
        <v>124</v>
      </c>
      <c r="Q244" s="33"/>
      <c r="R244" s="63"/>
      <c r="U244" s="70"/>
      <c r="V244" s="1"/>
      <c r="X244" s="1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9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9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9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9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9"/>
      <c r="FE244" s="8"/>
      <c r="FF244" s="8"/>
    </row>
    <row r="245" spans="1:162" s="2" customFormat="1" ht="17.100000000000001" customHeight="1">
      <c r="A245" s="13" t="s">
        <v>227</v>
      </c>
      <c r="B245" s="64">
        <v>553.20000000000005</v>
      </c>
      <c r="C245" s="64">
        <v>178.44143999999983</v>
      </c>
      <c r="D245" s="4">
        <f t="shared" si="47"/>
        <v>0.32256225596529253</v>
      </c>
      <c r="E245" s="10">
        <v>15</v>
      </c>
      <c r="F245" s="5">
        <f t="shared" si="58"/>
        <v>1</v>
      </c>
      <c r="G245" s="5">
        <v>10</v>
      </c>
      <c r="H245" s="40">
        <f t="shared" si="53"/>
        <v>0.59353735357917548</v>
      </c>
      <c r="I245" s="41">
        <v>1101</v>
      </c>
      <c r="J245" s="33">
        <f t="shared" si="48"/>
        <v>100.09090909090909</v>
      </c>
      <c r="K245" s="33">
        <f t="shared" si="49"/>
        <v>59.4</v>
      </c>
      <c r="L245" s="33">
        <f t="shared" si="50"/>
        <v>-40.690909090909095</v>
      </c>
      <c r="M245" s="33"/>
      <c r="N245" s="33"/>
      <c r="O245" s="33">
        <f t="shared" si="51"/>
        <v>59.4</v>
      </c>
      <c r="P245" s="33">
        <f t="shared" si="52"/>
        <v>59.4</v>
      </c>
      <c r="Q245" s="33"/>
      <c r="R245" s="63"/>
      <c r="S245" s="63"/>
      <c r="T245" s="1"/>
      <c r="U245" s="70"/>
      <c r="V245" s="1"/>
      <c r="X245" s="1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9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9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9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9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9"/>
      <c r="FE245" s="8"/>
      <c r="FF245" s="8"/>
    </row>
    <row r="246" spans="1:162" s="2" customFormat="1" ht="17.100000000000001" customHeight="1">
      <c r="A246" s="13" t="s">
        <v>228</v>
      </c>
      <c r="B246" s="64">
        <v>804.9</v>
      </c>
      <c r="C246" s="64">
        <v>500.8678700000001</v>
      </c>
      <c r="D246" s="4">
        <f t="shared" si="47"/>
        <v>0.62227341284631643</v>
      </c>
      <c r="E246" s="10">
        <v>15</v>
      </c>
      <c r="F246" s="5">
        <f t="shared" si="58"/>
        <v>1</v>
      </c>
      <c r="G246" s="5">
        <v>10</v>
      </c>
      <c r="H246" s="40">
        <f t="shared" si="53"/>
        <v>0.77336404770778988</v>
      </c>
      <c r="I246" s="41">
        <v>2133</v>
      </c>
      <c r="J246" s="33">
        <f t="shared" si="48"/>
        <v>193.90909090909091</v>
      </c>
      <c r="K246" s="33">
        <f t="shared" si="49"/>
        <v>150</v>
      </c>
      <c r="L246" s="33">
        <f t="shared" si="50"/>
        <v>-43.909090909090907</v>
      </c>
      <c r="M246" s="33"/>
      <c r="N246" s="33"/>
      <c r="O246" s="33">
        <f t="shared" si="51"/>
        <v>150</v>
      </c>
      <c r="P246" s="33">
        <f t="shared" si="52"/>
        <v>150</v>
      </c>
      <c r="Q246" s="33"/>
      <c r="R246" s="63"/>
      <c r="U246" s="70"/>
      <c r="V246" s="1"/>
      <c r="X246" s="1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9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9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9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9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9"/>
      <c r="FE246" s="8"/>
      <c r="FF246" s="8"/>
    </row>
    <row r="247" spans="1:162" s="2" customFormat="1" ht="17.100000000000001" customHeight="1">
      <c r="A247" s="13" t="s">
        <v>229</v>
      </c>
      <c r="B247" s="64">
        <v>259.3</v>
      </c>
      <c r="C247" s="64">
        <v>224.22566000000015</v>
      </c>
      <c r="D247" s="4">
        <f t="shared" si="47"/>
        <v>0.86473451600462836</v>
      </c>
      <c r="E247" s="10">
        <v>15</v>
      </c>
      <c r="F247" s="5">
        <f t="shared" si="58"/>
        <v>1</v>
      </c>
      <c r="G247" s="5">
        <v>10</v>
      </c>
      <c r="H247" s="40">
        <f t="shared" si="53"/>
        <v>0.91884070960277708</v>
      </c>
      <c r="I247" s="41">
        <v>4695</v>
      </c>
      <c r="J247" s="33">
        <f t="shared" si="48"/>
        <v>426.81818181818181</v>
      </c>
      <c r="K247" s="33">
        <f t="shared" si="49"/>
        <v>392.2</v>
      </c>
      <c r="L247" s="33">
        <f t="shared" si="50"/>
        <v>-34.618181818181824</v>
      </c>
      <c r="M247" s="33"/>
      <c r="N247" s="33"/>
      <c r="O247" s="33">
        <f t="shared" si="51"/>
        <v>392.2</v>
      </c>
      <c r="P247" s="33">
        <f t="shared" si="52"/>
        <v>392.2</v>
      </c>
      <c r="Q247" s="33"/>
      <c r="R247" s="63"/>
      <c r="U247" s="70"/>
      <c r="V247" s="1"/>
      <c r="X247" s="1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9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9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9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9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9"/>
      <c r="FE247" s="8"/>
      <c r="FF247" s="8"/>
    </row>
    <row r="248" spans="1:162" s="2" customFormat="1" ht="17.100000000000001" customHeight="1">
      <c r="A248" s="13" t="s">
        <v>230</v>
      </c>
      <c r="B248" s="64">
        <v>2388</v>
      </c>
      <c r="C248" s="64">
        <v>2786.0556399999987</v>
      </c>
      <c r="D248" s="4">
        <f t="shared" si="47"/>
        <v>1.1666899664991619</v>
      </c>
      <c r="E248" s="10">
        <v>15</v>
      </c>
      <c r="F248" s="5">
        <f t="shared" si="58"/>
        <v>1</v>
      </c>
      <c r="G248" s="5">
        <v>10</v>
      </c>
      <c r="H248" s="40">
        <f t="shared" si="53"/>
        <v>1.100013979899497</v>
      </c>
      <c r="I248" s="41">
        <v>1370</v>
      </c>
      <c r="J248" s="33">
        <f t="shared" si="48"/>
        <v>124.54545454545455</v>
      </c>
      <c r="K248" s="33">
        <f t="shared" si="49"/>
        <v>137</v>
      </c>
      <c r="L248" s="33">
        <f t="shared" si="50"/>
        <v>12.454545454545453</v>
      </c>
      <c r="M248" s="33"/>
      <c r="N248" s="33"/>
      <c r="O248" s="33">
        <f t="shared" si="51"/>
        <v>137</v>
      </c>
      <c r="P248" s="33">
        <f t="shared" si="52"/>
        <v>137</v>
      </c>
      <c r="Q248" s="33"/>
      <c r="R248" s="63"/>
      <c r="S248" s="63"/>
      <c r="T248" s="1"/>
      <c r="U248" s="70"/>
      <c r="V248" s="1"/>
      <c r="X248" s="1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9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9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9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9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9"/>
      <c r="FE248" s="8"/>
      <c r="FF248" s="8"/>
    </row>
    <row r="249" spans="1:162" s="2" customFormat="1" ht="17.100000000000001" customHeight="1">
      <c r="A249" s="17" t="s">
        <v>231</v>
      </c>
      <c r="B249" s="65"/>
      <c r="C249" s="65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33"/>
      <c r="Q249" s="33"/>
      <c r="R249" s="63"/>
      <c r="S249" s="63"/>
      <c r="T249" s="1"/>
      <c r="U249" s="70"/>
      <c r="V249" s="1"/>
      <c r="W249" s="1"/>
      <c r="X249" s="1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9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9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9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9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9"/>
      <c r="FE249" s="8"/>
      <c r="FF249" s="8"/>
    </row>
    <row r="250" spans="1:162" s="2" customFormat="1" ht="17.100000000000001" customHeight="1">
      <c r="A250" s="13" t="s">
        <v>232</v>
      </c>
      <c r="B250" s="64">
        <v>1120.8</v>
      </c>
      <c r="C250" s="64">
        <v>340.02950999999979</v>
      </c>
      <c r="D250" s="4">
        <f t="shared" ref="D250:D313" si="59">IF(E250=0,0,IF(B250=0,1,IF(C250&lt;0,0,IF(C250/B250&gt;1.2,IF((C250/B250-1.2)*0.1+1.2&gt;1.3,1.3,(C250/B250-1.2)*0.1+1.2),C250/B250))))</f>
        <v>0.30338107601713044</v>
      </c>
      <c r="E250" s="10">
        <v>15</v>
      </c>
      <c r="F250" s="5">
        <f>F$47</f>
        <v>1</v>
      </c>
      <c r="G250" s="5">
        <v>10</v>
      </c>
      <c r="H250" s="40">
        <f t="shared" si="53"/>
        <v>0.58202864561027823</v>
      </c>
      <c r="I250" s="41">
        <v>2031</v>
      </c>
      <c r="J250" s="33">
        <f t="shared" ref="J250:J313" si="60">I250/11</f>
        <v>184.63636363636363</v>
      </c>
      <c r="K250" s="33">
        <f t="shared" ref="K250:K313" si="61">ROUND(H250*J250,1)</f>
        <v>107.5</v>
      </c>
      <c r="L250" s="33">
        <f t="shared" ref="L250:L313" si="62">K250-J250</f>
        <v>-77.136363636363626</v>
      </c>
      <c r="M250" s="33"/>
      <c r="N250" s="33"/>
      <c r="O250" s="33">
        <f t="shared" ref="O250:O313" si="63">ROUND(K250-M250-N250,1)</f>
        <v>107.5</v>
      </c>
      <c r="P250" s="33">
        <f t="shared" ref="P250:P313" si="64">O250-Q250</f>
        <v>96.5</v>
      </c>
      <c r="Q250" s="33">
        <v>11</v>
      </c>
      <c r="R250" s="63"/>
      <c r="S250" s="63"/>
      <c r="U250" s="70"/>
      <c r="V250" s="1"/>
      <c r="W250" s="1"/>
      <c r="X250" s="1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9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9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9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9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9"/>
      <c r="FE250" s="8"/>
      <c r="FF250" s="8"/>
    </row>
    <row r="251" spans="1:162" s="2" customFormat="1" ht="17.100000000000001" customHeight="1">
      <c r="A251" s="13" t="s">
        <v>233</v>
      </c>
      <c r="B251" s="64">
        <v>1245.4000000000001</v>
      </c>
      <c r="C251" s="64">
        <v>435.39180999999957</v>
      </c>
      <c r="D251" s="4">
        <f t="shared" si="59"/>
        <v>0.34959997591135339</v>
      </c>
      <c r="E251" s="10">
        <v>15</v>
      </c>
      <c r="F251" s="5">
        <f t="shared" ref="F251:F264" si="65">F$47</f>
        <v>1</v>
      </c>
      <c r="G251" s="5">
        <v>10</v>
      </c>
      <c r="H251" s="40">
        <f t="shared" ref="H251:H314" si="66">(D251*E251+F251*G251)/(E251+G251)</f>
        <v>0.6097599855468121</v>
      </c>
      <c r="I251" s="41">
        <v>2413</v>
      </c>
      <c r="J251" s="33">
        <f t="shared" si="60"/>
        <v>219.36363636363637</v>
      </c>
      <c r="K251" s="33">
        <f t="shared" si="61"/>
        <v>133.80000000000001</v>
      </c>
      <c r="L251" s="33">
        <f t="shared" si="62"/>
        <v>-85.563636363636363</v>
      </c>
      <c r="M251" s="33"/>
      <c r="N251" s="33"/>
      <c r="O251" s="33">
        <f t="shared" si="63"/>
        <v>133.80000000000001</v>
      </c>
      <c r="P251" s="33">
        <f t="shared" si="64"/>
        <v>133.80000000000001</v>
      </c>
      <c r="Q251" s="33"/>
      <c r="R251" s="63"/>
      <c r="S251" s="63"/>
      <c r="T251" s="1"/>
      <c r="U251" s="70"/>
      <c r="V251" s="1"/>
      <c r="W251" s="1"/>
      <c r="X251" s="1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9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9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9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9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9"/>
      <c r="FE251" s="8"/>
      <c r="FF251" s="8"/>
    </row>
    <row r="252" spans="1:162" s="2" customFormat="1" ht="17.100000000000001" customHeight="1">
      <c r="A252" s="13" t="s">
        <v>234</v>
      </c>
      <c r="B252" s="64">
        <v>760</v>
      </c>
      <c r="C252" s="64">
        <v>305.97385999999938</v>
      </c>
      <c r="D252" s="4">
        <f t="shared" si="59"/>
        <v>0.40259718421052548</v>
      </c>
      <c r="E252" s="10">
        <v>15</v>
      </c>
      <c r="F252" s="5">
        <f t="shared" si="65"/>
        <v>1</v>
      </c>
      <c r="G252" s="5">
        <v>10</v>
      </c>
      <c r="H252" s="40">
        <f t="shared" si="66"/>
        <v>0.64155831052631529</v>
      </c>
      <c r="I252" s="41">
        <v>1853</v>
      </c>
      <c r="J252" s="33">
        <f t="shared" si="60"/>
        <v>168.45454545454547</v>
      </c>
      <c r="K252" s="33">
        <f t="shared" si="61"/>
        <v>108.1</v>
      </c>
      <c r="L252" s="33">
        <f t="shared" si="62"/>
        <v>-60.354545454545473</v>
      </c>
      <c r="M252" s="33"/>
      <c r="N252" s="33"/>
      <c r="O252" s="33">
        <f t="shared" si="63"/>
        <v>108.1</v>
      </c>
      <c r="P252" s="33">
        <f t="shared" si="64"/>
        <v>87.30000000000004</v>
      </c>
      <c r="Q252" s="33">
        <v>20.799999999999955</v>
      </c>
      <c r="R252" s="63"/>
      <c r="S252" s="63"/>
      <c r="T252" s="1"/>
      <c r="U252" s="70"/>
      <c r="V252" s="1"/>
      <c r="W252" s="1"/>
      <c r="X252" s="1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9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9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9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9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9"/>
      <c r="FE252" s="8"/>
      <c r="FF252" s="8"/>
    </row>
    <row r="253" spans="1:162" s="2" customFormat="1" ht="17.100000000000001" customHeight="1">
      <c r="A253" s="13" t="s">
        <v>235</v>
      </c>
      <c r="B253" s="64">
        <v>1071.4000000000001</v>
      </c>
      <c r="C253" s="64">
        <v>499.86181999999985</v>
      </c>
      <c r="D253" s="4">
        <f t="shared" si="59"/>
        <v>0.46655014000373324</v>
      </c>
      <c r="E253" s="10">
        <v>15</v>
      </c>
      <c r="F253" s="5">
        <f t="shared" si="65"/>
        <v>1</v>
      </c>
      <c r="G253" s="5">
        <v>10</v>
      </c>
      <c r="H253" s="40">
        <f t="shared" si="66"/>
        <v>0.67993008400223998</v>
      </c>
      <c r="I253" s="41">
        <v>2364</v>
      </c>
      <c r="J253" s="33">
        <f t="shared" si="60"/>
        <v>214.90909090909091</v>
      </c>
      <c r="K253" s="33">
        <f t="shared" si="61"/>
        <v>146.1</v>
      </c>
      <c r="L253" s="33">
        <f t="shared" si="62"/>
        <v>-68.809090909090912</v>
      </c>
      <c r="M253" s="33"/>
      <c r="N253" s="33"/>
      <c r="O253" s="33">
        <f t="shared" si="63"/>
        <v>146.1</v>
      </c>
      <c r="P253" s="33">
        <f t="shared" si="64"/>
        <v>146.1</v>
      </c>
      <c r="Q253" s="33"/>
      <c r="R253" s="63"/>
      <c r="S253" s="63"/>
      <c r="T253" s="1"/>
      <c r="U253" s="70"/>
      <c r="V253" s="1"/>
      <c r="W253" s="1"/>
      <c r="X253" s="1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9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9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9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9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9"/>
      <c r="FE253" s="8"/>
      <c r="FF253" s="8"/>
    </row>
    <row r="254" spans="1:162" s="2" customFormat="1" ht="17.100000000000001" customHeight="1">
      <c r="A254" s="13" t="s">
        <v>236</v>
      </c>
      <c r="B254" s="64">
        <v>770.3</v>
      </c>
      <c r="C254" s="64">
        <v>230.78689000000014</v>
      </c>
      <c r="D254" s="4">
        <f t="shared" si="59"/>
        <v>0.29960650395949651</v>
      </c>
      <c r="E254" s="10">
        <v>15</v>
      </c>
      <c r="F254" s="5">
        <f t="shared" si="65"/>
        <v>1</v>
      </c>
      <c r="G254" s="5">
        <v>10</v>
      </c>
      <c r="H254" s="40">
        <f t="shared" si="66"/>
        <v>0.57976390237569786</v>
      </c>
      <c r="I254" s="41">
        <v>1751</v>
      </c>
      <c r="J254" s="33">
        <f t="shared" si="60"/>
        <v>159.18181818181819</v>
      </c>
      <c r="K254" s="33">
        <f t="shared" si="61"/>
        <v>92.3</v>
      </c>
      <c r="L254" s="33">
        <f t="shared" si="62"/>
        <v>-66.88181818181819</v>
      </c>
      <c r="M254" s="33"/>
      <c r="N254" s="33"/>
      <c r="O254" s="33">
        <f t="shared" si="63"/>
        <v>92.3</v>
      </c>
      <c r="P254" s="33">
        <f t="shared" si="64"/>
        <v>92.3</v>
      </c>
      <c r="Q254" s="33"/>
      <c r="R254" s="63"/>
      <c r="S254" s="63"/>
      <c r="U254" s="70"/>
      <c r="V254" s="1"/>
      <c r="W254" s="1"/>
      <c r="X254" s="1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9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9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9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9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9"/>
      <c r="FE254" s="8"/>
      <c r="FF254" s="8"/>
    </row>
    <row r="255" spans="1:162" s="2" customFormat="1" ht="17.100000000000001" customHeight="1">
      <c r="A255" s="13" t="s">
        <v>237</v>
      </c>
      <c r="B255" s="64">
        <v>485.5</v>
      </c>
      <c r="C255" s="64">
        <v>237.44135999999941</v>
      </c>
      <c r="D255" s="4">
        <f t="shared" si="59"/>
        <v>0.48906562306899981</v>
      </c>
      <c r="E255" s="10">
        <v>15</v>
      </c>
      <c r="F255" s="5">
        <f t="shared" si="65"/>
        <v>1</v>
      </c>
      <c r="G255" s="5">
        <v>10</v>
      </c>
      <c r="H255" s="40">
        <f t="shared" si="66"/>
        <v>0.69343937384139986</v>
      </c>
      <c r="I255" s="41">
        <v>2335</v>
      </c>
      <c r="J255" s="33">
        <f t="shared" si="60"/>
        <v>212.27272727272728</v>
      </c>
      <c r="K255" s="33">
        <f t="shared" si="61"/>
        <v>147.19999999999999</v>
      </c>
      <c r="L255" s="33">
        <f t="shared" si="62"/>
        <v>-65.072727272727292</v>
      </c>
      <c r="M255" s="33"/>
      <c r="N255" s="33"/>
      <c r="O255" s="33">
        <f t="shared" si="63"/>
        <v>147.19999999999999</v>
      </c>
      <c r="P255" s="33">
        <f t="shared" si="64"/>
        <v>110.19999999999999</v>
      </c>
      <c r="Q255" s="33">
        <v>37</v>
      </c>
      <c r="R255" s="63"/>
      <c r="S255" s="63"/>
      <c r="T255" s="1"/>
      <c r="U255" s="70"/>
      <c r="V255" s="1"/>
      <c r="W255" s="1"/>
      <c r="X255" s="1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9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9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9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9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9"/>
      <c r="FE255" s="8"/>
      <c r="FF255" s="8"/>
    </row>
    <row r="256" spans="1:162" s="2" customFormat="1" ht="17.100000000000001" customHeight="1">
      <c r="A256" s="13" t="s">
        <v>238</v>
      </c>
      <c r="B256" s="64">
        <v>611.9</v>
      </c>
      <c r="C256" s="64">
        <v>265.36782000000051</v>
      </c>
      <c r="D256" s="4">
        <f t="shared" si="59"/>
        <v>0.43367841150514874</v>
      </c>
      <c r="E256" s="10">
        <v>15</v>
      </c>
      <c r="F256" s="5">
        <f t="shared" si="65"/>
        <v>1</v>
      </c>
      <c r="G256" s="5">
        <v>10</v>
      </c>
      <c r="H256" s="40">
        <f t="shared" si="66"/>
        <v>0.66020704690308918</v>
      </c>
      <c r="I256" s="41">
        <v>2329</v>
      </c>
      <c r="J256" s="33">
        <f t="shared" si="60"/>
        <v>211.72727272727272</v>
      </c>
      <c r="K256" s="33">
        <f t="shared" si="61"/>
        <v>139.80000000000001</v>
      </c>
      <c r="L256" s="33">
        <f t="shared" si="62"/>
        <v>-71.927272727272708</v>
      </c>
      <c r="M256" s="33"/>
      <c r="N256" s="33"/>
      <c r="O256" s="33">
        <f t="shared" si="63"/>
        <v>139.80000000000001</v>
      </c>
      <c r="P256" s="33">
        <f t="shared" si="64"/>
        <v>139.80000000000001</v>
      </c>
      <c r="Q256" s="33"/>
      <c r="R256" s="63"/>
      <c r="S256" s="63"/>
      <c r="T256" s="1"/>
      <c r="U256" s="70"/>
      <c r="V256" s="1"/>
      <c r="W256" s="1"/>
      <c r="X256" s="1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9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9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9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9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9"/>
      <c r="FE256" s="8"/>
      <c r="FF256" s="8"/>
    </row>
    <row r="257" spans="1:162" s="2" customFormat="1" ht="17.100000000000001" customHeight="1">
      <c r="A257" s="13" t="s">
        <v>239</v>
      </c>
      <c r="B257" s="64">
        <v>878.7</v>
      </c>
      <c r="C257" s="64">
        <v>275.04575000000045</v>
      </c>
      <c r="D257" s="4">
        <f t="shared" si="59"/>
        <v>0.31301439626721345</v>
      </c>
      <c r="E257" s="10">
        <v>15</v>
      </c>
      <c r="F257" s="5">
        <f t="shared" si="65"/>
        <v>1</v>
      </c>
      <c r="G257" s="5">
        <v>10</v>
      </c>
      <c r="H257" s="40">
        <f t="shared" si="66"/>
        <v>0.58780863776032799</v>
      </c>
      <c r="I257" s="41">
        <v>1799</v>
      </c>
      <c r="J257" s="33">
        <f t="shared" si="60"/>
        <v>163.54545454545453</v>
      </c>
      <c r="K257" s="33">
        <f t="shared" si="61"/>
        <v>96.1</v>
      </c>
      <c r="L257" s="33">
        <f t="shared" si="62"/>
        <v>-67.445454545454538</v>
      </c>
      <c r="M257" s="33"/>
      <c r="N257" s="33"/>
      <c r="O257" s="33">
        <f t="shared" si="63"/>
        <v>96.1</v>
      </c>
      <c r="P257" s="33">
        <f t="shared" si="64"/>
        <v>96.1</v>
      </c>
      <c r="Q257" s="33"/>
      <c r="R257" s="63"/>
      <c r="S257" s="63"/>
      <c r="T257" s="1"/>
      <c r="U257" s="70"/>
      <c r="V257" s="1"/>
      <c r="W257" s="1"/>
      <c r="X257" s="1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9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9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9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9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9"/>
      <c r="FE257" s="8"/>
      <c r="FF257" s="8"/>
    </row>
    <row r="258" spans="1:162" s="2" customFormat="1" ht="17.100000000000001" customHeight="1">
      <c r="A258" s="13" t="s">
        <v>240</v>
      </c>
      <c r="B258" s="64">
        <v>1074.4000000000001</v>
      </c>
      <c r="C258" s="64">
        <v>701.30999999999949</v>
      </c>
      <c r="D258" s="4">
        <f t="shared" si="59"/>
        <v>0.65274571854058028</v>
      </c>
      <c r="E258" s="10">
        <v>15</v>
      </c>
      <c r="F258" s="5">
        <f t="shared" si="65"/>
        <v>1</v>
      </c>
      <c r="G258" s="5">
        <v>10</v>
      </c>
      <c r="H258" s="40">
        <f t="shared" si="66"/>
        <v>0.79164743112434821</v>
      </c>
      <c r="I258" s="41">
        <v>2421</v>
      </c>
      <c r="J258" s="33">
        <f t="shared" si="60"/>
        <v>220.09090909090909</v>
      </c>
      <c r="K258" s="33">
        <f t="shared" si="61"/>
        <v>174.2</v>
      </c>
      <c r="L258" s="33">
        <f t="shared" si="62"/>
        <v>-45.890909090909105</v>
      </c>
      <c r="M258" s="33"/>
      <c r="N258" s="33"/>
      <c r="O258" s="33">
        <f t="shared" si="63"/>
        <v>174.2</v>
      </c>
      <c r="P258" s="33">
        <f t="shared" si="64"/>
        <v>146.69999999999999</v>
      </c>
      <c r="Q258" s="33">
        <v>27.5</v>
      </c>
      <c r="R258" s="63"/>
      <c r="S258" s="63"/>
      <c r="T258" s="1"/>
      <c r="U258" s="70"/>
      <c r="V258" s="1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9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9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9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9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9"/>
      <c r="FE258" s="8"/>
      <c r="FF258" s="8"/>
    </row>
    <row r="259" spans="1:162" s="2" customFormat="1" ht="17.100000000000001" customHeight="1">
      <c r="A259" s="13" t="s">
        <v>241</v>
      </c>
      <c r="B259" s="64">
        <v>772.1</v>
      </c>
      <c r="C259" s="64">
        <v>416.73408999999987</v>
      </c>
      <c r="D259" s="4">
        <f t="shared" si="59"/>
        <v>0.53974108276130017</v>
      </c>
      <c r="E259" s="10">
        <v>15</v>
      </c>
      <c r="F259" s="5">
        <f t="shared" si="65"/>
        <v>1</v>
      </c>
      <c r="G259" s="5">
        <v>10</v>
      </c>
      <c r="H259" s="40">
        <f t="shared" si="66"/>
        <v>0.72384464965678008</v>
      </c>
      <c r="I259" s="41">
        <v>2182</v>
      </c>
      <c r="J259" s="33">
        <f t="shared" si="60"/>
        <v>198.36363636363637</v>
      </c>
      <c r="K259" s="33">
        <f t="shared" si="61"/>
        <v>143.6</v>
      </c>
      <c r="L259" s="33">
        <f t="shared" si="62"/>
        <v>-54.76363636363638</v>
      </c>
      <c r="M259" s="33"/>
      <c r="N259" s="33"/>
      <c r="O259" s="33">
        <f t="shared" si="63"/>
        <v>143.6</v>
      </c>
      <c r="P259" s="33">
        <f t="shared" si="64"/>
        <v>70.8</v>
      </c>
      <c r="Q259" s="33">
        <v>72.8</v>
      </c>
      <c r="R259" s="63"/>
      <c r="S259" s="63"/>
      <c r="U259" s="70"/>
      <c r="V259" s="1"/>
      <c r="W259" s="1"/>
      <c r="X259" s="1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9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9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9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9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9"/>
      <c r="FE259" s="8"/>
      <c r="FF259" s="8"/>
    </row>
    <row r="260" spans="1:162" s="2" customFormat="1" ht="17.100000000000001" customHeight="1">
      <c r="A260" s="13" t="s">
        <v>242</v>
      </c>
      <c r="B260" s="64">
        <v>1516.5</v>
      </c>
      <c r="C260" s="64">
        <v>758.15254000000095</v>
      </c>
      <c r="D260" s="4">
        <f t="shared" si="59"/>
        <v>0.4999357335970992</v>
      </c>
      <c r="E260" s="10">
        <v>15</v>
      </c>
      <c r="F260" s="5">
        <f t="shared" si="65"/>
        <v>1</v>
      </c>
      <c r="G260" s="5">
        <v>10</v>
      </c>
      <c r="H260" s="40">
        <f t="shared" si="66"/>
        <v>0.69996144015825945</v>
      </c>
      <c r="I260" s="41">
        <v>1763</v>
      </c>
      <c r="J260" s="33">
        <f t="shared" si="60"/>
        <v>160.27272727272728</v>
      </c>
      <c r="K260" s="33">
        <f t="shared" si="61"/>
        <v>112.2</v>
      </c>
      <c r="L260" s="33">
        <f t="shared" si="62"/>
        <v>-48.072727272727278</v>
      </c>
      <c r="M260" s="33"/>
      <c r="N260" s="33"/>
      <c r="O260" s="33">
        <f t="shared" si="63"/>
        <v>112.2</v>
      </c>
      <c r="P260" s="33">
        <f t="shared" si="64"/>
        <v>112.2</v>
      </c>
      <c r="Q260" s="33"/>
      <c r="R260" s="63"/>
      <c r="S260" s="63"/>
      <c r="U260" s="70"/>
      <c r="V260" s="1"/>
      <c r="W260" s="1"/>
      <c r="X260" s="1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9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9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9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9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9"/>
      <c r="FE260" s="8"/>
      <c r="FF260" s="8"/>
    </row>
    <row r="261" spans="1:162" s="2" customFormat="1" ht="17.100000000000001" customHeight="1">
      <c r="A261" s="13" t="s">
        <v>243</v>
      </c>
      <c r="B261" s="64">
        <v>1373.9</v>
      </c>
      <c r="C261" s="64">
        <v>508.31768999999946</v>
      </c>
      <c r="D261" s="4">
        <f t="shared" si="59"/>
        <v>0.36998157798966402</v>
      </c>
      <c r="E261" s="10">
        <v>15</v>
      </c>
      <c r="F261" s="5">
        <f t="shared" si="65"/>
        <v>1</v>
      </c>
      <c r="G261" s="5">
        <v>10</v>
      </c>
      <c r="H261" s="40">
        <f t="shared" si="66"/>
        <v>0.62198894679379846</v>
      </c>
      <c r="I261" s="41">
        <v>2704</v>
      </c>
      <c r="J261" s="33">
        <f t="shared" si="60"/>
        <v>245.81818181818181</v>
      </c>
      <c r="K261" s="33">
        <f t="shared" si="61"/>
        <v>152.9</v>
      </c>
      <c r="L261" s="33">
        <f t="shared" si="62"/>
        <v>-92.918181818181807</v>
      </c>
      <c r="M261" s="33"/>
      <c r="N261" s="33"/>
      <c r="O261" s="33">
        <f t="shared" si="63"/>
        <v>152.9</v>
      </c>
      <c r="P261" s="33">
        <f t="shared" si="64"/>
        <v>109.10000000000001</v>
      </c>
      <c r="Q261" s="33">
        <v>43.8</v>
      </c>
      <c r="R261" s="63"/>
      <c r="S261" s="63"/>
      <c r="T261" s="1"/>
      <c r="U261" s="70"/>
      <c r="V261" s="1"/>
      <c r="W261" s="1"/>
      <c r="X261" s="1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9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9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9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9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9"/>
      <c r="FE261" s="8"/>
      <c r="FF261" s="8"/>
    </row>
    <row r="262" spans="1:162" s="2" customFormat="1" ht="17.100000000000001" customHeight="1">
      <c r="A262" s="13" t="s">
        <v>244</v>
      </c>
      <c r="B262" s="64">
        <v>855.8</v>
      </c>
      <c r="C262" s="64">
        <v>353.35588000000035</v>
      </c>
      <c r="D262" s="4">
        <f t="shared" si="59"/>
        <v>0.41289539612058934</v>
      </c>
      <c r="E262" s="10">
        <v>15</v>
      </c>
      <c r="F262" s="5">
        <f t="shared" si="65"/>
        <v>1</v>
      </c>
      <c r="G262" s="5">
        <v>10</v>
      </c>
      <c r="H262" s="40">
        <f t="shared" si="66"/>
        <v>0.64773723767235369</v>
      </c>
      <c r="I262" s="41">
        <v>2505</v>
      </c>
      <c r="J262" s="33">
        <f t="shared" si="60"/>
        <v>227.72727272727272</v>
      </c>
      <c r="K262" s="33">
        <f t="shared" si="61"/>
        <v>147.5</v>
      </c>
      <c r="L262" s="33">
        <f t="shared" si="62"/>
        <v>-80.22727272727272</v>
      </c>
      <c r="M262" s="33"/>
      <c r="N262" s="33"/>
      <c r="O262" s="33">
        <f t="shared" si="63"/>
        <v>147.5</v>
      </c>
      <c r="P262" s="33">
        <f t="shared" si="64"/>
        <v>61</v>
      </c>
      <c r="Q262" s="33">
        <v>86.5</v>
      </c>
      <c r="R262" s="63"/>
      <c r="S262" s="63"/>
      <c r="U262" s="70"/>
      <c r="V262" s="1"/>
      <c r="X262" s="1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9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9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9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9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9"/>
      <c r="FE262" s="8"/>
      <c r="FF262" s="8"/>
    </row>
    <row r="263" spans="1:162" s="2" customFormat="1" ht="17.100000000000001" customHeight="1">
      <c r="A263" s="13" t="s">
        <v>245</v>
      </c>
      <c r="B263" s="64">
        <v>684.8</v>
      </c>
      <c r="C263" s="64">
        <v>334.01013999999964</v>
      </c>
      <c r="D263" s="4">
        <f t="shared" si="59"/>
        <v>0.48774845210280326</v>
      </c>
      <c r="E263" s="10">
        <v>15</v>
      </c>
      <c r="F263" s="5">
        <f t="shared" si="65"/>
        <v>1</v>
      </c>
      <c r="G263" s="5">
        <v>10</v>
      </c>
      <c r="H263" s="40">
        <f t="shared" si="66"/>
        <v>0.69264907126168196</v>
      </c>
      <c r="I263" s="41">
        <v>1740</v>
      </c>
      <c r="J263" s="33">
        <f t="shared" si="60"/>
        <v>158.18181818181819</v>
      </c>
      <c r="K263" s="33">
        <f t="shared" si="61"/>
        <v>109.6</v>
      </c>
      <c r="L263" s="33">
        <f t="shared" si="62"/>
        <v>-48.581818181818193</v>
      </c>
      <c r="M263" s="33"/>
      <c r="N263" s="33"/>
      <c r="O263" s="33">
        <f t="shared" si="63"/>
        <v>109.6</v>
      </c>
      <c r="P263" s="33">
        <f t="shared" si="64"/>
        <v>62.399999999999991</v>
      </c>
      <c r="Q263" s="33">
        <v>47.2</v>
      </c>
      <c r="R263" s="63"/>
      <c r="S263" s="63"/>
      <c r="T263" s="1"/>
      <c r="U263" s="70"/>
      <c r="V263" s="1"/>
      <c r="W263" s="1"/>
      <c r="X263" s="1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9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9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9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9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9"/>
      <c r="FE263" s="8"/>
      <c r="FF263" s="8"/>
    </row>
    <row r="264" spans="1:162" s="2" customFormat="1" ht="17.100000000000001" customHeight="1">
      <c r="A264" s="13" t="s">
        <v>246</v>
      </c>
      <c r="B264" s="64">
        <v>1313.1</v>
      </c>
      <c r="C264" s="64">
        <v>839.88074000000017</v>
      </c>
      <c r="D264" s="4">
        <f t="shared" si="59"/>
        <v>0.63961673901454585</v>
      </c>
      <c r="E264" s="10">
        <v>15</v>
      </c>
      <c r="F264" s="5">
        <f t="shared" si="65"/>
        <v>1</v>
      </c>
      <c r="G264" s="5">
        <v>10</v>
      </c>
      <c r="H264" s="40">
        <f t="shared" si="66"/>
        <v>0.78377004340872758</v>
      </c>
      <c r="I264" s="41">
        <v>2243</v>
      </c>
      <c r="J264" s="33">
        <f t="shared" si="60"/>
        <v>203.90909090909091</v>
      </c>
      <c r="K264" s="33">
        <f t="shared" si="61"/>
        <v>159.80000000000001</v>
      </c>
      <c r="L264" s="33">
        <f t="shared" si="62"/>
        <v>-44.109090909090895</v>
      </c>
      <c r="M264" s="33"/>
      <c r="N264" s="33"/>
      <c r="O264" s="33">
        <f t="shared" si="63"/>
        <v>159.80000000000001</v>
      </c>
      <c r="P264" s="33">
        <f t="shared" si="64"/>
        <v>12.199999999999648</v>
      </c>
      <c r="Q264" s="33">
        <v>147.60000000000036</v>
      </c>
      <c r="R264" s="63"/>
      <c r="S264" s="63"/>
      <c r="U264" s="70"/>
      <c r="V264" s="1"/>
      <c r="W264" s="1"/>
      <c r="X264" s="1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9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9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9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9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9"/>
      <c r="FE264" s="8"/>
      <c r="FF264" s="8"/>
    </row>
    <row r="265" spans="1:162" s="2" customFormat="1" ht="17.100000000000001" customHeight="1">
      <c r="A265" s="17" t="s">
        <v>247</v>
      </c>
      <c r="B265" s="65"/>
      <c r="C265" s="65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33"/>
      <c r="Q265" s="33"/>
      <c r="R265" s="63"/>
      <c r="S265" s="63"/>
      <c r="U265" s="70"/>
      <c r="V265" s="1"/>
      <c r="W265" s="1"/>
      <c r="X265" s="1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9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9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9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9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9"/>
      <c r="FE265" s="8"/>
      <c r="FF265" s="8"/>
    </row>
    <row r="266" spans="1:162" s="2" customFormat="1" ht="16.7" customHeight="1">
      <c r="A266" s="13" t="s">
        <v>248</v>
      </c>
      <c r="B266" s="64">
        <v>279.3</v>
      </c>
      <c r="C266" s="64">
        <v>225.49641000000014</v>
      </c>
      <c r="D266" s="4">
        <f t="shared" si="59"/>
        <v>0.80736272824919486</v>
      </c>
      <c r="E266" s="10">
        <v>15</v>
      </c>
      <c r="F266" s="5">
        <f>F$48</f>
        <v>1</v>
      </c>
      <c r="G266" s="5">
        <v>10</v>
      </c>
      <c r="H266" s="40">
        <f t="shared" si="66"/>
        <v>0.88441763694951692</v>
      </c>
      <c r="I266" s="41">
        <v>2061</v>
      </c>
      <c r="J266" s="33">
        <f t="shared" si="60"/>
        <v>187.36363636363637</v>
      </c>
      <c r="K266" s="33">
        <f t="shared" si="61"/>
        <v>165.7</v>
      </c>
      <c r="L266" s="33">
        <f t="shared" si="62"/>
        <v>-21.663636363636385</v>
      </c>
      <c r="M266" s="33"/>
      <c r="N266" s="33"/>
      <c r="O266" s="33">
        <f t="shared" si="63"/>
        <v>165.7</v>
      </c>
      <c r="P266" s="33">
        <f t="shared" si="64"/>
        <v>120.39999999999999</v>
      </c>
      <c r="Q266" s="33">
        <v>45.3</v>
      </c>
      <c r="R266" s="63"/>
      <c r="S266" s="63"/>
      <c r="U266" s="70"/>
      <c r="V266" s="1"/>
      <c r="W266" s="1"/>
      <c r="X266" s="1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9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9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9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9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9"/>
      <c r="FE266" s="8"/>
      <c r="FF266" s="8"/>
    </row>
    <row r="267" spans="1:162" s="2" customFormat="1" ht="17.100000000000001" customHeight="1">
      <c r="A267" s="13" t="s">
        <v>249</v>
      </c>
      <c r="B267" s="64">
        <v>357.1</v>
      </c>
      <c r="C267" s="64">
        <v>267.42782999999986</v>
      </c>
      <c r="D267" s="4">
        <f t="shared" si="59"/>
        <v>0.74888779053486376</v>
      </c>
      <c r="E267" s="10">
        <v>15</v>
      </c>
      <c r="F267" s="5">
        <f t="shared" ref="F267:F272" si="67">F$48</f>
        <v>1</v>
      </c>
      <c r="G267" s="5">
        <v>10</v>
      </c>
      <c r="H267" s="40">
        <f t="shared" si="66"/>
        <v>0.84933267432091819</v>
      </c>
      <c r="I267" s="41">
        <v>960</v>
      </c>
      <c r="J267" s="33">
        <f t="shared" si="60"/>
        <v>87.272727272727266</v>
      </c>
      <c r="K267" s="33">
        <f t="shared" si="61"/>
        <v>74.099999999999994</v>
      </c>
      <c r="L267" s="33">
        <f t="shared" si="62"/>
        <v>-13.172727272727272</v>
      </c>
      <c r="M267" s="33"/>
      <c r="N267" s="33"/>
      <c r="O267" s="33">
        <f t="shared" si="63"/>
        <v>74.099999999999994</v>
      </c>
      <c r="P267" s="33">
        <f t="shared" si="64"/>
        <v>25.999999999999993</v>
      </c>
      <c r="Q267" s="33">
        <v>48.1</v>
      </c>
      <c r="R267" s="63"/>
      <c r="S267" s="63"/>
      <c r="T267" s="1"/>
      <c r="U267" s="70"/>
      <c r="V267" s="1"/>
      <c r="W267" s="1"/>
      <c r="X267" s="1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9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9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9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9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9"/>
      <c r="FE267" s="8"/>
      <c r="FF267" s="8"/>
    </row>
    <row r="268" spans="1:162" s="2" customFormat="1" ht="17.100000000000001" customHeight="1">
      <c r="A268" s="13" t="s">
        <v>250</v>
      </c>
      <c r="B268" s="64">
        <v>227</v>
      </c>
      <c r="C268" s="64">
        <v>335.79750000000001</v>
      </c>
      <c r="D268" s="4">
        <f t="shared" si="59"/>
        <v>1.2279284140969162</v>
      </c>
      <c r="E268" s="10">
        <v>15</v>
      </c>
      <c r="F268" s="5">
        <f t="shared" si="67"/>
        <v>1</v>
      </c>
      <c r="G268" s="5">
        <v>10</v>
      </c>
      <c r="H268" s="40">
        <f t="shared" si="66"/>
        <v>1.1367570484581497</v>
      </c>
      <c r="I268" s="41">
        <v>2920</v>
      </c>
      <c r="J268" s="33">
        <f t="shared" si="60"/>
        <v>265.45454545454544</v>
      </c>
      <c r="K268" s="33">
        <f t="shared" si="61"/>
        <v>301.8</v>
      </c>
      <c r="L268" s="33">
        <f t="shared" si="62"/>
        <v>36.345454545454572</v>
      </c>
      <c r="M268" s="33"/>
      <c r="N268" s="33"/>
      <c r="O268" s="33">
        <f t="shared" si="63"/>
        <v>301.8</v>
      </c>
      <c r="P268" s="33">
        <f t="shared" si="64"/>
        <v>187.40000000000038</v>
      </c>
      <c r="Q268" s="33">
        <v>114.39999999999964</v>
      </c>
      <c r="R268" s="63"/>
      <c r="S268" s="63"/>
      <c r="U268" s="70"/>
      <c r="V268" s="1"/>
      <c r="W268" s="1"/>
      <c r="X268" s="1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9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9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9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9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9"/>
      <c r="FE268" s="8"/>
      <c r="FF268" s="8"/>
    </row>
    <row r="269" spans="1:162" s="2" customFormat="1" ht="17.100000000000001" customHeight="1">
      <c r="A269" s="13" t="s">
        <v>251</v>
      </c>
      <c r="B269" s="64">
        <v>1758.4</v>
      </c>
      <c r="C269" s="64">
        <v>1804.0772200000006</v>
      </c>
      <c r="D269" s="4">
        <f t="shared" si="59"/>
        <v>1.0259765809827119</v>
      </c>
      <c r="E269" s="10">
        <v>15</v>
      </c>
      <c r="F269" s="5">
        <f t="shared" si="67"/>
        <v>1</v>
      </c>
      <c r="G269" s="5">
        <v>10</v>
      </c>
      <c r="H269" s="40">
        <f t="shared" si="66"/>
        <v>1.0155859485896273</v>
      </c>
      <c r="I269" s="41">
        <v>2089</v>
      </c>
      <c r="J269" s="33">
        <f t="shared" si="60"/>
        <v>189.90909090909091</v>
      </c>
      <c r="K269" s="33">
        <f t="shared" si="61"/>
        <v>192.9</v>
      </c>
      <c r="L269" s="33">
        <f t="shared" si="62"/>
        <v>2.9909090909090992</v>
      </c>
      <c r="M269" s="33"/>
      <c r="N269" s="33"/>
      <c r="O269" s="33">
        <f t="shared" si="63"/>
        <v>192.9</v>
      </c>
      <c r="P269" s="33">
        <f t="shared" si="64"/>
        <v>156.10000000000002</v>
      </c>
      <c r="Q269" s="33">
        <v>36.799999999999997</v>
      </c>
      <c r="R269" s="63"/>
      <c r="S269" s="63"/>
      <c r="T269" s="1"/>
      <c r="U269" s="70"/>
      <c r="V269" s="1"/>
      <c r="W269" s="1"/>
      <c r="X269" s="1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9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9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9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9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9"/>
      <c r="FE269" s="8"/>
      <c r="FF269" s="8"/>
    </row>
    <row r="270" spans="1:162" s="2" customFormat="1" ht="17.100000000000001" customHeight="1">
      <c r="A270" s="13" t="s">
        <v>252</v>
      </c>
      <c r="B270" s="64">
        <v>633.1</v>
      </c>
      <c r="C270" s="64">
        <v>711.90199000000064</v>
      </c>
      <c r="D270" s="4">
        <f t="shared" si="59"/>
        <v>1.1244700521244679</v>
      </c>
      <c r="E270" s="10">
        <v>15</v>
      </c>
      <c r="F270" s="5">
        <f t="shared" si="67"/>
        <v>1</v>
      </c>
      <c r="G270" s="5">
        <v>10</v>
      </c>
      <c r="H270" s="40">
        <f t="shared" si="66"/>
        <v>1.0746820312746808</v>
      </c>
      <c r="I270" s="41">
        <v>2695</v>
      </c>
      <c r="J270" s="33">
        <f t="shared" si="60"/>
        <v>245</v>
      </c>
      <c r="K270" s="33">
        <f t="shared" si="61"/>
        <v>263.3</v>
      </c>
      <c r="L270" s="33">
        <f t="shared" si="62"/>
        <v>18.300000000000011</v>
      </c>
      <c r="M270" s="33"/>
      <c r="N270" s="33"/>
      <c r="O270" s="33">
        <f t="shared" si="63"/>
        <v>263.3</v>
      </c>
      <c r="P270" s="33">
        <f t="shared" si="64"/>
        <v>87.600000000000193</v>
      </c>
      <c r="Q270" s="33">
        <v>175.69999999999982</v>
      </c>
      <c r="R270" s="63"/>
      <c r="S270" s="63"/>
      <c r="T270" s="1"/>
      <c r="U270" s="70"/>
      <c r="V270" s="1"/>
      <c r="W270" s="1"/>
      <c r="X270" s="1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9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9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9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9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9"/>
      <c r="FE270" s="8"/>
      <c r="FF270" s="8"/>
    </row>
    <row r="271" spans="1:162" s="2" customFormat="1" ht="17.100000000000001" customHeight="1">
      <c r="A271" s="13" t="s">
        <v>253</v>
      </c>
      <c r="B271" s="64">
        <v>1700.7</v>
      </c>
      <c r="C271" s="64">
        <v>2484.0680900000016</v>
      </c>
      <c r="D271" s="4">
        <f t="shared" si="59"/>
        <v>1.2260615093784912</v>
      </c>
      <c r="E271" s="10">
        <v>15</v>
      </c>
      <c r="F271" s="5">
        <f t="shared" si="67"/>
        <v>1</v>
      </c>
      <c r="G271" s="5">
        <v>10</v>
      </c>
      <c r="H271" s="40">
        <f t="shared" si="66"/>
        <v>1.1356369056270947</v>
      </c>
      <c r="I271" s="41">
        <v>2212</v>
      </c>
      <c r="J271" s="33">
        <f t="shared" si="60"/>
        <v>201.09090909090909</v>
      </c>
      <c r="K271" s="33">
        <f t="shared" si="61"/>
        <v>228.4</v>
      </c>
      <c r="L271" s="33">
        <f t="shared" si="62"/>
        <v>27.309090909090912</v>
      </c>
      <c r="M271" s="33"/>
      <c r="N271" s="33"/>
      <c r="O271" s="33">
        <f t="shared" si="63"/>
        <v>228.4</v>
      </c>
      <c r="P271" s="33">
        <f t="shared" si="64"/>
        <v>0</v>
      </c>
      <c r="Q271" s="33">
        <v>228.40000000000009</v>
      </c>
      <c r="R271" s="63"/>
      <c r="S271" s="63"/>
      <c r="U271" s="70"/>
      <c r="V271" s="1"/>
      <c r="W271" s="1"/>
      <c r="X271" s="1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9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9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9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9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9"/>
      <c r="FE271" s="8"/>
      <c r="FF271" s="8"/>
    </row>
    <row r="272" spans="1:162" s="2" customFormat="1" ht="17.100000000000001" customHeight="1">
      <c r="A272" s="13" t="s">
        <v>254</v>
      </c>
      <c r="B272" s="64">
        <v>513.29999999999995</v>
      </c>
      <c r="C272" s="64">
        <v>1397.0087499999991</v>
      </c>
      <c r="D272" s="4">
        <f t="shared" si="59"/>
        <v>1.3</v>
      </c>
      <c r="E272" s="10">
        <v>15</v>
      </c>
      <c r="F272" s="5">
        <f t="shared" si="67"/>
        <v>1</v>
      </c>
      <c r="G272" s="5">
        <v>10</v>
      </c>
      <c r="H272" s="40">
        <f t="shared" si="66"/>
        <v>1.18</v>
      </c>
      <c r="I272" s="41">
        <v>602</v>
      </c>
      <c r="J272" s="33">
        <f t="shared" si="60"/>
        <v>54.727272727272727</v>
      </c>
      <c r="K272" s="33">
        <f t="shared" si="61"/>
        <v>64.599999999999994</v>
      </c>
      <c r="L272" s="33">
        <f t="shared" si="62"/>
        <v>9.8727272727272677</v>
      </c>
      <c r="M272" s="33"/>
      <c r="N272" s="33"/>
      <c r="O272" s="33">
        <f t="shared" si="63"/>
        <v>64.599999999999994</v>
      </c>
      <c r="P272" s="33">
        <f t="shared" si="64"/>
        <v>34.399999999999949</v>
      </c>
      <c r="Q272" s="33">
        <v>30.200000000000045</v>
      </c>
      <c r="R272" s="63"/>
      <c r="S272" s="63"/>
      <c r="T272" s="1"/>
      <c r="U272" s="70"/>
      <c r="V272" s="1"/>
      <c r="W272" s="1"/>
      <c r="X272" s="1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9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9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9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9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9"/>
      <c r="FE272" s="8"/>
      <c r="FF272" s="8"/>
    </row>
    <row r="273" spans="1:162" s="2" customFormat="1" ht="17.100000000000001" customHeight="1">
      <c r="A273" s="17" t="s">
        <v>255</v>
      </c>
      <c r="B273" s="65"/>
      <c r="C273" s="65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33"/>
      <c r="Q273" s="33"/>
      <c r="R273" s="63"/>
      <c r="S273" s="63"/>
      <c r="U273" s="70"/>
      <c r="V273" s="1"/>
      <c r="W273" s="1"/>
      <c r="X273" s="1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9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9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9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9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9"/>
      <c r="FE273" s="8"/>
      <c r="FF273" s="8"/>
    </row>
    <row r="274" spans="1:162" s="2" customFormat="1" ht="17.100000000000001" customHeight="1">
      <c r="A274" s="13" t="s">
        <v>256</v>
      </c>
      <c r="B274" s="64">
        <v>197.8</v>
      </c>
      <c r="C274" s="64">
        <v>193.42706999999984</v>
      </c>
      <c r="D274" s="4">
        <f t="shared" si="59"/>
        <v>0.9778921638018192</v>
      </c>
      <c r="E274" s="10">
        <v>15</v>
      </c>
      <c r="F274" s="5">
        <f>F$49</f>
        <v>1</v>
      </c>
      <c r="G274" s="5">
        <v>10</v>
      </c>
      <c r="H274" s="40">
        <f t="shared" si="66"/>
        <v>0.98673529828109152</v>
      </c>
      <c r="I274" s="41">
        <v>361</v>
      </c>
      <c r="J274" s="33">
        <f t="shared" si="60"/>
        <v>32.81818181818182</v>
      </c>
      <c r="K274" s="33">
        <f t="shared" si="61"/>
        <v>32.4</v>
      </c>
      <c r="L274" s="33">
        <f t="shared" si="62"/>
        <v>-0.41818181818182154</v>
      </c>
      <c r="M274" s="33"/>
      <c r="N274" s="33"/>
      <c r="O274" s="33">
        <f t="shared" si="63"/>
        <v>32.4</v>
      </c>
      <c r="P274" s="33">
        <f t="shared" si="64"/>
        <v>24.4</v>
      </c>
      <c r="Q274" s="33">
        <v>8</v>
      </c>
      <c r="R274" s="63"/>
      <c r="S274" s="63"/>
      <c r="T274" s="1"/>
      <c r="U274" s="70"/>
      <c r="V274" s="1"/>
      <c r="W274" s="1"/>
      <c r="X274" s="1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9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9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9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9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9"/>
      <c r="FE274" s="8"/>
      <c r="FF274" s="8"/>
    </row>
    <row r="275" spans="1:162" s="2" customFormat="1" ht="17.100000000000001" customHeight="1">
      <c r="A275" s="13" t="s">
        <v>257</v>
      </c>
      <c r="B275" s="64">
        <v>231.5</v>
      </c>
      <c r="C275" s="64">
        <v>180.58607000000029</v>
      </c>
      <c r="D275" s="4">
        <f t="shared" si="59"/>
        <v>0.78006941684665354</v>
      </c>
      <c r="E275" s="10">
        <v>15</v>
      </c>
      <c r="F275" s="5">
        <f t="shared" ref="F275:F290" si="68">F$49</f>
        <v>1</v>
      </c>
      <c r="G275" s="5">
        <v>10</v>
      </c>
      <c r="H275" s="40">
        <f t="shared" si="66"/>
        <v>0.86804165010799206</v>
      </c>
      <c r="I275" s="41">
        <v>702</v>
      </c>
      <c r="J275" s="33">
        <f t="shared" si="60"/>
        <v>63.81818181818182</v>
      </c>
      <c r="K275" s="33">
        <f t="shared" si="61"/>
        <v>55.4</v>
      </c>
      <c r="L275" s="33">
        <f t="shared" si="62"/>
        <v>-8.4181818181818215</v>
      </c>
      <c r="M275" s="33"/>
      <c r="N275" s="33"/>
      <c r="O275" s="33">
        <f t="shared" si="63"/>
        <v>55.4</v>
      </c>
      <c r="P275" s="33">
        <f t="shared" si="64"/>
        <v>0</v>
      </c>
      <c r="Q275" s="33">
        <v>55.399999999999977</v>
      </c>
      <c r="R275" s="63"/>
      <c r="S275" s="63"/>
      <c r="T275" s="1"/>
      <c r="U275" s="70"/>
      <c r="V275" s="1"/>
      <c r="W275" s="1"/>
      <c r="X275" s="1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9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9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9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9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9"/>
      <c r="FE275" s="8"/>
      <c r="FF275" s="8"/>
    </row>
    <row r="276" spans="1:162" s="2" customFormat="1" ht="17.100000000000001" customHeight="1">
      <c r="A276" s="13" t="s">
        <v>258</v>
      </c>
      <c r="B276" s="64">
        <v>103.2</v>
      </c>
      <c r="C276" s="64">
        <v>205.76384999999962</v>
      </c>
      <c r="D276" s="4">
        <f t="shared" si="59"/>
        <v>1.2793835755813949</v>
      </c>
      <c r="E276" s="10">
        <v>15</v>
      </c>
      <c r="F276" s="5">
        <f t="shared" si="68"/>
        <v>1</v>
      </c>
      <c r="G276" s="5">
        <v>10</v>
      </c>
      <c r="H276" s="40">
        <f t="shared" si="66"/>
        <v>1.1676301453488369</v>
      </c>
      <c r="I276" s="41">
        <v>661</v>
      </c>
      <c r="J276" s="33">
        <f t="shared" si="60"/>
        <v>60.090909090909093</v>
      </c>
      <c r="K276" s="33">
        <f t="shared" si="61"/>
        <v>70.2</v>
      </c>
      <c r="L276" s="33">
        <f t="shared" si="62"/>
        <v>10.109090909090909</v>
      </c>
      <c r="M276" s="33"/>
      <c r="N276" s="33"/>
      <c r="O276" s="33">
        <f t="shared" si="63"/>
        <v>70.2</v>
      </c>
      <c r="P276" s="33">
        <f t="shared" si="64"/>
        <v>31.800000000000004</v>
      </c>
      <c r="Q276" s="33">
        <v>38.4</v>
      </c>
      <c r="R276" s="63"/>
      <c r="S276" s="63"/>
      <c r="T276" s="1"/>
      <c r="U276" s="70"/>
      <c r="V276" s="1"/>
      <c r="W276" s="1"/>
      <c r="X276" s="1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9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9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9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9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9"/>
      <c r="FE276" s="8"/>
      <c r="FF276" s="8"/>
    </row>
    <row r="277" spans="1:162" s="2" customFormat="1" ht="17.100000000000001" customHeight="1">
      <c r="A277" s="13" t="s">
        <v>259</v>
      </c>
      <c r="B277" s="64">
        <v>689</v>
      </c>
      <c r="C277" s="64">
        <v>307.34846999999974</v>
      </c>
      <c r="D277" s="4">
        <f t="shared" si="59"/>
        <v>0.44607905660377323</v>
      </c>
      <c r="E277" s="10">
        <v>15</v>
      </c>
      <c r="F277" s="5">
        <f t="shared" si="68"/>
        <v>1</v>
      </c>
      <c r="G277" s="5">
        <v>10</v>
      </c>
      <c r="H277" s="40">
        <f t="shared" si="66"/>
        <v>0.66764743396226389</v>
      </c>
      <c r="I277" s="41">
        <v>1162</v>
      </c>
      <c r="J277" s="33">
        <f t="shared" si="60"/>
        <v>105.63636363636364</v>
      </c>
      <c r="K277" s="33">
        <f t="shared" si="61"/>
        <v>70.5</v>
      </c>
      <c r="L277" s="33">
        <f t="shared" si="62"/>
        <v>-35.13636363636364</v>
      </c>
      <c r="M277" s="33"/>
      <c r="N277" s="33"/>
      <c r="O277" s="33">
        <f t="shared" si="63"/>
        <v>70.5</v>
      </c>
      <c r="P277" s="33">
        <f t="shared" si="64"/>
        <v>70.5</v>
      </c>
      <c r="Q277" s="33"/>
      <c r="R277" s="63"/>
      <c r="S277" s="63"/>
      <c r="U277" s="70"/>
      <c r="V277" s="1"/>
      <c r="W277" s="1"/>
      <c r="X277" s="1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9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9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9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9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9"/>
      <c r="FE277" s="8"/>
      <c r="FF277" s="8"/>
    </row>
    <row r="278" spans="1:162" s="2" customFormat="1" ht="17.100000000000001" customHeight="1">
      <c r="A278" s="13" t="s">
        <v>260</v>
      </c>
      <c r="B278" s="64">
        <v>973.9</v>
      </c>
      <c r="C278" s="64">
        <v>270.13681000000008</v>
      </c>
      <c r="D278" s="4">
        <f t="shared" si="59"/>
        <v>0.27737633227230729</v>
      </c>
      <c r="E278" s="10">
        <v>15</v>
      </c>
      <c r="F278" s="5">
        <f t="shared" si="68"/>
        <v>1</v>
      </c>
      <c r="G278" s="5">
        <v>10</v>
      </c>
      <c r="H278" s="40">
        <f t="shared" si="66"/>
        <v>0.56642579936338433</v>
      </c>
      <c r="I278" s="41">
        <v>612</v>
      </c>
      <c r="J278" s="33">
        <f t="shared" si="60"/>
        <v>55.636363636363633</v>
      </c>
      <c r="K278" s="33">
        <f t="shared" si="61"/>
        <v>31.5</v>
      </c>
      <c r="L278" s="33">
        <f t="shared" si="62"/>
        <v>-24.136363636363633</v>
      </c>
      <c r="M278" s="33"/>
      <c r="N278" s="33"/>
      <c r="O278" s="33">
        <f t="shared" si="63"/>
        <v>31.5</v>
      </c>
      <c r="P278" s="33">
        <f t="shared" si="64"/>
        <v>15</v>
      </c>
      <c r="Q278" s="33">
        <v>16.5</v>
      </c>
      <c r="R278" s="63"/>
      <c r="S278" s="63"/>
      <c r="T278" s="1"/>
      <c r="U278" s="70"/>
      <c r="V278" s="1"/>
      <c r="W278" s="1"/>
      <c r="X278" s="1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9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9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9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9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9"/>
      <c r="FE278" s="8"/>
      <c r="FF278" s="8"/>
    </row>
    <row r="279" spans="1:162" s="2" customFormat="1" ht="17.100000000000001" customHeight="1">
      <c r="A279" s="13" t="s">
        <v>261</v>
      </c>
      <c r="B279" s="64">
        <v>765.8</v>
      </c>
      <c r="C279" s="64">
        <v>724.82580999999982</v>
      </c>
      <c r="D279" s="4">
        <f t="shared" si="59"/>
        <v>0.94649492034473737</v>
      </c>
      <c r="E279" s="10">
        <v>15</v>
      </c>
      <c r="F279" s="5">
        <f t="shared" si="68"/>
        <v>1</v>
      </c>
      <c r="G279" s="5">
        <v>10</v>
      </c>
      <c r="H279" s="40">
        <f t="shared" si="66"/>
        <v>0.96789695220684246</v>
      </c>
      <c r="I279" s="41">
        <v>966</v>
      </c>
      <c r="J279" s="33">
        <f t="shared" si="60"/>
        <v>87.818181818181813</v>
      </c>
      <c r="K279" s="33">
        <f t="shared" si="61"/>
        <v>85</v>
      </c>
      <c r="L279" s="33">
        <f t="shared" si="62"/>
        <v>-2.818181818181813</v>
      </c>
      <c r="M279" s="33"/>
      <c r="N279" s="33"/>
      <c r="O279" s="33">
        <f t="shared" si="63"/>
        <v>85</v>
      </c>
      <c r="P279" s="33">
        <f t="shared" si="64"/>
        <v>0</v>
      </c>
      <c r="Q279" s="33">
        <v>85</v>
      </c>
      <c r="R279" s="63"/>
      <c r="S279" s="63"/>
      <c r="T279" s="1"/>
      <c r="U279" s="70"/>
      <c r="V279" s="1"/>
      <c r="W279" s="1"/>
      <c r="X279" s="1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9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9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9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9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9"/>
      <c r="FE279" s="8"/>
      <c r="FF279" s="8"/>
    </row>
    <row r="280" spans="1:162" s="2" customFormat="1" ht="17.100000000000001" customHeight="1">
      <c r="A280" s="13" t="s">
        <v>262</v>
      </c>
      <c r="B280" s="64">
        <v>372.2</v>
      </c>
      <c r="C280" s="64">
        <v>270.38637000000011</v>
      </c>
      <c r="D280" s="4">
        <f t="shared" si="59"/>
        <v>0.72645451370231096</v>
      </c>
      <c r="E280" s="10">
        <v>15</v>
      </c>
      <c r="F280" s="5">
        <f t="shared" si="68"/>
        <v>1</v>
      </c>
      <c r="G280" s="5">
        <v>10</v>
      </c>
      <c r="H280" s="40">
        <f t="shared" si="66"/>
        <v>0.8358727082213866</v>
      </c>
      <c r="I280" s="41">
        <v>1026</v>
      </c>
      <c r="J280" s="33">
        <f t="shared" si="60"/>
        <v>93.272727272727266</v>
      </c>
      <c r="K280" s="33">
        <f t="shared" si="61"/>
        <v>78</v>
      </c>
      <c r="L280" s="33">
        <f t="shared" si="62"/>
        <v>-15.272727272727266</v>
      </c>
      <c r="M280" s="33"/>
      <c r="N280" s="33"/>
      <c r="O280" s="33">
        <f t="shared" si="63"/>
        <v>78</v>
      </c>
      <c r="P280" s="33">
        <f t="shared" si="64"/>
        <v>0</v>
      </c>
      <c r="Q280" s="33">
        <v>78</v>
      </c>
      <c r="R280" s="63"/>
      <c r="S280" s="63"/>
      <c r="T280" s="1"/>
      <c r="U280" s="70"/>
      <c r="V280" s="1"/>
      <c r="W280" s="1"/>
      <c r="X280" s="1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9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9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9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9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9"/>
      <c r="FE280" s="8"/>
      <c r="FF280" s="8"/>
    </row>
    <row r="281" spans="1:162" s="2" customFormat="1" ht="17.100000000000001" customHeight="1">
      <c r="A281" s="13" t="s">
        <v>263</v>
      </c>
      <c r="B281" s="64">
        <v>559.4</v>
      </c>
      <c r="C281" s="64">
        <v>241.185</v>
      </c>
      <c r="D281" s="4">
        <f t="shared" si="59"/>
        <v>0.43114944583482306</v>
      </c>
      <c r="E281" s="10">
        <v>15</v>
      </c>
      <c r="F281" s="5">
        <f t="shared" si="68"/>
        <v>1</v>
      </c>
      <c r="G281" s="5">
        <v>10</v>
      </c>
      <c r="H281" s="40">
        <f t="shared" si="66"/>
        <v>0.65868966750089386</v>
      </c>
      <c r="I281" s="41">
        <v>920</v>
      </c>
      <c r="J281" s="33">
        <f t="shared" si="60"/>
        <v>83.63636363636364</v>
      </c>
      <c r="K281" s="33">
        <f t="shared" si="61"/>
        <v>55.1</v>
      </c>
      <c r="L281" s="33">
        <f t="shared" si="62"/>
        <v>-28.536363636363639</v>
      </c>
      <c r="M281" s="33"/>
      <c r="N281" s="33"/>
      <c r="O281" s="33">
        <f t="shared" si="63"/>
        <v>55.1</v>
      </c>
      <c r="P281" s="33">
        <f t="shared" si="64"/>
        <v>0</v>
      </c>
      <c r="Q281" s="33">
        <v>55.100000000000023</v>
      </c>
      <c r="R281" s="63"/>
      <c r="S281" s="63"/>
      <c r="T281" s="1"/>
      <c r="U281" s="70"/>
      <c r="V281" s="1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9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9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9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9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9"/>
      <c r="FE281" s="8"/>
      <c r="FF281" s="8"/>
    </row>
    <row r="282" spans="1:162" s="2" customFormat="1" ht="17.100000000000001" customHeight="1">
      <c r="A282" s="13" t="s">
        <v>264</v>
      </c>
      <c r="B282" s="64">
        <v>290.5</v>
      </c>
      <c r="C282" s="64">
        <v>99.857280000000145</v>
      </c>
      <c r="D282" s="4">
        <f t="shared" si="59"/>
        <v>0.34374278829604182</v>
      </c>
      <c r="E282" s="10">
        <v>15</v>
      </c>
      <c r="F282" s="5">
        <f t="shared" si="68"/>
        <v>1</v>
      </c>
      <c r="G282" s="5">
        <v>10</v>
      </c>
      <c r="H282" s="40">
        <f t="shared" si="66"/>
        <v>0.60624567297762511</v>
      </c>
      <c r="I282" s="41">
        <v>840</v>
      </c>
      <c r="J282" s="33">
        <f t="shared" si="60"/>
        <v>76.36363636363636</v>
      </c>
      <c r="K282" s="33">
        <f t="shared" si="61"/>
        <v>46.3</v>
      </c>
      <c r="L282" s="33">
        <f t="shared" si="62"/>
        <v>-30.063636363636363</v>
      </c>
      <c r="M282" s="33"/>
      <c r="N282" s="33"/>
      <c r="O282" s="33">
        <f t="shared" si="63"/>
        <v>46.3</v>
      </c>
      <c r="P282" s="33">
        <f t="shared" si="64"/>
        <v>0</v>
      </c>
      <c r="Q282" s="33">
        <v>46.299999999999955</v>
      </c>
      <c r="R282" s="63"/>
      <c r="S282" s="63"/>
      <c r="T282" s="1"/>
      <c r="U282" s="70"/>
      <c r="V282" s="1"/>
      <c r="W282" s="1"/>
      <c r="X282" s="1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9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9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9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9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9"/>
      <c r="FE282" s="8"/>
      <c r="FF282" s="8"/>
    </row>
    <row r="283" spans="1:162" s="2" customFormat="1" ht="17.100000000000001" customHeight="1">
      <c r="A283" s="13" t="s">
        <v>265</v>
      </c>
      <c r="B283" s="64">
        <v>253.2</v>
      </c>
      <c r="C283" s="64">
        <v>271.78216000000015</v>
      </c>
      <c r="D283" s="4">
        <f t="shared" si="59"/>
        <v>1.0733892575039501</v>
      </c>
      <c r="E283" s="10">
        <v>15</v>
      </c>
      <c r="F283" s="5">
        <f t="shared" si="68"/>
        <v>1</v>
      </c>
      <c r="G283" s="5">
        <v>10</v>
      </c>
      <c r="H283" s="40">
        <f t="shared" si="66"/>
        <v>1.04403355450237</v>
      </c>
      <c r="I283" s="41">
        <v>896</v>
      </c>
      <c r="J283" s="33">
        <f t="shared" si="60"/>
        <v>81.454545454545453</v>
      </c>
      <c r="K283" s="33">
        <f t="shared" si="61"/>
        <v>85</v>
      </c>
      <c r="L283" s="33">
        <f t="shared" si="62"/>
        <v>3.5454545454545467</v>
      </c>
      <c r="M283" s="33"/>
      <c r="N283" s="33"/>
      <c r="O283" s="33">
        <f t="shared" si="63"/>
        <v>85</v>
      </c>
      <c r="P283" s="33">
        <f t="shared" si="64"/>
        <v>34.299999999999997</v>
      </c>
      <c r="Q283" s="33">
        <v>50.7</v>
      </c>
      <c r="R283" s="63"/>
      <c r="S283" s="63"/>
      <c r="T283" s="1"/>
      <c r="U283" s="70"/>
      <c r="V283" s="1"/>
      <c r="W283" s="1"/>
      <c r="X283" s="1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9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9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9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9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9"/>
      <c r="FE283" s="8"/>
      <c r="FF283" s="8"/>
    </row>
    <row r="284" spans="1:162" s="2" customFormat="1" ht="17.100000000000001" customHeight="1">
      <c r="A284" s="13" t="s">
        <v>266</v>
      </c>
      <c r="B284" s="64">
        <v>96.1</v>
      </c>
      <c r="C284" s="64">
        <v>112.46023999999998</v>
      </c>
      <c r="D284" s="4">
        <f t="shared" si="59"/>
        <v>1.1702418314255982</v>
      </c>
      <c r="E284" s="10">
        <v>15</v>
      </c>
      <c r="F284" s="5">
        <f t="shared" si="68"/>
        <v>1</v>
      </c>
      <c r="G284" s="5">
        <v>10</v>
      </c>
      <c r="H284" s="40">
        <f t="shared" si="66"/>
        <v>1.1021450988553589</v>
      </c>
      <c r="I284" s="41">
        <v>958</v>
      </c>
      <c r="J284" s="33">
        <f t="shared" si="60"/>
        <v>87.090909090909093</v>
      </c>
      <c r="K284" s="33">
        <f t="shared" si="61"/>
        <v>96</v>
      </c>
      <c r="L284" s="33">
        <f t="shared" si="62"/>
        <v>8.9090909090909065</v>
      </c>
      <c r="M284" s="33"/>
      <c r="N284" s="33"/>
      <c r="O284" s="33">
        <f t="shared" si="63"/>
        <v>96</v>
      </c>
      <c r="P284" s="33">
        <f t="shared" si="64"/>
        <v>0</v>
      </c>
      <c r="Q284" s="33">
        <v>96</v>
      </c>
      <c r="R284" s="63"/>
      <c r="S284" s="63"/>
      <c r="T284" s="1"/>
      <c r="U284" s="70"/>
      <c r="V284" s="1"/>
      <c r="W284" s="1"/>
      <c r="X284" s="1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9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9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9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9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9"/>
      <c r="FE284" s="8"/>
      <c r="FF284" s="8"/>
    </row>
    <row r="285" spans="1:162" s="2" customFormat="1" ht="17.100000000000001" customHeight="1">
      <c r="A285" s="13" t="s">
        <v>267</v>
      </c>
      <c r="B285" s="64">
        <v>589.79999999999995</v>
      </c>
      <c r="C285" s="64">
        <v>663.46716000000038</v>
      </c>
      <c r="D285" s="4">
        <f t="shared" si="59"/>
        <v>1.124901932858597</v>
      </c>
      <c r="E285" s="10">
        <v>15</v>
      </c>
      <c r="F285" s="5">
        <f t="shared" si="68"/>
        <v>1</v>
      </c>
      <c r="G285" s="5">
        <v>10</v>
      </c>
      <c r="H285" s="40">
        <f t="shared" si="66"/>
        <v>1.0749411597151581</v>
      </c>
      <c r="I285" s="41">
        <v>1020</v>
      </c>
      <c r="J285" s="33">
        <f t="shared" si="60"/>
        <v>92.727272727272734</v>
      </c>
      <c r="K285" s="33">
        <f t="shared" si="61"/>
        <v>99.7</v>
      </c>
      <c r="L285" s="33">
        <f t="shared" si="62"/>
        <v>6.9727272727272691</v>
      </c>
      <c r="M285" s="33"/>
      <c r="N285" s="33"/>
      <c r="O285" s="33">
        <f t="shared" si="63"/>
        <v>99.7</v>
      </c>
      <c r="P285" s="33">
        <f t="shared" si="64"/>
        <v>34.299999999999997</v>
      </c>
      <c r="Q285" s="33">
        <v>65.400000000000006</v>
      </c>
      <c r="R285" s="63"/>
      <c r="S285" s="63"/>
      <c r="T285" s="1"/>
      <c r="U285" s="70"/>
      <c r="V285" s="1"/>
      <c r="W285" s="1"/>
      <c r="X285" s="1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9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9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9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9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9"/>
      <c r="FE285" s="8"/>
      <c r="FF285" s="8"/>
    </row>
    <row r="286" spans="1:162" s="2" customFormat="1" ht="17.100000000000001" customHeight="1">
      <c r="A286" s="13" t="s">
        <v>268</v>
      </c>
      <c r="B286" s="64">
        <v>3991.2</v>
      </c>
      <c r="C286" s="64">
        <v>3927.6700500000006</v>
      </c>
      <c r="D286" s="4">
        <f t="shared" si="59"/>
        <v>0.98408249398677106</v>
      </c>
      <c r="E286" s="10">
        <v>15</v>
      </c>
      <c r="F286" s="5">
        <f t="shared" si="68"/>
        <v>1</v>
      </c>
      <c r="G286" s="5">
        <v>10</v>
      </c>
      <c r="H286" s="40">
        <f t="shared" si="66"/>
        <v>0.9904494963920627</v>
      </c>
      <c r="I286" s="41">
        <v>128</v>
      </c>
      <c r="J286" s="33">
        <f t="shared" si="60"/>
        <v>11.636363636363637</v>
      </c>
      <c r="K286" s="33">
        <f t="shared" si="61"/>
        <v>11.5</v>
      </c>
      <c r="L286" s="33">
        <f t="shared" si="62"/>
        <v>-0.13636363636363669</v>
      </c>
      <c r="M286" s="33"/>
      <c r="N286" s="33"/>
      <c r="O286" s="33">
        <f>ROUND(K286-M286-N286,1)</f>
        <v>11.5</v>
      </c>
      <c r="P286" s="33">
        <f>O286-Q286</f>
        <v>0</v>
      </c>
      <c r="Q286" s="33">
        <v>11.5</v>
      </c>
      <c r="R286" s="63"/>
      <c r="S286" s="63"/>
      <c r="T286" s="1"/>
      <c r="U286" s="70"/>
      <c r="V286" s="1"/>
      <c r="W286" s="1"/>
      <c r="X286" s="1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9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9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9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9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9"/>
      <c r="FE286" s="8"/>
      <c r="FF286" s="8"/>
    </row>
    <row r="287" spans="1:162" s="2" customFormat="1" ht="17.100000000000001" customHeight="1">
      <c r="A287" s="13" t="s">
        <v>269</v>
      </c>
      <c r="B287" s="64">
        <v>615.79999999999995</v>
      </c>
      <c r="C287" s="64">
        <v>722.64350000000047</v>
      </c>
      <c r="D287" s="4">
        <f t="shared" si="59"/>
        <v>1.1735035725885037</v>
      </c>
      <c r="E287" s="10">
        <v>15</v>
      </c>
      <c r="F287" s="5">
        <f t="shared" si="68"/>
        <v>1</v>
      </c>
      <c r="G287" s="5">
        <v>10</v>
      </c>
      <c r="H287" s="40">
        <f t="shared" si="66"/>
        <v>1.1041021435531022</v>
      </c>
      <c r="I287" s="41">
        <v>1047</v>
      </c>
      <c r="J287" s="33">
        <f t="shared" si="60"/>
        <v>95.181818181818187</v>
      </c>
      <c r="K287" s="33">
        <f t="shared" si="61"/>
        <v>105.1</v>
      </c>
      <c r="L287" s="33">
        <f t="shared" si="62"/>
        <v>9.9181818181818073</v>
      </c>
      <c r="M287" s="33"/>
      <c r="N287" s="33"/>
      <c r="O287" s="33">
        <f t="shared" si="63"/>
        <v>105.1</v>
      </c>
      <c r="P287" s="33">
        <f t="shared" si="64"/>
        <v>21.099999999999994</v>
      </c>
      <c r="Q287" s="33">
        <v>84</v>
      </c>
      <c r="R287" s="63"/>
      <c r="S287" s="63"/>
      <c r="T287" s="1"/>
      <c r="U287" s="70"/>
      <c r="V287" s="1"/>
      <c r="W287" s="1"/>
      <c r="X287" s="1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9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9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9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9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9"/>
      <c r="FE287" s="8"/>
      <c r="FF287" s="8"/>
    </row>
    <row r="288" spans="1:162" s="2" customFormat="1" ht="17.100000000000001" customHeight="1">
      <c r="A288" s="13" t="s">
        <v>270</v>
      </c>
      <c r="B288" s="64">
        <v>1451.7</v>
      </c>
      <c r="C288" s="64">
        <v>1399.4178399999989</v>
      </c>
      <c r="D288" s="4">
        <f t="shared" si="59"/>
        <v>0.9639855617551828</v>
      </c>
      <c r="E288" s="10">
        <v>15</v>
      </c>
      <c r="F288" s="5">
        <f t="shared" si="68"/>
        <v>1</v>
      </c>
      <c r="G288" s="5">
        <v>10</v>
      </c>
      <c r="H288" s="40">
        <f t="shared" si="66"/>
        <v>0.97839133705310966</v>
      </c>
      <c r="I288" s="41">
        <v>1004</v>
      </c>
      <c r="J288" s="33">
        <f t="shared" si="60"/>
        <v>91.272727272727266</v>
      </c>
      <c r="K288" s="33">
        <f t="shared" si="61"/>
        <v>89.3</v>
      </c>
      <c r="L288" s="33">
        <f t="shared" si="62"/>
        <v>-1.9727272727272691</v>
      </c>
      <c r="M288" s="33"/>
      <c r="N288" s="33"/>
      <c r="O288" s="33">
        <f t="shared" si="63"/>
        <v>89.3</v>
      </c>
      <c r="P288" s="33">
        <f t="shared" si="64"/>
        <v>21.899999999999991</v>
      </c>
      <c r="Q288" s="33">
        <v>67.400000000000006</v>
      </c>
      <c r="R288" s="63"/>
      <c r="S288" s="63"/>
      <c r="T288" s="1"/>
      <c r="U288" s="70"/>
      <c r="V288" s="1"/>
      <c r="W288" s="1"/>
      <c r="X288" s="1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9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9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9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9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9"/>
      <c r="FE288" s="8"/>
      <c r="FF288" s="8"/>
    </row>
    <row r="289" spans="1:162" s="2" customFormat="1" ht="17.100000000000001" customHeight="1">
      <c r="A289" s="13" t="s">
        <v>271</v>
      </c>
      <c r="B289" s="64">
        <v>6038.9</v>
      </c>
      <c r="C289" s="64">
        <v>6521.4745700000076</v>
      </c>
      <c r="D289" s="4">
        <f t="shared" si="59"/>
        <v>1.079911005315539</v>
      </c>
      <c r="E289" s="10">
        <v>15</v>
      </c>
      <c r="F289" s="5">
        <f t="shared" si="68"/>
        <v>1</v>
      </c>
      <c r="G289" s="5">
        <v>10</v>
      </c>
      <c r="H289" s="40">
        <f t="shared" si="66"/>
        <v>1.0479466031893234</v>
      </c>
      <c r="I289" s="41">
        <v>26</v>
      </c>
      <c r="J289" s="33">
        <f t="shared" si="60"/>
        <v>2.3636363636363638</v>
      </c>
      <c r="K289" s="33">
        <f t="shared" si="61"/>
        <v>2.5</v>
      </c>
      <c r="L289" s="33">
        <f t="shared" si="62"/>
        <v>0.13636363636363624</v>
      </c>
      <c r="M289" s="33"/>
      <c r="N289" s="33"/>
      <c r="O289" s="33">
        <f t="shared" si="63"/>
        <v>2.5</v>
      </c>
      <c r="P289" s="33">
        <f t="shared" si="64"/>
        <v>0.20000000000000284</v>
      </c>
      <c r="Q289" s="33">
        <v>2.2999999999999972</v>
      </c>
      <c r="R289" s="63"/>
      <c r="S289" s="63"/>
      <c r="T289" s="1"/>
      <c r="U289" s="70"/>
      <c r="V289" s="1"/>
      <c r="W289" s="1"/>
      <c r="X289" s="1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9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9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9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9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9"/>
      <c r="FE289" s="8"/>
      <c r="FF289" s="8"/>
    </row>
    <row r="290" spans="1:162" s="2" customFormat="1" ht="17.100000000000001" customHeight="1">
      <c r="A290" s="13" t="s">
        <v>164</v>
      </c>
      <c r="B290" s="64">
        <v>805.8</v>
      </c>
      <c r="C290" s="64">
        <v>826.26019000000042</v>
      </c>
      <c r="D290" s="4">
        <f t="shared" si="59"/>
        <v>1.0253911516505343</v>
      </c>
      <c r="E290" s="10">
        <v>15</v>
      </c>
      <c r="F290" s="5">
        <f t="shared" si="68"/>
        <v>1</v>
      </c>
      <c r="G290" s="5">
        <v>10</v>
      </c>
      <c r="H290" s="40">
        <f t="shared" si="66"/>
        <v>1.0152346909903205</v>
      </c>
      <c r="I290" s="41">
        <v>912</v>
      </c>
      <c r="J290" s="33">
        <f t="shared" si="60"/>
        <v>82.909090909090907</v>
      </c>
      <c r="K290" s="33">
        <f t="shared" si="61"/>
        <v>84.2</v>
      </c>
      <c r="L290" s="33">
        <f t="shared" si="62"/>
        <v>1.2909090909090963</v>
      </c>
      <c r="M290" s="33"/>
      <c r="N290" s="33"/>
      <c r="O290" s="33">
        <f t="shared" si="63"/>
        <v>84.2</v>
      </c>
      <c r="P290" s="33">
        <f t="shared" si="64"/>
        <v>0</v>
      </c>
      <c r="Q290" s="33">
        <v>84.2</v>
      </c>
      <c r="R290" s="63"/>
      <c r="S290" s="63"/>
      <c r="T290" s="1"/>
      <c r="U290" s="70"/>
      <c r="V290" s="1"/>
      <c r="W290" s="1"/>
      <c r="X290" s="1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9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9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9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9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9"/>
      <c r="FE290" s="8"/>
      <c r="FF290" s="8"/>
    </row>
    <row r="291" spans="1:162" s="2" customFormat="1" ht="17.100000000000001" customHeight="1">
      <c r="A291" s="17" t="s">
        <v>272</v>
      </c>
      <c r="B291" s="65"/>
      <c r="C291" s="65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33"/>
      <c r="Q291" s="33"/>
      <c r="R291" s="63"/>
      <c r="U291" s="70"/>
      <c r="V291" s="1"/>
      <c r="W291" s="1"/>
      <c r="X291" s="1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9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9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9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9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9"/>
      <c r="FE291" s="8"/>
      <c r="FF291" s="8"/>
    </row>
    <row r="292" spans="1:162" s="2" customFormat="1" ht="17.100000000000001" customHeight="1">
      <c r="A292" s="42" t="s">
        <v>68</v>
      </c>
      <c r="B292" s="64">
        <v>1114.2</v>
      </c>
      <c r="C292" s="64">
        <v>573.07595999999944</v>
      </c>
      <c r="D292" s="4">
        <f t="shared" si="59"/>
        <v>0.51433850296176575</v>
      </c>
      <c r="E292" s="10">
        <v>15</v>
      </c>
      <c r="F292" s="5">
        <f>F$50</f>
        <v>1</v>
      </c>
      <c r="G292" s="5">
        <v>10</v>
      </c>
      <c r="H292" s="40">
        <f t="shared" si="66"/>
        <v>0.70860310177705943</v>
      </c>
      <c r="I292" s="41">
        <v>756</v>
      </c>
      <c r="J292" s="33">
        <f t="shared" si="60"/>
        <v>68.727272727272734</v>
      </c>
      <c r="K292" s="33">
        <f t="shared" si="61"/>
        <v>48.7</v>
      </c>
      <c r="L292" s="33">
        <f t="shared" si="62"/>
        <v>-20.027272727272731</v>
      </c>
      <c r="M292" s="33"/>
      <c r="N292" s="33"/>
      <c r="O292" s="33">
        <f t="shared" si="63"/>
        <v>48.7</v>
      </c>
      <c r="P292" s="33">
        <f t="shared" si="64"/>
        <v>48.7</v>
      </c>
      <c r="Q292" s="33"/>
      <c r="R292" s="63"/>
      <c r="S292" s="63"/>
      <c r="U292" s="70"/>
      <c r="V292" s="1"/>
      <c r="W292" s="1"/>
      <c r="X292" s="1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9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9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9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9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9"/>
      <c r="FE292" s="8"/>
      <c r="FF292" s="8"/>
    </row>
    <row r="293" spans="1:162" s="2" customFormat="1" ht="17.100000000000001" customHeight="1">
      <c r="A293" s="42" t="s">
        <v>273</v>
      </c>
      <c r="B293" s="64">
        <v>1170</v>
      </c>
      <c r="C293" s="64">
        <v>277.47731999999985</v>
      </c>
      <c r="D293" s="4">
        <f t="shared" si="59"/>
        <v>0.23716010256410244</v>
      </c>
      <c r="E293" s="10">
        <v>15</v>
      </c>
      <c r="F293" s="5">
        <f t="shared" ref="F293:F315" si="69">F$50</f>
        <v>1</v>
      </c>
      <c r="G293" s="5">
        <v>10</v>
      </c>
      <c r="H293" s="40">
        <f t="shared" si="66"/>
        <v>0.54229606153846144</v>
      </c>
      <c r="I293" s="41">
        <v>791</v>
      </c>
      <c r="J293" s="33">
        <f t="shared" si="60"/>
        <v>71.909090909090907</v>
      </c>
      <c r="K293" s="33">
        <f t="shared" si="61"/>
        <v>39</v>
      </c>
      <c r="L293" s="33">
        <f t="shared" si="62"/>
        <v>-32.909090909090907</v>
      </c>
      <c r="M293" s="33"/>
      <c r="N293" s="33"/>
      <c r="O293" s="33">
        <f t="shared" si="63"/>
        <v>39</v>
      </c>
      <c r="P293" s="33">
        <f t="shared" si="64"/>
        <v>39</v>
      </c>
      <c r="Q293" s="33"/>
      <c r="R293" s="63"/>
      <c r="S293" s="63"/>
      <c r="U293" s="70"/>
      <c r="V293" s="1"/>
      <c r="W293" s="1"/>
      <c r="X293" s="1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9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9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9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9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9"/>
      <c r="FE293" s="8"/>
      <c r="FF293" s="8"/>
    </row>
    <row r="294" spans="1:162" s="2" customFormat="1" ht="17.100000000000001" customHeight="1">
      <c r="A294" s="42" t="s">
        <v>274</v>
      </c>
      <c r="B294" s="64">
        <v>1764.4</v>
      </c>
      <c r="C294" s="64">
        <v>652.04692999999872</v>
      </c>
      <c r="D294" s="4">
        <f t="shared" si="59"/>
        <v>0.36955731693493465</v>
      </c>
      <c r="E294" s="10">
        <v>15</v>
      </c>
      <c r="F294" s="5">
        <f t="shared" si="69"/>
        <v>1</v>
      </c>
      <c r="G294" s="5">
        <v>10</v>
      </c>
      <c r="H294" s="40">
        <f t="shared" si="66"/>
        <v>0.62173439016096088</v>
      </c>
      <c r="I294" s="41">
        <v>173</v>
      </c>
      <c r="J294" s="33">
        <f t="shared" si="60"/>
        <v>15.727272727272727</v>
      </c>
      <c r="K294" s="33">
        <f t="shared" si="61"/>
        <v>9.8000000000000007</v>
      </c>
      <c r="L294" s="33">
        <f t="shared" si="62"/>
        <v>-5.9272727272727259</v>
      </c>
      <c r="M294" s="33"/>
      <c r="N294" s="33"/>
      <c r="O294" s="33">
        <f t="shared" si="63"/>
        <v>9.8000000000000007</v>
      </c>
      <c r="P294" s="33">
        <f t="shared" si="64"/>
        <v>9.8000000000000007</v>
      </c>
      <c r="Q294" s="33"/>
      <c r="R294" s="63"/>
      <c r="S294" s="63"/>
      <c r="U294" s="70"/>
      <c r="V294" s="1"/>
      <c r="X294" s="1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9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9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9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9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9"/>
      <c r="FE294" s="8"/>
      <c r="FF294" s="8"/>
    </row>
    <row r="295" spans="1:162" s="2" customFormat="1" ht="17.100000000000001" customHeight="1">
      <c r="A295" s="42" t="s">
        <v>50</v>
      </c>
      <c r="B295" s="64">
        <v>10132.4</v>
      </c>
      <c r="C295" s="64">
        <v>8525.0401900000052</v>
      </c>
      <c r="D295" s="4">
        <f t="shared" si="59"/>
        <v>0.84136435494058714</v>
      </c>
      <c r="E295" s="10">
        <v>15</v>
      </c>
      <c r="F295" s="5">
        <f t="shared" si="69"/>
        <v>1</v>
      </c>
      <c r="G295" s="5">
        <v>10</v>
      </c>
      <c r="H295" s="40">
        <f t="shared" si="66"/>
        <v>0.90481861296435229</v>
      </c>
      <c r="I295" s="41">
        <v>65</v>
      </c>
      <c r="J295" s="33">
        <f t="shared" si="60"/>
        <v>5.9090909090909092</v>
      </c>
      <c r="K295" s="33">
        <f t="shared" si="61"/>
        <v>5.3</v>
      </c>
      <c r="L295" s="33">
        <f t="shared" si="62"/>
        <v>-0.60909090909090935</v>
      </c>
      <c r="M295" s="33"/>
      <c r="N295" s="33"/>
      <c r="O295" s="33">
        <f t="shared" si="63"/>
        <v>5.3</v>
      </c>
      <c r="P295" s="33">
        <f t="shared" si="64"/>
        <v>5.3</v>
      </c>
      <c r="Q295" s="33"/>
      <c r="R295" s="63"/>
      <c r="S295" s="63"/>
      <c r="U295" s="70"/>
      <c r="V295" s="1"/>
      <c r="X295" s="1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9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9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9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9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9"/>
      <c r="FE295" s="8"/>
      <c r="FF295" s="8"/>
    </row>
    <row r="296" spans="1:162" s="2" customFormat="1" ht="17.100000000000001" customHeight="1">
      <c r="A296" s="42" t="s">
        <v>275</v>
      </c>
      <c r="B296" s="64">
        <v>2525.8000000000002</v>
      </c>
      <c r="C296" s="64">
        <v>1727.8637399999998</v>
      </c>
      <c r="D296" s="4">
        <f t="shared" si="59"/>
        <v>0.68408573125346406</v>
      </c>
      <c r="E296" s="10">
        <v>15</v>
      </c>
      <c r="F296" s="5">
        <f t="shared" si="69"/>
        <v>1</v>
      </c>
      <c r="G296" s="5">
        <v>10</v>
      </c>
      <c r="H296" s="40">
        <f t="shared" si="66"/>
        <v>0.81045143875207837</v>
      </c>
      <c r="I296" s="41">
        <v>634</v>
      </c>
      <c r="J296" s="33">
        <f t="shared" si="60"/>
        <v>57.636363636363633</v>
      </c>
      <c r="K296" s="33">
        <f t="shared" si="61"/>
        <v>46.7</v>
      </c>
      <c r="L296" s="33">
        <f t="shared" si="62"/>
        <v>-10.93636363636363</v>
      </c>
      <c r="M296" s="33"/>
      <c r="N296" s="33"/>
      <c r="O296" s="33">
        <f t="shared" si="63"/>
        <v>46.7</v>
      </c>
      <c r="P296" s="33">
        <f t="shared" si="64"/>
        <v>46.7</v>
      </c>
      <c r="Q296" s="33"/>
      <c r="R296" s="63"/>
      <c r="S296" s="63"/>
      <c r="U296" s="70"/>
      <c r="V296" s="1"/>
      <c r="X296" s="1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9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9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9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9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9"/>
      <c r="FE296" s="8"/>
      <c r="FF296" s="8"/>
    </row>
    <row r="297" spans="1:162" s="2" customFormat="1" ht="17.100000000000001" customHeight="1">
      <c r="A297" s="42" t="s">
        <v>276</v>
      </c>
      <c r="B297" s="64">
        <v>2068.9</v>
      </c>
      <c r="C297" s="64">
        <v>704.2217999999998</v>
      </c>
      <c r="D297" s="4">
        <f t="shared" si="59"/>
        <v>0.34038464884721337</v>
      </c>
      <c r="E297" s="10">
        <v>15</v>
      </c>
      <c r="F297" s="5">
        <f t="shared" si="69"/>
        <v>1</v>
      </c>
      <c r="G297" s="5">
        <v>10</v>
      </c>
      <c r="H297" s="40">
        <f t="shared" si="66"/>
        <v>0.60423078930832796</v>
      </c>
      <c r="I297" s="41">
        <v>1020</v>
      </c>
      <c r="J297" s="33">
        <f t="shared" si="60"/>
        <v>92.727272727272734</v>
      </c>
      <c r="K297" s="33">
        <f t="shared" si="61"/>
        <v>56</v>
      </c>
      <c r="L297" s="33">
        <f t="shared" si="62"/>
        <v>-36.727272727272734</v>
      </c>
      <c r="M297" s="33"/>
      <c r="N297" s="33"/>
      <c r="O297" s="33">
        <f t="shared" si="63"/>
        <v>56</v>
      </c>
      <c r="P297" s="33">
        <f t="shared" si="64"/>
        <v>56</v>
      </c>
      <c r="Q297" s="33"/>
      <c r="R297" s="63"/>
      <c r="S297" s="63"/>
      <c r="U297" s="70"/>
      <c r="V297" s="1"/>
      <c r="X297" s="1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9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9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9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9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9"/>
      <c r="FE297" s="8"/>
      <c r="FF297" s="8"/>
    </row>
    <row r="298" spans="1:162" s="2" customFormat="1" ht="17.100000000000001" customHeight="1">
      <c r="A298" s="42" t="s">
        <v>277</v>
      </c>
      <c r="B298" s="64">
        <v>2343.4</v>
      </c>
      <c r="C298" s="64">
        <v>1678.9236699999981</v>
      </c>
      <c r="D298" s="4">
        <f t="shared" si="59"/>
        <v>0.71644775539813865</v>
      </c>
      <c r="E298" s="10">
        <v>15</v>
      </c>
      <c r="F298" s="5">
        <f t="shared" si="69"/>
        <v>1</v>
      </c>
      <c r="G298" s="5">
        <v>10</v>
      </c>
      <c r="H298" s="40">
        <f t="shared" si="66"/>
        <v>0.82986865323888315</v>
      </c>
      <c r="I298" s="41">
        <v>113</v>
      </c>
      <c r="J298" s="33">
        <f t="shared" si="60"/>
        <v>10.272727272727273</v>
      </c>
      <c r="K298" s="33">
        <f t="shared" si="61"/>
        <v>8.5</v>
      </c>
      <c r="L298" s="33">
        <f t="shared" si="62"/>
        <v>-1.7727272727272734</v>
      </c>
      <c r="M298" s="33"/>
      <c r="N298" s="33"/>
      <c r="O298" s="33">
        <f t="shared" si="63"/>
        <v>8.5</v>
      </c>
      <c r="P298" s="33">
        <f t="shared" si="64"/>
        <v>8.5</v>
      </c>
      <c r="Q298" s="33"/>
      <c r="R298" s="63"/>
      <c r="S298" s="63"/>
      <c r="U298" s="70"/>
      <c r="V298" s="1"/>
      <c r="X298" s="1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9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9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9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9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9"/>
      <c r="FE298" s="8"/>
      <c r="FF298" s="8"/>
    </row>
    <row r="299" spans="1:162" s="2" customFormat="1" ht="17.100000000000001" customHeight="1">
      <c r="A299" s="42" t="s">
        <v>278</v>
      </c>
      <c r="B299" s="64">
        <v>2423</v>
      </c>
      <c r="C299" s="64">
        <v>916.31845999999996</v>
      </c>
      <c r="D299" s="4">
        <f t="shared" si="59"/>
        <v>0.37817517952950885</v>
      </c>
      <c r="E299" s="10">
        <v>15</v>
      </c>
      <c r="F299" s="5">
        <f t="shared" si="69"/>
        <v>1</v>
      </c>
      <c r="G299" s="5">
        <v>10</v>
      </c>
      <c r="H299" s="40">
        <f t="shared" si="66"/>
        <v>0.62690510771770536</v>
      </c>
      <c r="I299" s="41">
        <v>1140</v>
      </c>
      <c r="J299" s="33">
        <f t="shared" si="60"/>
        <v>103.63636363636364</v>
      </c>
      <c r="K299" s="33">
        <f t="shared" si="61"/>
        <v>65</v>
      </c>
      <c r="L299" s="33">
        <f t="shared" si="62"/>
        <v>-38.63636363636364</v>
      </c>
      <c r="M299" s="33"/>
      <c r="N299" s="33"/>
      <c r="O299" s="33">
        <f t="shared" si="63"/>
        <v>65</v>
      </c>
      <c r="P299" s="33">
        <f t="shared" si="64"/>
        <v>65</v>
      </c>
      <c r="Q299" s="33"/>
      <c r="R299" s="63"/>
      <c r="S299" s="63"/>
      <c r="U299" s="70"/>
      <c r="V299" s="1"/>
      <c r="X299" s="1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9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9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9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9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9"/>
      <c r="FE299" s="8"/>
      <c r="FF299" s="8"/>
    </row>
    <row r="300" spans="1:162" s="2" customFormat="1" ht="17.100000000000001" customHeight="1">
      <c r="A300" s="42" t="s">
        <v>279</v>
      </c>
      <c r="B300" s="64">
        <v>1089.5</v>
      </c>
      <c r="C300" s="64">
        <v>247.49560999999986</v>
      </c>
      <c r="D300" s="4">
        <f t="shared" si="59"/>
        <v>0.22716439651216142</v>
      </c>
      <c r="E300" s="10">
        <v>15</v>
      </c>
      <c r="F300" s="5">
        <f t="shared" si="69"/>
        <v>1</v>
      </c>
      <c r="G300" s="5">
        <v>10</v>
      </c>
      <c r="H300" s="40">
        <f t="shared" si="66"/>
        <v>0.53629863790729682</v>
      </c>
      <c r="I300" s="41">
        <v>392</v>
      </c>
      <c r="J300" s="33">
        <f t="shared" si="60"/>
        <v>35.636363636363633</v>
      </c>
      <c r="K300" s="33">
        <f t="shared" si="61"/>
        <v>19.100000000000001</v>
      </c>
      <c r="L300" s="33">
        <f t="shared" si="62"/>
        <v>-16.536363636363632</v>
      </c>
      <c r="M300" s="33"/>
      <c r="N300" s="33"/>
      <c r="O300" s="33">
        <f t="shared" si="63"/>
        <v>19.100000000000001</v>
      </c>
      <c r="P300" s="33">
        <f t="shared" si="64"/>
        <v>19.100000000000001</v>
      </c>
      <c r="Q300" s="33"/>
      <c r="R300" s="63"/>
      <c r="S300" s="63"/>
      <c r="U300" s="70"/>
      <c r="V300" s="1"/>
      <c r="W300" s="1"/>
      <c r="X300" s="1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9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9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9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9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9"/>
      <c r="FE300" s="8"/>
      <c r="FF300" s="8"/>
    </row>
    <row r="301" spans="1:162" s="2" customFormat="1" ht="17.100000000000001" customHeight="1">
      <c r="A301" s="42" t="s">
        <v>280</v>
      </c>
      <c r="B301" s="64">
        <v>1313.2</v>
      </c>
      <c r="C301" s="64">
        <v>922.92851999999857</v>
      </c>
      <c r="D301" s="4">
        <f t="shared" si="59"/>
        <v>0.7028088029241536</v>
      </c>
      <c r="E301" s="10">
        <v>15</v>
      </c>
      <c r="F301" s="5">
        <f t="shared" si="69"/>
        <v>1</v>
      </c>
      <c r="G301" s="5">
        <v>10</v>
      </c>
      <c r="H301" s="40">
        <f t="shared" si="66"/>
        <v>0.82168528175449207</v>
      </c>
      <c r="I301" s="41">
        <v>313</v>
      </c>
      <c r="J301" s="33">
        <f t="shared" si="60"/>
        <v>28.454545454545453</v>
      </c>
      <c r="K301" s="33">
        <f t="shared" si="61"/>
        <v>23.4</v>
      </c>
      <c r="L301" s="33">
        <f t="shared" si="62"/>
        <v>-5.0545454545454547</v>
      </c>
      <c r="M301" s="33"/>
      <c r="N301" s="33"/>
      <c r="O301" s="33">
        <f t="shared" si="63"/>
        <v>23.4</v>
      </c>
      <c r="P301" s="33">
        <f t="shared" si="64"/>
        <v>18.099999999999998</v>
      </c>
      <c r="Q301" s="33">
        <v>5.3</v>
      </c>
      <c r="R301" s="63"/>
      <c r="S301" s="63"/>
      <c r="U301" s="70"/>
      <c r="V301" s="1"/>
      <c r="W301" s="1"/>
      <c r="X301" s="1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9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9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9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9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9"/>
      <c r="FE301" s="8"/>
      <c r="FF301" s="8"/>
    </row>
    <row r="302" spans="1:162" s="2" customFormat="1" ht="17.100000000000001" customHeight="1">
      <c r="A302" s="42" t="s">
        <v>281</v>
      </c>
      <c r="B302" s="64">
        <v>2062.6</v>
      </c>
      <c r="C302" s="64">
        <v>767.88101000000029</v>
      </c>
      <c r="D302" s="4">
        <f t="shared" si="59"/>
        <v>0.37228789392029493</v>
      </c>
      <c r="E302" s="10">
        <v>15</v>
      </c>
      <c r="F302" s="5">
        <f t="shared" si="69"/>
        <v>1</v>
      </c>
      <c r="G302" s="5">
        <v>10</v>
      </c>
      <c r="H302" s="40">
        <f t="shared" si="66"/>
        <v>0.62337273635217694</v>
      </c>
      <c r="I302" s="41">
        <v>1192</v>
      </c>
      <c r="J302" s="33">
        <f t="shared" si="60"/>
        <v>108.36363636363636</v>
      </c>
      <c r="K302" s="33">
        <f t="shared" si="61"/>
        <v>67.599999999999994</v>
      </c>
      <c r="L302" s="33">
        <f t="shared" si="62"/>
        <v>-40.763636363636365</v>
      </c>
      <c r="M302" s="33"/>
      <c r="N302" s="33"/>
      <c r="O302" s="33">
        <f t="shared" si="63"/>
        <v>67.599999999999994</v>
      </c>
      <c r="P302" s="33">
        <f t="shared" si="64"/>
        <v>67.599999999999994</v>
      </c>
      <c r="Q302" s="33"/>
      <c r="R302" s="63"/>
      <c r="S302" s="63"/>
      <c r="U302" s="70"/>
      <c r="V302" s="1"/>
      <c r="X302" s="1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9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9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9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9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9"/>
      <c r="FE302" s="8"/>
      <c r="FF302" s="8"/>
    </row>
    <row r="303" spans="1:162" s="2" customFormat="1" ht="17.100000000000001" customHeight="1">
      <c r="A303" s="42" t="s">
        <v>282</v>
      </c>
      <c r="B303" s="64">
        <v>1688.2</v>
      </c>
      <c r="C303" s="64">
        <v>2263.0268499999979</v>
      </c>
      <c r="D303" s="4">
        <f t="shared" si="59"/>
        <v>1.2140496890178887</v>
      </c>
      <c r="E303" s="10">
        <v>15</v>
      </c>
      <c r="F303" s="5">
        <f t="shared" si="69"/>
        <v>1</v>
      </c>
      <c r="G303" s="5">
        <v>10</v>
      </c>
      <c r="H303" s="40">
        <f t="shared" si="66"/>
        <v>1.1284298134107333</v>
      </c>
      <c r="I303" s="41">
        <v>54</v>
      </c>
      <c r="J303" s="33">
        <f t="shared" si="60"/>
        <v>4.9090909090909092</v>
      </c>
      <c r="K303" s="33">
        <f t="shared" si="61"/>
        <v>5.5</v>
      </c>
      <c r="L303" s="33">
        <f t="shared" si="62"/>
        <v>0.59090909090909083</v>
      </c>
      <c r="M303" s="33"/>
      <c r="N303" s="33"/>
      <c r="O303" s="33">
        <f t="shared" si="63"/>
        <v>5.5</v>
      </c>
      <c r="P303" s="33">
        <f t="shared" si="64"/>
        <v>1.7000000000000028</v>
      </c>
      <c r="Q303" s="33">
        <v>3.7999999999999972</v>
      </c>
      <c r="R303" s="63"/>
      <c r="S303" s="63"/>
      <c r="U303" s="70"/>
      <c r="V303" s="1"/>
      <c r="W303" s="1"/>
      <c r="X303" s="1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9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9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9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9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9"/>
      <c r="FE303" s="8"/>
      <c r="FF303" s="8"/>
    </row>
    <row r="304" spans="1:162" s="2" customFormat="1" ht="17.100000000000001" customHeight="1">
      <c r="A304" s="42" t="s">
        <v>283</v>
      </c>
      <c r="B304" s="64">
        <v>1181.0999999999999</v>
      </c>
      <c r="C304" s="64">
        <v>295.23991999999993</v>
      </c>
      <c r="D304" s="4">
        <f t="shared" si="59"/>
        <v>0.24997029887393105</v>
      </c>
      <c r="E304" s="10">
        <v>15</v>
      </c>
      <c r="F304" s="5">
        <f t="shared" si="69"/>
        <v>1</v>
      </c>
      <c r="G304" s="5">
        <v>10</v>
      </c>
      <c r="H304" s="40">
        <f t="shared" si="66"/>
        <v>0.54998217932435867</v>
      </c>
      <c r="I304" s="41">
        <v>775</v>
      </c>
      <c r="J304" s="33">
        <f t="shared" si="60"/>
        <v>70.454545454545453</v>
      </c>
      <c r="K304" s="33">
        <f t="shared" si="61"/>
        <v>38.700000000000003</v>
      </c>
      <c r="L304" s="33">
        <f t="shared" si="62"/>
        <v>-31.75454545454545</v>
      </c>
      <c r="M304" s="33"/>
      <c r="N304" s="33"/>
      <c r="O304" s="33">
        <f t="shared" si="63"/>
        <v>38.700000000000003</v>
      </c>
      <c r="P304" s="33">
        <f t="shared" si="64"/>
        <v>38.700000000000003</v>
      </c>
      <c r="Q304" s="33"/>
      <c r="R304" s="63"/>
      <c r="S304" s="63"/>
      <c r="U304" s="70"/>
      <c r="V304" s="1"/>
      <c r="W304" s="1"/>
      <c r="X304" s="1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9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9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9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9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9"/>
      <c r="FE304" s="8"/>
      <c r="FF304" s="8"/>
    </row>
    <row r="305" spans="1:162" s="2" customFormat="1" ht="17.100000000000001" customHeight="1">
      <c r="A305" s="42" t="s">
        <v>284</v>
      </c>
      <c r="B305" s="64">
        <v>1680.3</v>
      </c>
      <c r="C305" s="64">
        <v>647.41856000000007</v>
      </c>
      <c r="D305" s="4">
        <f t="shared" si="59"/>
        <v>0.38529938701422373</v>
      </c>
      <c r="E305" s="10">
        <v>15</v>
      </c>
      <c r="F305" s="5">
        <f t="shared" si="69"/>
        <v>1</v>
      </c>
      <c r="G305" s="5">
        <v>10</v>
      </c>
      <c r="H305" s="40">
        <f t="shared" si="66"/>
        <v>0.63117963220853424</v>
      </c>
      <c r="I305" s="41">
        <v>43</v>
      </c>
      <c r="J305" s="33">
        <f t="shared" si="60"/>
        <v>3.9090909090909092</v>
      </c>
      <c r="K305" s="33">
        <f t="shared" si="61"/>
        <v>2.5</v>
      </c>
      <c r="L305" s="33">
        <f t="shared" si="62"/>
        <v>-1.4090909090909092</v>
      </c>
      <c r="M305" s="33"/>
      <c r="N305" s="33"/>
      <c r="O305" s="33">
        <f t="shared" si="63"/>
        <v>2.5</v>
      </c>
      <c r="P305" s="33">
        <f t="shared" si="64"/>
        <v>2.5</v>
      </c>
      <c r="Q305" s="33"/>
      <c r="R305" s="63"/>
      <c r="S305" s="63"/>
      <c r="U305" s="70"/>
      <c r="V305" s="1"/>
      <c r="W305" s="1"/>
      <c r="X305" s="1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9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9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9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9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9"/>
      <c r="FE305" s="8"/>
      <c r="FF305" s="8"/>
    </row>
    <row r="306" spans="1:162" s="2" customFormat="1" ht="17.100000000000001" customHeight="1">
      <c r="A306" s="42" t="s">
        <v>285</v>
      </c>
      <c r="B306" s="64">
        <v>1650.4</v>
      </c>
      <c r="C306" s="64">
        <v>943.60747000000254</v>
      </c>
      <c r="D306" s="4">
        <f t="shared" si="59"/>
        <v>0.57174471037324437</v>
      </c>
      <c r="E306" s="10">
        <v>15</v>
      </c>
      <c r="F306" s="5">
        <f t="shared" si="69"/>
        <v>1</v>
      </c>
      <c r="G306" s="5">
        <v>10</v>
      </c>
      <c r="H306" s="40">
        <f t="shared" si="66"/>
        <v>0.74304682622394669</v>
      </c>
      <c r="I306" s="41">
        <v>134</v>
      </c>
      <c r="J306" s="33">
        <f t="shared" si="60"/>
        <v>12.181818181818182</v>
      </c>
      <c r="K306" s="33">
        <f t="shared" si="61"/>
        <v>9.1</v>
      </c>
      <c r="L306" s="33">
        <f t="shared" si="62"/>
        <v>-3.081818181818182</v>
      </c>
      <c r="M306" s="33"/>
      <c r="N306" s="33"/>
      <c r="O306" s="33">
        <f t="shared" si="63"/>
        <v>9.1</v>
      </c>
      <c r="P306" s="33">
        <f t="shared" si="64"/>
        <v>9.1</v>
      </c>
      <c r="Q306" s="33"/>
      <c r="R306" s="63"/>
      <c r="S306" s="63"/>
      <c r="U306" s="70"/>
      <c r="V306" s="1"/>
      <c r="W306" s="1"/>
      <c r="X306" s="1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9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9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9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9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9"/>
      <c r="FE306" s="8"/>
      <c r="FF306" s="8"/>
    </row>
    <row r="307" spans="1:162" s="2" customFormat="1" ht="17.100000000000001" customHeight="1">
      <c r="A307" s="42" t="s">
        <v>286</v>
      </c>
      <c r="B307" s="64">
        <v>4441.1000000000004</v>
      </c>
      <c r="C307" s="64">
        <v>8897.9143599999989</v>
      </c>
      <c r="D307" s="4">
        <f t="shared" si="59"/>
        <v>1.2803538393641214</v>
      </c>
      <c r="E307" s="10">
        <v>15</v>
      </c>
      <c r="F307" s="5">
        <f t="shared" si="69"/>
        <v>1</v>
      </c>
      <c r="G307" s="5">
        <v>10</v>
      </c>
      <c r="H307" s="40">
        <f t="shared" si="66"/>
        <v>1.1682123036184728</v>
      </c>
      <c r="I307" s="41">
        <v>34</v>
      </c>
      <c r="J307" s="33">
        <f t="shared" si="60"/>
        <v>3.0909090909090908</v>
      </c>
      <c r="K307" s="33">
        <f t="shared" si="61"/>
        <v>3.6</v>
      </c>
      <c r="L307" s="33">
        <f t="shared" si="62"/>
        <v>0.50909090909090926</v>
      </c>
      <c r="M307" s="33"/>
      <c r="N307" s="33"/>
      <c r="O307" s="33">
        <f t="shared" si="63"/>
        <v>3.6</v>
      </c>
      <c r="P307" s="33">
        <f t="shared" si="64"/>
        <v>3.6</v>
      </c>
      <c r="Q307" s="33"/>
      <c r="R307" s="63"/>
      <c r="S307" s="63"/>
      <c r="U307" s="70"/>
      <c r="V307" s="1"/>
      <c r="W307" s="1"/>
      <c r="X307" s="1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9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9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9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9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9"/>
      <c r="FE307" s="8"/>
      <c r="FF307" s="8"/>
    </row>
    <row r="308" spans="1:162" s="2" customFormat="1" ht="17.100000000000001" customHeight="1">
      <c r="A308" s="42" t="s">
        <v>287</v>
      </c>
      <c r="B308" s="64">
        <v>2146.8000000000002</v>
      </c>
      <c r="C308" s="64">
        <v>2474.314110000003</v>
      </c>
      <c r="D308" s="4">
        <f t="shared" si="59"/>
        <v>1.1525592090553394</v>
      </c>
      <c r="E308" s="10">
        <v>15</v>
      </c>
      <c r="F308" s="5">
        <f t="shared" si="69"/>
        <v>1</v>
      </c>
      <c r="G308" s="5">
        <v>10</v>
      </c>
      <c r="H308" s="40">
        <f t="shared" si="66"/>
        <v>1.0915355254332035</v>
      </c>
      <c r="I308" s="41">
        <v>14</v>
      </c>
      <c r="J308" s="33">
        <f t="shared" si="60"/>
        <v>1.2727272727272727</v>
      </c>
      <c r="K308" s="33">
        <f t="shared" si="61"/>
        <v>1.4</v>
      </c>
      <c r="L308" s="33">
        <f t="shared" si="62"/>
        <v>0.1272727272727272</v>
      </c>
      <c r="M308" s="33"/>
      <c r="N308" s="33"/>
      <c r="O308" s="33">
        <f t="shared" si="63"/>
        <v>1.4</v>
      </c>
      <c r="P308" s="33">
        <f t="shared" si="64"/>
        <v>1.4</v>
      </c>
      <c r="Q308" s="33"/>
      <c r="R308" s="63"/>
      <c r="S308" s="63"/>
      <c r="U308" s="70"/>
      <c r="V308" s="1"/>
      <c r="W308" s="1"/>
      <c r="X308" s="1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9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9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9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9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9"/>
      <c r="FE308" s="8"/>
      <c r="FF308" s="8"/>
    </row>
    <row r="309" spans="1:162" s="2" customFormat="1" ht="17.100000000000001" customHeight="1">
      <c r="A309" s="42" t="s">
        <v>288</v>
      </c>
      <c r="B309" s="64">
        <v>1265.9000000000001</v>
      </c>
      <c r="C309" s="64">
        <v>320.0073799999999</v>
      </c>
      <c r="D309" s="4">
        <f t="shared" si="59"/>
        <v>0.2527904099849908</v>
      </c>
      <c r="E309" s="10">
        <v>15</v>
      </c>
      <c r="F309" s="5">
        <f t="shared" si="69"/>
        <v>1</v>
      </c>
      <c r="G309" s="5">
        <v>10</v>
      </c>
      <c r="H309" s="40">
        <f t="shared" si="66"/>
        <v>0.55167424599099446</v>
      </c>
      <c r="I309" s="41">
        <v>582</v>
      </c>
      <c r="J309" s="33">
        <f t="shared" si="60"/>
        <v>52.909090909090907</v>
      </c>
      <c r="K309" s="33">
        <f t="shared" si="61"/>
        <v>29.2</v>
      </c>
      <c r="L309" s="33">
        <f t="shared" si="62"/>
        <v>-23.709090909090907</v>
      </c>
      <c r="M309" s="33"/>
      <c r="N309" s="33"/>
      <c r="O309" s="33">
        <f t="shared" si="63"/>
        <v>29.2</v>
      </c>
      <c r="P309" s="33">
        <f t="shared" si="64"/>
        <v>29.2</v>
      </c>
      <c r="Q309" s="33"/>
      <c r="R309" s="63"/>
      <c r="S309" s="63"/>
      <c r="U309" s="70"/>
      <c r="V309" s="1"/>
      <c r="W309" s="1"/>
      <c r="X309" s="1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9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9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9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9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9"/>
      <c r="FE309" s="8"/>
      <c r="FF309" s="8"/>
    </row>
    <row r="310" spans="1:162" s="2" customFormat="1" ht="17.100000000000001" customHeight="1">
      <c r="A310" s="42" t="s">
        <v>289</v>
      </c>
      <c r="B310" s="64">
        <v>1596.5</v>
      </c>
      <c r="C310" s="64">
        <v>499.00333999999987</v>
      </c>
      <c r="D310" s="4">
        <f t="shared" si="59"/>
        <v>0.31256081428124011</v>
      </c>
      <c r="E310" s="10">
        <v>15</v>
      </c>
      <c r="F310" s="5">
        <f t="shared" si="69"/>
        <v>1</v>
      </c>
      <c r="G310" s="5">
        <v>10</v>
      </c>
      <c r="H310" s="40">
        <f t="shared" si="66"/>
        <v>0.58753648856874408</v>
      </c>
      <c r="I310" s="41">
        <v>917</v>
      </c>
      <c r="J310" s="33">
        <f t="shared" si="60"/>
        <v>83.36363636363636</v>
      </c>
      <c r="K310" s="33">
        <f t="shared" si="61"/>
        <v>49</v>
      </c>
      <c r="L310" s="33">
        <f t="shared" si="62"/>
        <v>-34.36363636363636</v>
      </c>
      <c r="M310" s="33"/>
      <c r="N310" s="33"/>
      <c r="O310" s="33">
        <f t="shared" si="63"/>
        <v>49</v>
      </c>
      <c r="P310" s="33">
        <f t="shared" si="64"/>
        <v>49</v>
      </c>
      <c r="Q310" s="33"/>
      <c r="R310" s="63"/>
      <c r="S310" s="63"/>
      <c r="U310" s="70"/>
      <c r="V310" s="1"/>
      <c r="W310" s="1"/>
      <c r="X310" s="1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9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9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9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9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9"/>
      <c r="FE310" s="8"/>
      <c r="FF310" s="8"/>
    </row>
    <row r="311" spans="1:162" s="2" customFormat="1" ht="17.100000000000001" customHeight="1">
      <c r="A311" s="42" t="s">
        <v>290</v>
      </c>
      <c r="B311" s="64">
        <v>1936.1</v>
      </c>
      <c r="C311" s="64">
        <v>869.58961999999917</v>
      </c>
      <c r="D311" s="4">
        <f t="shared" si="59"/>
        <v>0.44914499251071699</v>
      </c>
      <c r="E311" s="10">
        <v>15</v>
      </c>
      <c r="F311" s="5">
        <f t="shared" si="69"/>
        <v>1</v>
      </c>
      <c r="G311" s="5">
        <v>10</v>
      </c>
      <c r="H311" s="40">
        <f t="shared" si="66"/>
        <v>0.66948699550643032</v>
      </c>
      <c r="I311" s="41">
        <v>1126</v>
      </c>
      <c r="J311" s="33">
        <f t="shared" si="60"/>
        <v>102.36363636363636</v>
      </c>
      <c r="K311" s="33">
        <f t="shared" si="61"/>
        <v>68.5</v>
      </c>
      <c r="L311" s="33">
        <f t="shared" si="62"/>
        <v>-33.86363636363636</v>
      </c>
      <c r="M311" s="33"/>
      <c r="N311" s="33"/>
      <c r="O311" s="33">
        <f t="shared" si="63"/>
        <v>68.5</v>
      </c>
      <c r="P311" s="33">
        <f t="shared" si="64"/>
        <v>68.5</v>
      </c>
      <c r="Q311" s="33"/>
      <c r="R311" s="63"/>
      <c r="S311" s="63"/>
      <c r="U311" s="70"/>
      <c r="V311" s="1"/>
      <c r="W311" s="1"/>
      <c r="X311" s="1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9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9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9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9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9"/>
      <c r="FE311" s="8"/>
      <c r="FF311" s="8"/>
    </row>
    <row r="312" spans="1:162" s="2" customFormat="1" ht="17.100000000000001" customHeight="1">
      <c r="A312" s="42" t="s">
        <v>291</v>
      </c>
      <c r="B312" s="64">
        <v>8345.2000000000007</v>
      </c>
      <c r="C312" s="64">
        <v>8617.9188499999982</v>
      </c>
      <c r="D312" s="4">
        <f t="shared" si="59"/>
        <v>1.032679726070076</v>
      </c>
      <c r="E312" s="10">
        <v>15</v>
      </c>
      <c r="F312" s="5">
        <f t="shared" si="69"/>
        <v>1</v>
      </c>
      <c r="G312" s="5">
        <v>10</v>
      </c>
      <c r="H312" s="40">
        <f t="shared" si="66"/>
        <v>1.0196078356420457</v>
      </c>
      <c r="I312" s="41">
        <v>61</v>
      </c>
      <c r="J312" s="33">
        <f t="shared" si="60"/>
        <v>5.5454545454545459</v>
      </c>
      <c r="K312" s="33">
        <f t="shared" si="61"/>
        <v>5.7</v>
      </c>
      <c r="L312" s="33">
        <f t="shared" si="62"/>
        <v>0.15454545454545432</v>
      </c>
      <c r="M312" s="33"/>
      <c r="N312" s="33"/>
      <c r="O312" s="33">
        <f t="shared" si="63"/>
        <v>5.7</v>
      </c>
      <c r="P312" s="33">
        <f t="shared" si="64"/>
        <v>5.7</v>
      </c>
      <c r="Q312" s="33"/>
      <c r="R312" s="63"/>
      <c r="S312" s="63"/>
      <c r="U312" s="70"/>
      <c r="V312" s="1"/>
      <c r="W312" s="1"/>
      <c r="X312" s="1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9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9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9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9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9"/>
      <c r="FE312" s="8"/>
      <c r="FF312" s="8"/>
    </row>
    <row r="313" spans="1:162" s="2" customFormat="1" ht="17.100000000000001" customHeight="1">
      <c r="A313" s="42" t="s">
        <v>292</v>
      </c>
      <c r="B313" s="64">
        <v>2893.2</v>
      </c>
      <c r="C313" s="64">
        <v>1556.7383299999983</v>
      </c>
      <c r="D313" s="4">
        <f t="shared" si="59"/>
        <v>0.53806799737315025</v>
      </c>
      <c r="E313" s="10">
        <v>15</v>
      </c>
      <c r="F313" s="5">
        <f t="shared" si="69"/>
        <v>1</v>
      </c>
      <c r="G313" s="5">
        <v>10</v>
      </c>
      <c r="H313" s="40">
        <f t="shared" si="66"/>
        <v>0.72284079842389015</v>
      </c>
      <c r="I313" s="41">
        <v>291</v>
      </c>
      <c r="J313" s="33">
        <f t="shared" si="60"/>
        <v>26.454545454545453</v>
      </c>
      <c r="K313" s="33">
        <f t="shared" si="61"/>
        <v>19.100000000000001</v>
      </c>
      <c r="L313" s="33">
        <f t="shared" si="62"/>
        <v>-7.3545454545454518</v>
      </c>
      <c r="M313" s="33"/>
      <c r="N313" s="33"/>
      <c r="O313" s="33">
        <f t="shared" si="63"/>
        <v>19.100000000000001</v>
      </c>
      <c r="P313" s="33">
        <f t="shared" si="64"/>
        <v>19.100000000000001</v>
      </c>
      <c r="Q313" s="33"/>
      <c r="R313" s="63"/>
      <c r="S313" s="63"/>
      <c r="U313" s="70"/>
      <c r="V313" s="1"/>
      <c r="W313" s="1"/>
      <c r="X313" s="1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9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9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9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9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9"/>
      <c r="FE313" s="8"/>
      <c r="FF313" s="8"/>
    </row>
    <row r="314" spans="1:162" s="2" customFormat="1" ht="17.100000000000001" customHeight="1">
      <c r="A314" s="42" t="s">
        <v>293</v>
      </c>
      <c r="B314" s="64">
        <v>3136.6</v>
      </c>
      <c r="C314" s="64">
        <v>1464.5270299999993</v>
      </c>
      <c r="D314" s="4">
        <f t="shared" ref="D314:D377" si="70">IF(E314=0,0,IF(B314=0,1,IF(C314&lt;0,0,IF(C314/B314&gt;1.2,IF((C314/B314-1.2)*0.1+1.2&gt;1.3,1.3,(C314/B314-1.2)*0.1+1.2),C314/B314))))</f>
        <v>0.46691545941465257</v>
      </c>
      <c r="E314" s="10">
        <v>15</v>
      </c>
      <c r="F314" s="5">
        <f t="shared" si="69"/>
        <v>1</v>
      </c>
      <c r="G314" s="5">
        <v>10</v>
      </c>
      <c r="H314" s="40">
        <f t="shared" si="66"/>
        <v>0.68014927564879157</v>
      </c>
      <c r="I314" s="41">
        <v>303</v>
      </c>
      <c r="J314" s="33">
        <f t="shared" ref="J314:J377" si="71">I314/11</f>
        <v>27.545454545454547</v>
      </c>
      <c r="K314" s="33">
        <f t="shared" ref="K314:K377" si="72">ROUND(H314*J314,1)</f>
        <v>18.7</v>
      </c>
      <c r="L314" s="33">
        <f t="shared" ref="L314:L377" si="73">K314-J314</f>
        <v>-8.8454545454545475</v>
      </c>
      <c r="M314" s="33"/>
      <c r="N314" s="33"/>
      <c r="O314" s="33">
        <f t="shared" ref="O314:O377" si="74">ROUND(K314-M314-N314,1)</f>
        <v>18.7</v>
      </c>
      <c r="P314" s="33">
        <f t="shared" ref="P314:P377" si="75">O314-Q314</f>
        <v>18.7</v>
      </c>
      <c r="Q314" s="33"/>
      <c r="R314" s="63"/>
      <c r="S314" s="63"/>
      <c r="T314" s="1"/>
      <c r="U314" s="70"/>
      <c r="V314" s="1"/>
      <c r="W314" s="1"/>
      <c r="X314" s="1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9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9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9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9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9"/>
      <c r="FE314" s="8"/>
      <c r="FF314" s="8"/>
    </row>
    <row r="315" spans="1:162" s="2" customFormat="1" ht="17.100000000000001" customHeight="1">
      <c r="A315" s="42" t="s">
        <v>294</v>
      </c>
      <c r="B315" s="64">
        <v>6184.4</v>
      </c>
      <c r="C315" s="64">
        <v>3885.6390600000022</v>
      </c>
      <c r="D315" s="4">
        <f t="shared" si="70"/>
        <v>0.62829685337300345</v>
      </c>
      <c r="E315" s="10">
        <v>15</v>
      </c>
      <c r="F315" s="5">
        <f t="shared" si="69"/>
        <v>1</v>
      </c>
      <c r="G315" s="5">
        <v>10</v>
      </c>
      <c r="H315" s="40">
        <f t="shared" ref="H315:H378" si="76">(D315*E315+F315*G315)/(E315+G315)</f>
        <v>0.77697811202380207</v>
      </c>
      <c r="I315" s="41">
        <v>542</v>
      </c>
      <c r="J315" s="33">
        <f t="shared" si="71"/>
        <v>49.272727272727273</v>
      </c>
      <c r="K315" s="33">
        <f t="shared" si="72"/>
        <v>38.299999999999997</v>
      </c>
      <c r="L315" s="33">
        <f t="shared" si="73"/>
        <v>-10.972727272727276</v>
      </c>
      <c r="M315" s="33"/>
      <c r="N315" s="33"/>
      <c r="O315" s="33">
        <f t="shared" si="74"/>
        <v>38.299999999999997</v>
      </c>
      <c r="P315" s="33">
        <f t="shared" si="75"/>
        <v>38.299999999999997</v>
      </c>
      <c r="Q315" s="33"/>
      <c r="R315" s="63"/>
      <c r="S315" s="63"/>
      <c r="U315" s="70"/>
      <c r="V315" s="1"/>
      <c r="W315" s="1"/>
      <c r="X315" s="1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9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9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9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9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9"/>
      <c r="FE315" s="8"/>
      <c r="FF315" s="8"/>
    </row>
    <row r="316" spans="1:162" s="2" customFormat="1" ht="17.100000000000001" customHeight="1">
      <c r="A316" s="17" t="s">
        <v>295</v>
      </c>
      <c r="B316" s="65"/>
      <c r="C316" s="65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33"/>
      <c r="Q316" s="33"/>
      <c r="R316" s="63"/>
      <c r="S316" s="63"/>
      <c r="T316" s="1"/>
      <c r="U316" s="70"/>
      <c r="V316" s="1"/>
      <c r="W316" s="1"/>
      <c r="X316" s="1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9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9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9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9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9"/>
      <c r="FE316" s="8"/>
      <c r="FF316" s="8"/>
    </row>
    <row r="317" spans="1:162" s="2" customFormat="1" ht="17.100000000000001" customHeight="1">
      <c r="A317" s="42" t="s">
        <v>296</v>
      </c>
      <c r="B317" s="64">
        <v>518.5</v>
      </c>
      <c r="C317" s="64">
        <v>897.07590000000039</v>
      </c>
      <c r="D317" s="4">
        <f t="shared" si="70"/>
        <v>1.2530136740597879</v>
      </c>
      <c r="E317" s="10">
        <v>15</v>
      </c>
      <c r="F317" s="5">
        <f>F$51</f>
        <v>1</v>
      </c>
      <c r="G317" s="5">
        <v>10</v>
      </c>
      <c r="H317" s="40">
        <f t="shared" si="76"/>
        <v>1.1518082044358728</v>
      </c>
      <c r="I317" s="41">
        <v>64</v>
      </c>
      <c r="J317" s="33">
        <f t="shared" si="71"/>
        <v>5.8181818181818183</v>
      </c>
      <c r="K317" s="33">
        <f t="shared" si="72"/>
        <v>6.7</v>
      </c>
      <c r="L317" s="33">
        <f t="shared" si="73"/>
        <v>0.88181818181818183</v>
      </c>
      <c r="M317" s="33"/>
      <c r="N317" s="33"/>
      <c r="O317" s="33">
        <f t="shared" si="74"/>
        <v>6.7</v>
      </c>
      <c r="P317" s="33">
        <f t="shared" si="75"/>
        <v>3.3000000000000003</v>
      </c>
      <c r="Q317" s="33">
        <v>3.4</v>
      </c>
      <c r="R317" s="63"/>
      <c r="U317" s="70"/>
      <c r="V317" s="1"/>
      <c r="W317" s="1"/>
      <c r="X317" s="1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9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9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9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9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9"/>
      <c r="FE317" s="8"/>
      <c r="FF317" s="8"/>
    </row>
    <row r="318" spans="1:162" s="2" customFormat="1" ht="17.100000000000001" customHeight="1">
      <c r="A318" s="42" t="s">
        <v>297</v>
      </c>
      <c r="B318" s="64">
        <v>3125.4</v>
      </c>
      <c r="C318" s="64">
        <v>1721.13625</v>
      </c>
      <c r="D318" s="4">
        <f t="shared" si="70"/>
        <v>0.55069311128175591</v>
      </c>
      <c r="E318" s="10">
        <v>15</v>
      </c>
      <c r="F318" s="5">
        <f t="shared" ref="F318:F331" si="77">F$51</f>
        <v>1</v>
      </c>
      <c r="G318" s="5">
        <v>10</v>
      </c>
      <c r="H318" s="40">
        <f t="shared" si="76"/>
        <v>0.73041586676905357</v>
      </c>
      <c r="I318" s="41">
        <v>125</v>
      </c>
      <c r="J318" s="33">
        <f t="shared" si="71"/>
        <v>11.363636363636363</v>
      </c>
      <c r="K318" s="33">
        <f t="shared" si="72"/>
        <v>8.3000000000000007</v>
      </c>
      <c r="L318" s="33">
        <f t="shared" si="73"/>
        <v>-3.0636363636363626</v>
      </c>
      <c r="M318" s="33"/>
      <c r="N318" s="33"/>
      <c r="O318" s="33">
        <f t="shared" si="74"/>
        <v>8.3000000000000007</v>
      </c>
      <c r="P318" s="33">
        <f t="shared" si="75"/>
        <v>8.3000000000000007</v>
      </c>
      <c r="Q318" s="33"/>
      <c r="R318" s="63"/>
      <c r="S318" s="63"/>
      <c r="T318" s="1"/>
      <c r="U318" s="70"/>
      <c r="V318" s="1"/>
      <c r="W318" s="1"/>
      <c r="X318" s="1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9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9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9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9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9"/>
      <c r="FE318" s="8"/>
      <c r="FF318" s="8"/>
    </row>
    <row r="319" spans="1:162" s="2" customFormat="1" ht="17.100000000000001" customHeight="1">
      <c r="A319" s="42" t="s">
        <v>298</v>
      </c>
      <c r="B319" s="64">
        <v>751</v>
      </c>
      <c r="C319" s="64">
        <v>339.88322999999997</v>
      </c>
      <c r="D319" s="4">
        <f t="shared" si="70"/>
        <v>0.45257420772303592</v>
      </c>
      <c r="E319" s="10">
        <v>15</v>
      </c>
      <c r="F319" s="5">
        <f t="shared" si="77"/>
        <v>1</v>
      </c>
      <c r="G319" s="5">
        <v>10</v>
      </c>
      <c r="H319" s="40">
        <f t="shared" si="76"/>
        <v>0.67154452463382153</v>
      </c>
      <c r="I319" s="41">
        <v>707</v>
      </c>
      <c r="J319" s="33">
        <f t="shared" si="71"/>
        <v>64.272727272727266</v>
      </c>
      <c r="K319" s="33">
        <f t="shared" si="72"/>
        <v>43.2</v>
      </c>
      <c r="L319" s="33">
        <f t="shared" si="73"/>
        <v>-21.072727272727263</v>
      </c>
      <c r="M319" s="33"/>
      <c r="N319" s="33"/>
      <c r="O319" s="33">
        <f t="shared" si="74"/>
        <v>43.2</v>
      </c>
      <c r="P319" s="33">
        <f t="shared" si="75"/>
        <v>43.2</v>
      </c>
      <c r="Q319" s="33"/>
      <c r="R319" s="63"/>
      <c r="S319" s="63"/>
      <c r="U319" s="70"/>
      <c r="V319" s="1"/>
      <c r="X319" s="63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9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9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9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9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9"/>
      <c r="FE319" s="8"/>
      <c r="FF319" s="8"/>
    </row>
    <row r="320" spans="1:162" s="2" customFormat="1" ht="17.100000000000001" customHeight="1">
      <c r="A320" s="42" t="s">
        <v>299</v>
      </c>
      <c r="B320" s="64">
        <v>492.7</v>
      </c>
      <c r="C320" s="64">
        <v>147.56398000000021</v>
      </c>
      <c r="D320" s="4">
        <f t="shared" si="70"/>
        <v>0.29950066977877049</v>
      </c>
      <c r="E320" s="10">
        <v>15</v>
      </c>
      <c r="F320" s="5">
        <f t="shared" si="77"/>
        <v>1</v>
      </c>
      <c r="G320" s="5">
        <v>10</v>
      </c>
      <c r="H320" s="40">
        <f t="shared" si="76"/>
        <v>0.57970040186726235</v>
      </c>
      <c r="I320" s="41">
        <v>1001</v>
      </c>
      <c r="J320" s="33">
        <f t="shared" si="71"/>
        <v>91</v>
      </c>
      <c r="K320" s="33">
        <f t="shared" si="72"/>
        <v>52.8</v>
      </c>
      <c r="L320" s="33">
        <f t="shared" si="73"/>
        <v>-38.200000000000003</v>
      </c>
      <c r="M320" s="33"/>
      <c r="N320" s="33"/>
      <c r="O320" s="33">
        <f t="shared" si="74"/>
        <v>52.8</v>
      </c>
      <c r="P320" s="33">
        <f t="shared" si="75"/>
        <v>52.8</v>
      </c>
      <c r="Q320" s="33"/>
      <c r="R320" s="63"/>
      <c r="S320" s="63"/>
      <c r="T320" s="1"/>
      <c r="U320" s="70"/>
      <c r="V320" s="1"/>
      <c r="W320" s="1"/>
      <c r="X320" s="1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9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9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9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9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9"/>
      <c r="FE320" s="8"/>
      <c r="FF320" s="8"/>
    </row>
    <row r="321" spans="1:162" s="2" customFormat="1" ht="17.100000000000001" customHeight="1">
      <c r="A321" s="42" t="s">
        <v>300</v>
      </c>
      <c r="B321" s="64">
        <v>345</v>
      </c>
      <c r="C321" s="64">
        <v>251.87482000000006</v>
      </c>
      <c r="D321" s="4">
        <f t="shared" si="70"/>
        <v>0.73007194202898562</v>
      </c>
      <c r="E321" s="10">
        <v>15</v>
      </c>
      <c r="F321" s="5">
        <f t="shared" si="77"/>
        <v>1</v>
      </c>
      <c r="G321" s="5">
        <v>10</v>
      </c>
      <c r="H321" s="40">
        <f t="shared" si="76"/>
        <v>0.83804316521739142</v>
      </c>
      <c r="I321" s="41">
        <v>789</v>
      </c>
      <c r="J321" s="33">
        <f t="shared" si="71"/>
        <v>71.727272727272734</v>
      </c>
      <c r="K321" s="33">
        <f t="shared" si="72"/>
        <v>60.1</v>
      </c>
      <c r="L321" s="33">
        <f t="shared" si="73"/>
        <v>-11.627272727272732</v>
      </c>
      <c r="M321" s="33"/>
      <c r="N321" s="33"/>
      <c r="O321" s="33">
        <f t="shared" si="74"/>
        <v>60.1</v>
      </c>
      <c r="P321" s="33">
        <f t="shared" si="75"/>
        <v>60.1</v>
      </c>
      <c r="Q321" s="33"/>
      <c r="R321" s="63"/>
      <c r="S321" s="63"/>
      <c r="T321" s="1"/>
      <c r="U321" s="70"/>
      <c r="V321" s="1"/>
      <c r="W321" s="1"/>
      <c r="X321" s="1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9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9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9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9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9"/>
      <c r="FE321" s="8"/>
      <c r="FF321" s="8"/>
    </row>
    <row r="322" spans="1:162" s="2" customFormat="1" ht="17.100000000000001" customHeight="1">
      <c r="A322" s="42" t="s">
        <v>301</v>
      </c>
      <c r="B322" s="64">
        <v>500.2</v>
      </c>
      <c r="C322" s="64">
        <v>146.5647699999991</v>
      </c>
      <c r="D322" s="4">
        <f t="shared" si="70"/>
        <v>0.2930123350659718</v>
      </c>
      <c r="E322" s="10">
        <v>15</v>
      </c>
      <c r="F322" s="5">
        <f t="shared" si="77"/>
        <v>1</v>
      </c>
      <c r="G322" s="5">
        <v>10</v>
      </c>
      <c r="H322" s="40">
        <f t="shared" si="76"/>
        <v>0.57580740103958306</v>
      </c>
      <c r="I322" s="41">
        <v>604</v>
      </c>
      <c r="J322" s="33">
        <f t="shared" si="71"/>
        <v>54.909090909090907</v>
      </c>
      <c r="K322" s="33">
        <f t="shared" si="72"/>
        <v>31.6</v>
      </c>
      <c r="L322" s="33">
        <f t="shared" si="73"/>
        <v>-23.309090909090905</v>
      </c>
      <c r="M322" s="33"/>
      <c r="N322" s="33"/>
      <c r="O322" s="33">
        <f t="shared" si="74"/>
        <v>31.6</v>
      </c>
      <c r="P322" s="33">
        <f t="shared" si="75"/>
        <v>30.700000000000003</v>
      </c>
      <c r="Q322" s="33">
        <v>0.9</v>
      </c>
      <c r="R322" s="63"/>
      <c r="S322" s="63"/>
      <c r="T322" s="1"/>
      <c r="U322" s="70"/>
      <c r="V322" s="1"/>
      <c r="W322" s="1"/>
      <c r="X322" s="1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9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9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9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9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9"/>
      <c r="FE322" s="8"/>
      <c r="FF322" s="8"/>
    </row>
    <row r="323" spans="1:162" s="2" customFormat="1" ht="17.100000000000001" customHeight="1">
      <c r="A323" s="42" t="s">
        <v>302</v>
      </c>
      <c r="B323" s="64">
        <v>1420.7</v>
      </c>
      <c r="C323" s="64">
        <v>725.65436000000034</v>
      </c>
      <c r="D323" s="4">
        <f t="shared" si="70"/>
        <v>0.51077240796790335</v>
      </c>
      <c r="E323" s="10">
        <v>15</v>
      </c>
      <c r="F323" s="5">
        <f t="shared" si="77"/>
        <v>1</v>
      </c>
      <c r="G323" s="5">
        <v>10</v>
      </c>
      <c r="H323" s="40">
        <f t="shared" si="76"/>
        <v>0.70646344478074197</v>
      </c>
      <c r="I323" s="41">
        <v>19</v>
      </c>
      <c r="J323" s="33">
        <f t="shared" si="71"/>
        <v>1.7272727272727273</v>
      </c>
      <c r="K323" s="33">
        <f t="shared" si="72"/>
        <v>1.2</v>
      </c>
      <c r="L323" s="33">
        <f t="shared" si="73"/>
        <v>-0.52727272727272734</v>
      </c>
      <c r="M323" s="33"/>
      <c r="N323" s="33">
        <v>1.2</v>
      </c>
      <c r="O323" s="33">
        <f t="shared" si="74"/>
        <v>0</v>
      </c>
      <c r="P323" s="33">
        <f t="shared" si="75"/>
        <v>0</v>
      </c>
      <c r="Q323" s="33"/>
      <c r="R323" s="63"/>
      <c r="S323" s="63"/>
      <c r="U323" s="70"/>
      <c r="V323" s="1"/>
      <c r="W323" s="1"/>
      <c r="X323" s="1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9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9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9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9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9"/>
      <c r="FE323" s="8"/>
      <c r="FF323" s="8"/>
    </row>
    <row r="324" spans="1:162" s="2" customFormat="1" ht="16.5" customHeight="1">
      <c r="A324" s="42" t="s">
        <v>303</v>
      </c>
      <c r="B324" s="64">
        <v>1502.1</v>
      </c>
      <c r="C324" s="64">
        <v>719.41100999999981</v>
      </c>
      <c r="D324" s="4">
        <f t="shared" si="70"/>
        <v>0.47893682844018365</v>
      </c>
      <c r="E324" s="10">
        <v>15</v>
      </c>
      <c r="F324" s="5">
        <f t="shared" si="77"/>
        <v>1</v>
      </c>
      <c r="G324" s="5">
        <v>10</v>
      </c>
      <c r="H324" s="40">
        <f t="shared" si="76"/>
        <v>0.68736209706411022</v>
      </c>
      <c r="I324" s="41">
        <v>576</v>
      </c>
      <c r="J324" s="33">
        <f t="shared" si="71"/>
        <v>52.363636363636367</v>
      </c>
      <c r="K324" s="33">
        <f t="shared" si="72"/>
        <v>36</v>
      </c>
      <c r="L324" s="33">
        <f t="shared" si="73"/>
        <v>-16.363636363636367</v>
      </c>
      <c r="M324" s="33"/>
      <c r="N324" s="33"/>
      <c r="O324" s="33">
        <f t="shared" si="74"/>
        <v>36</v>
      </c>
      <c r="P324" s="33">
        <f t="shared" si="75"/>
        <v>36</v>
      </c>
      <c r="Q324" s="33"/>
      <c r="R324" s="63"/>
      <c r="S324" s="63"/>
      <c r="T324" s="1"/>
      <c r="U324" s="70"/>
      <c r="V324" s="1"/>
      <c r="W324" s="1"/>
      <c r="X324" s="1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9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9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9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9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9"/>
      <c r="FE324" s="8"/>
      <c r="FF324" s="8"/>
    </row>
    <row r="325" spans="1:162" s="2" customFormat="1" ht="17.100000000000001" customHeight="1">
      <c r="A325" s="42" t="s">
        <v>304</v>
      </c>
      <c r="B325" s="64">
        <v>348.7</v>
      </c>
      <c r="C325" s="64">
        <v>181.74314000000012</v>
      </c>
      <c r="D325" s="4">
        <f t="shared" si="70"/>
        <v>0.52120200745626655</v>
      </c>
      <c r="E325" s="10">
        <v>15</v>
      </c>
      <c r="F325" s="5">
        <f t="shared" si="77"/>
        <v>1</v>
      </c>
      <c r="G325" s="5">
        <v>10</v>
      </c>
      <c r="H325" s="40">
        <f t="shared" si="76"/>
        <v>0.71272120447375997</v>
      </c>
      <c r="I325" s="41">
        <v>1076</v>
      </c>
      <c r="J325" s="33">
        <f t="shared" si="71"/>
        <v>97.818181818181813</v>
      </c>
      <c r="K325" s="33">
        <f t="shared" si="72"/>
        <v>69.7</v>
      </c>
      <c r="L325" s="33">
        <f t="shared" si="73"/>
        <v>-28.11818181818181</v>
      </c>
      <c r="M325" s="33"/>
      <c r="N325" s="33"/>
      <c r="O325" s="33">
        <f t="shared" si="74"/>
        <v>69.7</v>
      </c>
      <c r="P325" s="33">
        <f t="shared" si="75"/>
        <v>53.900000000000048</v>
      </c>
      <c r="Q325" s="33">
        <v>15.799999999999955</v>
      </c>
      <c r="R325" s="63"/>
      <c r="S325" s="63"/>
      <c r="T325" s="1"/>
      <c r="U325" s="70"/>
      <c r="V325" s="1"/>
      <c r="W325" s="1"/>
      <c r="X325" s="1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9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9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9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9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9"/>
      <c r="FE325" s="8"/>
      <c r="FF325" s="8"/>
    </row>
    <row r="326" spans="1:162" s="2" customFormat="1" ht="17.100000000000001" customHeight="1">
      <c r="A326" s="42" t="s">
        <v>305</v>
      </c>
      <c r="B326" s="64">
        <v>651.1</v>
      </c>
      <c r="C326" s="64">
        <v>389.50360999999987</v>
      </c>
      <c r="D326" s="4">
        <f t="shared" si="70"/>
        <v>0.59822394409460888</v>
      </c>
      <c r="E326" s="10">
        <v>15</v>
      </c>
      <c r="F326" s="5">
        <f t="shared" si="77"/>
        <v>1</v>
      </c>
      <c r="G326" s="5">
        <v>10</v>
      </c>
      <c r="H326" s="40">
        <f t="shared" si="76"/>
        <v>0.75893436645676526</v>
      </c>
      <c r="I326" s="41">
        <v>261</v>
      </c>
      <c r="J326" s="33">
        <f t="shared" si="71"/>
        <v>23.727272727272727</v>
      </c>
      <c r="K326" s="33">
        <f t="shared" si="72"/>
        <v>18</v>
      </c>
      <c r="L326" s="33">
        <f t="shared" si="73"/>
        <v>-5.7272727272727266</v>
      </c>
      <c r="M326" s="33"/>
      <c r="N326" s="33"/>
      <c r="O326" s="33">
        <f t="shared" si="74"/>
        <v>18</v>
      </c>
      <c r="P326" s="33">
        <f t="shared" si="75"/>
        <v>18</v>
      </c>
      <c r="Q326" s="33"/>
      <c r="R326" s="63"/>
      <c r="S326" s="63"/>
      <c r="T326" s="1"/>
      <c r="U326" s="70"/>
      <c r="V326" s="1"/>
      <c r="W326" s="1"/>
      <c r="X326" s="1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9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9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9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9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9"/>
      <c r="FE326" s="8"/>
      <c r="FF326" s="8"/>
    </row>
    <row r="327" spans="1:162" s="2" customFormat="1" ht="17.100000000000001" customHeight="1">
      <c r="A327" s="42" t="s">
        <v>306</v>
      </c>
      <c r="B327" s="64">
        <v>418.7</v>
      </c>
      <c r="C327" s="64">
        <v>263.16742000000005</v>
      </c>
      <c r="D327" s="4">
        <f t="shared" si="70"/>
        <v>0.62853455935037028</v>
      </c>
      <c r="E327" s="10">
        <v>15</v>
      </c>
      <c r="F327" s="5">
        <f t="shared" si="77"/>
        <v>1</v>
      </c>
      <c r="G327" s="5">
        <v>10</v>
      </c>
      <c r="H327" s="40">
        <f t="shared" si="76"/>
        <v>0.7771207356102221</v>
      </c>
      <c r="I327" s="41">
        <v>1061</v>
      </c>
      <c r="J327" s="33">
        <f t="shared" si="71"/>
        <v>96.454545454545453</v>
      </c>
      <c r="K327" s="33">
        <f t="shared" si="72"/>
        <v>75</v>
      </c>
      <c r="L327" s="33">
        <f t="shared" si="73"/>
        <v>-21.454545454545453</v>
      </c>
      <c r="M327" s="33"/>
      <c r="N327" s="33"/>
      <c r="O327" s="33">
        <f t="shared" si="74"/>
        <v>75</v>
      </c>
      <c r="P327" s="33">
        <f t="shared" si="75"/>
        <v>75</v>
      </c>
      <c r="Q327" s="33"/>
      <c r="R327" s="63"/>
      <c r="S327" s="63"/>
      <c r="T327" s="1"/>
      <c r="U327" s="70"/>
      <c r="V327" s="1"/>
      <c r="W327" s="1"/>
      <c r="X327" s="1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9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9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9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9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9"/>
      <c r="FE327" s="8"/>
      <c r="FF327" s="8"/>
    </row>
    <row r="328" spans="1:162" s="2" customFormat="1" ht="17.100000000000001" customHeight="1">
      <c r="A328" s="42" t="s">
        <v>307</v>
      </c>
      <c r="B328" s="64">
        <v>379.1</v>
      </c>
      <c r="C328" s="64">
        <v>215.34704000000005</v>
      </c>
      <c r="D328" s="4">
        <f t="shared" si="70"/>
        <v>0.56804811395410193</v>
      </c>
      <c r="E328" s="10">
        <v>15</v>
      </c>
      <c r="F328" s="5">
        <f t="shared" si="77"/>
        <v>1</v>
      </c>
      <c r="G328" s="5">
        <v>10</v>
      </c>
      <c r="H328" s="40">
        <f t="shared" si="76"/>
        <v>0.7408288683724612</v>
      </c>
      <c r="I328" s="41">
        <v>978</v>
      </c>
      <c r="J328" s="33">
        <f t="shared" si="71"/>
        <v>88.909090909090907</v>
      </c>
      <c r="K328" s="33">
        <f t="shared" si="72"/>
        <v>65.900000000000006</v>
      </c>
      <c r="L328" s="33">
        <f t="shared" si="73"/>
        <v>-23.009090909090901</v>
      </c>
      <c r="M328" s="33"/>
      <c r="N328" s="33"/>
      <c r="O328" s="33">
        <f t="shared" si="74"/>
        <v>65.900000000000006</v>
      </c>
      <c r="P328" s="33">
        <f t="shared" si="75"/>
        <v>65.900000000000006</v>
      </c>
      <c r="Q328" s="33"/>
      <c r="R328" s="63"/>
      <c r="S328" s="63"/>
      <c r="T328" s="1"/>
      <c r="U328" s="70"/>
      <c r="V328" s="1"/>
      <c r="W328" s="1"/>
      <c r="X328" s="1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9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9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9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9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9"/>
      <c r="FE328" s="8"/>
      <c r="FF328" s="8"/>
    </row>
    <row r="329" spans="1:162" s="2" customFormat="1" ht="17.100000000000001" customHeight="1">
      <c r="A329" s="42" t="s">
        <v>308</v>
      </c>
      <c r="B329" s="64">
        <v>299.7</v>
      </c>
      <c r="C329" s="64">
        <v>158.91077000000001</v>
      </c>
      <c r="D329" s="4">
        <f t="shared" si="70"/>
        <v>0.53023279946613289</v>
      </c>
      <c r="E329" s="10">
        <v>15</v>
      </c>
      <c r="F329" s="5">
        <f t="shared" si="77"/>
        <v>1</v>
      </c>
      <c r="G329" s="5">
        <v>10</v>
      </c>
      <c r="H329" s="40">
        <f t="shared" si="76"/>
        <v>0.71813967967967973</v>
      </c>
      <c r="I329" s="41">
        <v>1157</v>
      </c>
      <c r="J329" s="33">
        <f t="shared" si="71"/>
        <v>105.18181818181819</v>
      </c>
      <c r="K329" s="33">
        <f t="shared" si="72"/>
        <v>75.5</v>
      </c>
      <c r="L329" s="33">
        <f t="shared" si="73"/>
        <v>-29.681818181818187</v>
      </c>
      <c r="M329" s="33"/>
      <c r="N329" s="33"/>
      <c r="O329" s="33">
        <f t="shared" si="74"/>
        <v>75.5</v>
      </c>
      <c r="P329" s="33">
        <f t="shared" si="75"/>
        <v>75.5</v>
      </c>
      <c r="Q329" s="33"/>
      <c r="R329" s="63"/>
      <c r="S329" s="63"/>
      <c r="T329" s="1"/>
      <c r="U329" s="70"/>
      <c r="V329" s="1"/>
      <c r="W329" s="1"/>
      <c r="X329" s="1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9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9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9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9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9"/>
      <c r="FE329" s="8"/>
      <c r="FF329" s="8"/>
    </row>
    <row r="330" spans="1:162" s="2" customFormat="1" ht="17.100000000000001" customHeight="1">
      <c r="A330" s="42" t="s">
        <v>309</v>
      </c>
      <c r="B330" s="64">
        <v>586.79999999999995</v>
      </c>
      <c r="C330" s="64">
        <v>415.70908000000009</v>
      </c>
      <c r="D330" s="4">
        <f t="shared" si="70"/>
        <v>0.70843401499659187</v>
      </c>
      <c r="E330" s="10">
        <v>15</v>
      </c>
      <c r="F330" s="5">
        <f t="shared" si="77"/>
        <v>1</v>
      </c>
      <c r="G330" s="5">
        <v>10</v>
      </c>
      <c r="H330" s="40">
        <f t="shared" si="76"/>
        <v>0.82506040899795519</v>
      </c>
      <c r="I330" s="41">
        <v>1126</v>
      </c>
      <c r="J330" s="33">
        <f t="shared" si="71"/>
        <v>102.36363636363636</v>
      </c>
      <c r="K330" s="33">
        <f t="shared" si="72"/>
        <v>84.5</v>
      </c>
      <c r="L330" s="33">
        <f t="shared" si="73"/>
        <v>-17.86363636363636</v>
      </c>
      <c r="M330" s="33"/>
      <c r="N330" s="33"/>
      <c r="O330" s="33">
        <f t="shared" si="74"/>
        <v>84.5</v>
      </c>
      <c r="P330" s="33">
        <f t="shared" si="75"/>
        <v>84.5</v>
      </c>
      <c r="Q330" s="33"/>
      <c r="R330" s="63"/>
      <c r="S330" s="63"/>
      <c r="T330" s="1"/>
      <c r="U330" s="70"/>
      <c r="V330" s="1"/>
      <c r="W330" s="1"/>
      <c r="X330" s="1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9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9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9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9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9"/>
      <c r="FE330" s="8"/>
      <c r="FF330" s="8"/>
    </row>
    <row r="331" spans="1:162" s="2" customFormat="1" ht="17.100000000000001" customHeight="1">
      <c r="A331" s="42" t="s">
        <v>310</v>
      </c>
      <c r="B331" s="64">
        <v>316.5</v>
      </c>
      <c r="C331" s="64">
        <v>91.615599999999858</v>
      </c>
      <c r="D331" s="4">
        <f t="shared" si="70"/>
        <v>0.28946477093206907</v>
      </c>
      <c r="E331" s="10">
        <v>15</v>
      </c>
      <c r="F331" s="5">
        <f t="shared" si="77"/>
        <v>1</v>
      </c>
      <c r="G331" s="5">
        <v>10</v>
      </c>
      <c r="H331" s="40">
        <f t="shared" si="76"/>
        <v>0.5736788625592415</v>
      </c>
      <c r="I331" s="41">
        <v>618</v>
      </c>
      <c r="J331" s="33">
        <f t="shared" si="71"/>
        <v>56.18181818181818</v>
      </c>
      <c r="K331" s="33">
        <f t="shared" si="72"/>
        <v>32.200000000000003</v>
      </c>
      <c r="L331" s="33">
        <f t="shared" si="73"/>
        <v>-23.981818181818177</v>
      </c>
      <c r="M331" s="33"/>
      <c r="N331" s="33"/>
      <c r="O331" s="33">
        <f t="shared" si="74"/>
        <v>32.200000000000003</v>
      </c>
      <c r="P331" s="33">
        <f t="shared" si="75"/>
        <v>32.200000000000003</v>
      </c>
      <c r="Q331" s="33"/>
      <c r="R331" s="63"/>
      <c r="S331" s="63"/>
      <c r="T331" s="1"/>
      <c r="U331" s="70"/>
      <c r="V331" s="1"/>
      <c r="W331" s="1"/>
      <c r="X331" s="1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9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9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9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9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9"/>
      <c r="FE331" s="8"/>
      <c r="FF331" s="8"/>
    </row>
    <row r="332" spans="1:162" s="2" customFormat="1" ht="17.100000000000001" customHeight="1">
      <c r="A332" s="17" t="s">
        <v>311</v>
      </c>
      <c r="B332" s="65"/>
      <c r="C332" s="65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33"/>
      <c r="Q332" s="33"/>
      <c r="R332" s="63"/>
      <c r="S332" s="63"/>
      <c r="T332" s="1"/>
      <c r="U332" s="70"/>
      <c r="V332" s="1"/>
      <c r="W332" s="1"/>
      <c r="X332" s="1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9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9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9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9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9"/>
      <c r="FE332" s="8"/>
      <c r="FF332" s="8"/>
    </row>
    <row r="333" spans="1:162" s="2" customFormat="1" ht="17.100000000000001" customHeight="1">
      <c r="A333" s="13" t="s">
        <v>312</v>
      </c>
      <c r="B333" s="64">
        <v>209.7</v>
      </c>
      <c r="C333" s="64">
        <v>173.62774999999999</v>
      </c>
      <c r="D333" s="4">
        <f t="shared" si="70"/>
        <v>0.82798164043872202</v>
      </c>
      <c r="E333" s="10">
        <v>15</v>
      </c>
      <c r="F333" s="5">
        <f>F$52</f>
        <v>1</v>
      </c>
      <c r="G333" s="5">
        <v>10</v>
      </c>
      <c r="H333" s="40">
        <f t="shared" si="76"/>
        <v>0.89678898426323317</v>
      </c>
      <c r="I333" s="41">
        <v>1984</v>
      </c>
      <c r="J333" s="33">
        <f t="shared" si="71"/>
        <v>180.36363636363637</v>
      </c>
      <c r="K333" s="33">
        <f t="shared" si="72"/>
        <v>161.69999999999999</v>
      </c>
      <c r="L333" s="33">
        <f t="shared" si="73"/>
        <v>-18.663636363636385</v>
      </c>
      <c r="M333" s="33"/>
      <c r="N333" s="33"/>
      <c r="O333" s="33">
        <f t="shared" si="74"/>
        <v>161.69999999999999</v>
      </c>
      <c r="P333" s="33">
        <f t="shared" si="75"/>
        <v>73.199999999999989</v>
      </c>
      <c r="Q333" s="33">
        <v>88.5</v>
      </c>
      <c r="R333" s="63"/>
      <c r="S333" s="63"/>
      <c r="T333" s="1"/>
      <c r="U333" s="70"/>
      <c r="V333" s="1"/>
      <c r="W333" s="1"/>
      <c r="X333" s="1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9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9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9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9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9"/>
      <c r="FE333" s="8"/>
      <c r="FF333" s="8"/>
    </row>
    <row r="334" spans="1:162" s="2" customFormat="1" ht="17.100000000000001" customHeight="1">
      <c r="A334" s="13" t="s">
        <v>313</v>
      </c>
      <c r="B334" s="64">
        <v>277.3</v>
      </c>
      <c r="C334" s="64">
        <v>176.12754999999981</v>
      </c>
      <c r="D334" s="4">
        <f t="shared" si="70"/>
        <v>0.63515164082221354</v>
      </c>
      <c r="E334" s="10">
        <v>15</v>
      </c>
      <c r="F334" s="5">
        <f t="shared" ref="F334:F343" si="78">F$52</f>
        <v>1</v>
      </c>
      <c r="G334" s="5">
        <v>10</v>
      </c>
      <c r="H334" s="40">
        <f t="shared" si="76"/>
        <v>0.78109098449332803</v>
      </c>
      <c r="I334" s="41">
        <v>1744</v>
      </c>
      <c r="J334" s="33">
        <f t="shared" si="71"/>
        <v>158.54545454545453</v>
      </c>
      <c r="K334" s="33">
        <f t="shared" si="72"/>
        <v>123.8</v>
      </c>
      <c r="L334" s="33">
        <f t="shared" si="73"/>
        <v>-34.745454545454535</v>
      </c>
      <c r="M334" s="33"/>
      <c r="N334" s="33"/>
      <c r="O334" s="33">
        <f t="shared" si="74"/>
        <v>123.8</v>
      </c>
      <c r="P334" s="33">
        <f t="shared" si="75"/>
        <v>123.8</v>
      </c>
      <c r="Q334" s="33"/>
      <c r="R334" s="63"/>
      <c r="S334" s="63"/>
      <c r="T334" s="1"/>
      <c r="U334" s="70"/>
      <c r="V334" s="1"/>
      <c r="W334" s="1"/>
      <c r="X334" s="1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9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9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9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9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9"/>
      <c r="FE334" s="8"/>
      <c r="FF334" s="8"/>
    </row>
    <row r="335" spans="1:162" s="2" customFormat="1" ht="17.100000000000001" customHeight="1">
      <c r="A335" s="13" t="s">
        <v>266</v>
      </c>
      <c r="B335" s="64">
        <v>270</v>
      </c>
      <c r="C335" s="64">
        <v>218.7961499999999</v>
      </c>
      <c r="D335" s="4">
        <f t="shared" si="70"/>
        <v>0.81035611111111072</v>
      </c>
      <c r="E335" s="10">
        <v>15</v>
      </c>
      <c r="F335" s="5">
        <f t="shared" si="78"/>
        <v>1</v>
      </c>
      <c r="G335" s="5">
        <v>10</v>
      </c>
      <c r="H335" s="40">
        <f t="shared" si="76"/>
        <v>0.88621366666666646</v>
      </c>
      <c r="I335" s="41">
        <v>1511</v>
      </c>
      <c r="J335" s="33">
        <f t="shared" si="71"/>
        <v>137.36363636363637</v>
      </c>
      <c r="K335" s="33">
        <f t="shared" si="72"/>
        <v>121.7</v>
      </c>
      <c r="L335" s="33">
        <f t="shared" si="73"/>
        <v>-15.663636363636371</v>
      </c>
      <c r="M335" s="33"/>
      <c r="N335" s="33"/>
      <c r="O335" s="33">
        <f t="shared" si="74"/>
        <v>121.7</v>
      </c>
      <c r="P335" s="33">
        <f t="shared" si="75"/>
        <v>91.800000000000011</v>
      </c>
      <c r="Q335" s="33">
        <v>29.9</v>
      </c>
      <c r="R335" s="63"/>
      <c r="U335" s="70"/>
      <c r="V335" s="1"/>
      <c r="W335" s="1"/>
      <c r="X335" s="1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9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9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9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9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9"/>
      <c r="FE335" s="8"/>
      <c r="FF335" s="8"/>
    </row>
    <row r="336" spans="1:162" s="2" customFormat="1" ht="17.100000000000001" customHeight="1">
      <c r="A336" s="13" t="s">
        <v>314</v>
      </c>
      <c r="B336" s="64">
        <v>678.7</v>
      </c>
      <c r="C336" s="64">
        <v>692.1861600000002</v>
      </c>
      <c r="D336" s="4">
        <f t="shared" si="70"/>
        <v>1.0198705761013704</v>
      </c>
      <c r="E336" s="10">
        <v>15</v>
      </c>
      <c r="F336" s="5">
        <f t="shared" si="78"/>
        <v>1</v>
      </c>
      <c r="G336" s="5">
        <v>10</v>
      </c>
      <c r="H336" s="40">
        <f t="shared" si="76"/>
        <v>1.0119223456608222</v>
      </c>
      <c r="I336" s="41">
        <v>2441</v>
      </c>
      <c r="J336" s="33">
        <f t="shared" si="71"/>
        <v>221.90909090909091</v>
      </c>
      <c r="K336" s="33">
        <f t="shared" si="72"/>
        <v>224.6</v>
      </c>
      <c r="L336" s="33">
        <f t="shared" si="73"/>
        <v>2.6909090909090878</v>
      </c>
      <c r="M336" s="33"/>
      <c r="N336" s="33"/>
      <c r="O336" s="33">
        <f t="shared" si="74"/>
        <v>224.6</v>
      </c>
      <c r="P336" s="33">
        <f t="shared" si="75"/>
        <v>207.1</v>
      </c>
      <c r="Q336" s="33">
        <v>17.5</v>
      </c>
      <c r="R336" s="63"/>
      <c r="S336" s="63"/>
      <c r="T336" s="1"/>
      <c r="U336" s="70"/>
      <c r="V336" s="1"/>
      <c r="W336" s="1"/>
      <c r="X336" s="1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9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9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9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9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9"/>
      <c r="FE336" s="8"/>
      <c r="FF336" s="8"/>
    </row>
    <row r="337" spans="1:162" s="2" customFormat="1" ht="17.100000000000001" customHeight="1">
      <c r="A337" s="13" t="s">
        <v>315</v>
      </c>
      <c r="B337" s="64">
        <v>1003.7</v>
      </c>
      <c r="C337" s="64">
        <v>926.5706600000002</v>
      </c>
      <c r="D337" s="4">
        <f t="shared" si="70"/>
        <v>0.92315498654976602</v>
      </c>
      <c r="E337" s="10">
        <v>15</v>
      </c>
      <c r="F337" s="5">
        <f t="shared" si="78"/>
        <v>1</v>
      </c>
      <c r="G337" s="5">
        <v>10</v>
      </c>
      <c r="H337" s="40">
        <f t="shared" si="76"/>
        <v>0.95389299192985955</v>
      </c>
      <c r="I337" s="41">
        <v>2674</v>
      </c>
      <c r="J337" s="33">
        <f t="shared" si="71"/>
        <v>243.09090909090909</v>
      </c>
      <c r="K337" s="33">
        <f t="shared" si="72"/>
        <v>231.9</v>
      </c>
      <c r="L337" s="33">
        <f t="shared" si="73"/>
        <v>-11.190909090909088</v>
      </c>
      <c r="M337" s="33"/>
      <c r="N337" s="33"/>
      <c r="O337" s="33">
        <f t="shared" si="74"/>
        <v>231.9</v>
      </c>
      <c r="P337" s="33">
        <f t="shared" si="75"/>
        <v>231.9</v>
      </c>
      <c r="Q337" s="33"/>
      <c r="R337" s="63"/>
      <c r="S337" s="63"/>
      <c r="T337" s="1"/>
      <c r="U337" s="70"/>
      <c r="V337" s="1"/>
      <c r="W337" s="1"/>
      <c r="X337" s="1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9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9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9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9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9"/>
      <c r="FE337" s="8"/>
      <c r="FF337" s="8"/>
    </row>
    <row r="338" spans="1:162" s="2" customFormat="1" ht="17.100000000000001" customHeight="1">
      <c r="A338" s="13" t="s">
        <v>316</v>
      </c>
      <c r="B338" s="64">
        <v>652.70000000000005</v>
      </c>
      <c r="C338" s="64">
        <v>436.56558999999987</v>
      </c>
      <c r="D338" s="4">
        <f t="shared" si="70"/>
        <v>0.66886102344109066</v>
      </c>
      <c r="E338" s="10">
        <v>15</v>
      </c>
      <c r="F338" s="5">
        <f t="shared" si="78"/>
        <v>1</v>
      </c>
      <c r="G338" s="5">
        <v>10</v>
      </c>
      <c r="H338" s="40">
        <f t="shared" si="76"/>
        <v>0.80131661406465438</v>
      </c>
      <c r="I338" s="41">
        <v>2733</v>
      </c>
      <c r="J338" s="33">
        <f t="shared" si="71"/>
        <v>248.45454545454547</v>
      </c>
      <c r="K338" s="33">
        <f t="shared" si="72"/>
        <v>199.1</v>
      </c>
      <c r="L338" s="33">
        <f t="shared" si="73"/>
        <v>-49.354545454545473</v>
      </c>
      <c r="M338" s="33"/>
      <c r="N338" s="33"/>
      <c r="O338" s="33">
        <f t="shared" si="74"/>
        <v>199.1</v>
      </c>
      <c r="P338" s="33">
        <f t="shared" si="75"/>
        <v>188</v>
      </c>
      <c r="Q338" s="33">
        <v>11.1</v>
      </c>
      <c r="R338" s="63"/>
      <c r="S338" s="63"/>
      <c r="T338" s="1"/>
      <c r="U338" s="70"/>
      <c r="V338" s="1"/>
      <c r="W338" s="1"/>
      <c r="X338" s="1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9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9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9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9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9"/>
      <c r="FE338" s="8"/>
      <c r="FF338" s="8"/>
    </row>
    <row r="339" spans="1:162" s="2" customFormat="1" ht="17.100000000000001" customHeight="1">
      <c r="A339" s="13" t="s">
        <v>317</v>
      </c>
      <c r="B339" s="64">
        <v>410.7</v>
      </c>
      <c r="C339" s="64">
        <v>473.4401599999992</v>
      </c>
      <c r="D339" s="4">
        <f t="shared" si="70"/>
        <v>1.152763963963962</v>
      </c>
      <c r="E339" s="10">
        <v>15</v>
      </c>
      <c r="F339" s="5">
        <f t="shared" si="78"/>
        <v>1</v>
      </c>
      <c r="G339" s="5">
        <v>10</v>
      </c>
      <c r="H339" s="40">
        <f t="shared" si="76"/>
        <v>1.0916583783783771</v>
      </c>
      <c r="I339" s="41">
        <v>2164</v>
      </c>
      <c r="J339" s="33">
        <f t="shared" si="71"/>
        <v>196.72727272727272</v>
      </c>
      <c r="K339" s="33">
        <f t="shared" si="72"/>
        <v>214.8</v>
      </c>
      <c r="L339" s="33">
        <f t="shared" si="73"/>
        <v>18.072727272727292</v>
      </c>
      <c r="M339" s="33"/>
      <c r="N339" s="33"/>
      <c r="O339" s="33">
        <f t="shared" si="74"/>
        <v>214.8</v>
      </c>
      <c r="P339" s="33">
        <f t="shared" si="75"/>
        <v>214.8</v>
      </c>
      <c r="Q339" s="33"/>
      <c r="R339" s="63"/>
      <c r="S339" s="63"/>
      <c r="U339" s="70"/>
      <c r="V339" s="1"/>
      <c r="W339" s="1"/>
      <c r="X339" s="1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9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9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9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9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9"/>
      <c r="FE339" s="8"/>
      <c r="FF339" s="8"/>
    </row>
    <row r="340" spans="1:162" s="2" customFormat="1" ht="17.100000000000001" customHeight="1">
      <c r="A340" s="13" t="s">
        <v>318</v>
      </c>
      <c r="B340" s="64">
        <v>106.3</v>
      </c>
      <c r="C340" s="64">
        <v>152.61396999999974</v>
      </c>
      <c r="D340" s="4">
        <f t="shared" si="70"/>
        <v>1.2235691157102537</v>
      </c>
      <c r="E340" s="10">
        <v>15</v>
      </c>
      <c r="F340" s="5">
        <f t="shared" si="78"/>
        <v>1</v>
      </c>
      <c r="G340" s="5">
        <v>10</v>
      </c>
      <c r="H340" s="40">
        <f t="shared" si="76"/>
        <v>1.1341414694261522</v>
      </c>
      <c r="I340" s="41">
        <v>1617</v>
      </c>
      <c r="J340" s="33">
        <f t="shared" si="71"/>
        <v>147</v>
      </c>
      <c r="K340" s="33">
        <f t="shared" si="72"/>
        <v>166.7</v>
      </c>
      <c r="L340" s="33">
        <f t="shared" si="73"/>
        <v>19.699999999999989</v>
      </c>
      <c r="M340" s="33"/>
      <c r="N340" s="33"/>
      <c r="O340" s="33">
        <f t="shared" si="74"/>
        <v>166.7</v>
      </c>
      <c r="P340" s="33">
        <f t="shared" si="75"/>
        <v>166.7</v>
      </c>
      <c r="Q340" s="33"/>
      <c r="R340" s="63"/>
      <c r="S340" s="63"/>
      <c r="U340" s="70"/>
      <c r="V340" s="1"/>
      <c r="W340" s="1"/>
      <c r="X340" s="1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9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9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9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9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9"/>
      <c r="FE340" s="8"/>
      <c r="FF340" s="8"/>
    </row>
    <row r="341" spans="1:162" s="2" customFormat="1" ht="17.100000000000001" customHeight="1">
      <c r="A341" s="13" t="s">
        <v>319</v>
      </c>
      <c r="B341" s="64">
        <v>21.2</v>
      </c>
      <c r="C341" s="64">
        <v>73.721159999999685</v>
      </c>
      <c r="D341" s="4">
        <f t="shared" si="70"/>
        <v>1.3</v>
      </c>
      <c r="E341" s="10">
        <v>15</v>
      </c>
      <c r="F341" s="5">
        <f t="shared" si="78"/>
        <v>1</v>
      </c>
      <c r="G341" s="5">
        <v>10</v>
      </c>
      <c r="H341" s="40">
        <f t="shared" si="76"/>
        <v>1.18</v>
      </c>
      <c r="I341" s="41">
        <v>1492</v>
      </c>
      <c r="J341" s="33">
        <f t="shared" si="71"/>
        <v>135.63636363636363</v>
      </c>
      <c r="K341" s="33">
        <f t="shared" si="72"/>
        <v>160.1</v>
      </c>
      <c r="L341" s="33">
        <f t="shared" si="73"/>
        <v>24.463636363636368</v>
      </c>
      <c r="M341" s="33"/>
      <c r="N341" s="33"/>
      <c r="O341" s="33">
        <f t="shared" si="74"/>
        <v>160.1</v>
      </c>
      <c r="P341" s="33">
        <f t="shared" si="75"/>
        <v>160.1</v>
      </c>
      <c r="Q341" s="33"/>
      <c r="R341" s="63"/>
      <c r="S341" s="63"/>
      <c r="U341" s="70"/>
      <c r="V341" s="1"/>
      <c r="W341" s="1"/>
      <c r="X341" s="1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9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9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9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9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9"/>
      <c r="FE341" s="8"/>
      <c r="FF341" s="8"/>
    </row>
    <row r="342" spans="1:162" s="2" customFormat="1" ht="17.100000000000001" customHeight="1">
      <c r="A342" s="13" t="s">
        <v>320</v>
      </c>
      <c r="B342" s="64">
        <v>326.7</v>
      </c>
      <c r="C342" s="64">
        <v>362.39699000000024</v>
      </c>
      <c r="D342" s="4">
        <f t="shared" si="70"/>
        <v>1.1092653504744421</v>
      </c>
      <c r="E342" s="10">
        <v>15</v>
      </c>
      <c r="F342" s="5">
        <f t="shared" si="78"/>
        <v>1</v>
      </c>
      <c r="G342" s="5">
        <v>10</v>
      </c>
      <c r="H342" s="40">
        <f t="shared" si="76"/>
        <v>1.0655592102846654</v>
      </c>
      <c r="I342" s="41">
        <v>1990</v>
      </c>
      <c r="J342" s="33">
        <f t="shared" si="71"/>
        <v>180.90909090909091</v>
      </c>
      <c r="K342" s="33">
        <f t="shared" si="72"/>
        <v>192.8</v>
      </c>
      <c r="L342" s="33">
        <f t="shared" si="73"/>
        <v>11.890909090909105</v>
      </c>
      <c r="M342" s="33"/>
      <c r="N342" s="33"/>
      <c r="O342" s="33">
        <f t="shared" si="74"/>
        <v>192.8</v>
      </c>
      <c r="P342" s="33">
        <f t="shared" si="75"/>
        <v>192.8</v>
      </c>
      <c r="Q342" s="33"/>
      <c r="R342" s="63"/>
      <c r="S342" s="63"/>
      <c r="U342" s="70"/>
      <c r="V342" s="1"/>
      <c r="W342" s="1"/>
      <c r="X342" s="1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9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9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9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9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9"/>
      <c r="FE342" s="8"/>
      <c r="FF342" s="8"/>
    </row>
    <row r="343" spans="1:162" s="2" customFormat="1" ht="17.100000000000001" customHeight="1">
      <c r="A343" s="13" t="s">
        <v>321</v>
      </c>
      <c r="B343" s="64">
        <v>2264.6</v>
      </c>
      <c r="C343" s="64">
        <v>1501.7243899999996</v>
      </c>
      <c r="D343" s="4">
        <f t="shared" si="70"/>
        <v>0.66313008478318458</v>
      </c>
      <c r="E343" s="10">
        <v>15</v>
      </c>
      <c r="F343" s="5">
        <f t="shared" si="78"/>
        <v>1</v>
      </c>
      <c r="G343" s="5">
        <v>10</v>
      </c>
      <c r="H343" s="40">
        <f t="shared" si="76"/>
        <v>0.79787805086991082</v>
      </c>
      <c r="I343" s="41">
        <v>4020</v>
      </c>
      <c r="J343" s="33">
        <f t="shared" si="71"/>
        <v>365.45454545454544</v>
      </c>
      <c r="K343" s="33">
        <f t="shared" si="72"/>
        <v>291.60000000000002</v>
      </c>
      <c r="L343" s="33">
        <f t="shared" si="73"/>
        <v>-73.854545454545416</v>
      </c>
      <c r="M343" s="33"/>
      <c r="N343" s="33"/>
      <c r="O343" s="33">
        <f t="shared" si="74"/>
        <v>291.60000000000002</v>
      </c>
      <c r="P343" s="33">
        <f t="shared" si="75"/>
        <v>291.60000000000002</v>
      </c>
      <c r="Q343" s="33"/>
      <c r="R343" s="63"/>
      <c r="S343" s="63"/>
      <c r="U343" s="70"/>
      <c r="V343" s="1"/>
      <c r="W343" s="1"/>
      <c r="X343" s="1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9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9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9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9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9"/>
      <c r="FE343" s="8"/>
      <c r="FF343" s="8"/>
    </row>
    <row r="344" spans="1:162" s="2" customFormat="1" ht="17.100000000000001" customHeight="1">
      <c r="A344" s="17" t="s">
        <v>322</v>
      </c>
      <c r="B344" s="65"/>
      <c r="C344" s="65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33"/>
      <c r="Q344" s="33"/>
      <c r="R344" s="63"/>
      <c r="S344" s="63"/>
      <c r="T344" s="1"/>
      <c r="U344" s="70"/>
      <c r="V344" s="1"/>
      <c r="W344" s="1"/>
      <c r="X344" s="1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9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9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9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9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9"/>
      <c r="FE344" s="8"/>
      <c r="FF344" s="8"/>
    </row>
    <row r="345" spans="1:162" s="2" customFormat="1" ht="17.100000000000001" customHeight="1">
      <c r="A345" s="42" t="s">
        <v>323</v>
      </c>
      <c r="B345" s="64">
        <v>347.3</v>
      </c>
      <c r="C345" s="64">
        <v>189.73424999999955</v>
      </c>
      <c r="D345" s="4">
        <f t="shared" si="70"/>
        <v>0.54631226605240291</v>
      </c>
      <c r="E345" s="10">
        <v>15</v>
      </c>
      <c r="F345" s="5">
        <f>F$53</f>
        <v>1</v>
      </c>
      <c r="G345" s="5">
        <v>10</v>
      </c>
      <c r="H345" s="40">
        <f t="shared" si="76"/>
        <v>0.7277873596314417</v>
      </c>
      <c r="I345" s="41">
        <v>1314</v>
      </c>
      <c r="J345" s="33">
        <f t="shared" si="71"/>
        <v>119.45454545454545</v>
      </c>
      <c r="K345" s="33">
        <f t="shared" si="72"/>
        <v>86.9</v>
      </c>
      <c r="L345" s="33">
        <f t="shared" si="73"/>
        <v>-32.554545454545448</v>
      </c>
      <c r="M345" s="33"/>
      <c r="N345" s="33"/>
      <c r="O345" s="33">
        <f t="shared" si="74"/>
        <v>86.9</v>
      </c>
      <c r="P345" s="33">
        <f t="shared" si="75"/>
        <v>86.9</v>
      </c>
      <c r="Q345" s="33"/>
      <c r="R345" s="63"/>
      <c r="S345" s="63"/>
      <c r="T345" s="1"/>
      <c r="U345" s="70"/>
      <c r="V345" s="1"/>
      <c r="W345" s="1"/>
      <c r="X345" s="1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9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9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9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9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9"/>
      <c r="FE345" s="8"/>
      <c r="FF345" s="8"/>
    </row>
    <row r="346" spans="1:162" s="2" customFormat="1" ht="17.100000000000001" customHeight="1">
      <c r="A346" s="42" t="s">
        <v>324</v>
      </c>
      <c r="B346" s="64">
        <v>112.7</v>
      </c>
      <c r="C346" s="64">
        <v>49.866160000000029</v>
      </c>
      <c r="D346" s="4">
        <f t="shared" si="70"/>
        <v>0.44246814551907743</v>
      </c>
      <c r="E346" s="10">
        <v>15</v>
      </c>
      <c r="F346" s="5">
        <f t="shared" ref="F346:F354" si="79">F$53</f>
        <v>1</v>
      </c>
      <c r="G346" s="5">
        <v>10</v>
      </c>
      <c r="H346" s="40">
        <f t="shared" si="76"/>
        <v>0.6654808873114465</v>
      </c>
      <c r="I346" s="41">
        <v>1329</v>
      </c>
      <c r="J346" s="33">
        <f t="shared" si="71"/>
        <v>120.81818181818181</v>
      </c>
      <c r="K346" s="33">
        <f t="shared" si="72"/>
        <v>80.400000000000006</v>
      </c>
      <c r="L346" s="33">
        <f t="shared" si="73"/>
        <v>-40.418181818181807</v>
      </c>
      <c r="M346" s="33"/>
      <c r="N346" s="33"/>
      <c r="O346" s="33">
        <f t="shared" si="74"/>
        <v>80.400000000000006</v>
      </c>
      <c r="P346" s="33">
        <f t="shared" si="75"/>
        <v>80.400000000000006</v>
      </c>
      <c r="Q346" s="33"/>
      <c r="R346" s="63"/>
      <c r="S346" s="63"/>
      <c r="T346" s="1"/>
      <c r="U346" s="70"/>
      <c r="V346" s="1"/>
      <c r="W346" s="1"/>
      <c r="X346" s="1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9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9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9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9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9"/>
      <c r="FE346" s="8"/>
      <c r="FF346" s="8"/>
    </row>
    <row r="347" spans="1:162" s="2" customFormat="1" ht="17.100000000000001" customHeight="1">
      <c r="A347" s="42" t="s">
        <v>325</v>
      </c>
      <c r="B347" s="64">
        <v>985.1</v>
      </c>
      <c r="C347" s="64">
        <v>359.49935999999985</v>
      </c>
      <c r="D347" s="4">
        <f t="shared" si="70"/>
        <v>0.36493692010963336</v>
      </c>
      <c r="E347" s="10">
        <v>15</v>
      </c>
      <c r="F347" s="5">
        <f t="shared" si="79"/>
        <v>1</v>
      </c>
      <c r="G347" s="5">
        <v>10</v>
      </c>
      <c r="H347" s="40">
        <f t="shared" si="76"/>
        <v>0.61896215206578009</v>
      </c>
      <c r="I347" s="41">
        <v>1854</v>
      </c>
      <c r="J347" s="33">
        <f t="shared" si="71"/>
        <v>168.54545454545453</v>
      </c>
      <c r="K347" s="33">
        <f t="shared" si="72"/>
        <v>104.3</v>
      </c>
      <c r="L347" s="33">
        <f t="shared" si="73"/>
        <v>-64.245454545454535</v>
      </c>
      <c r="M347" s="33"/>
      <c r="N347" s="33"/>
      <c r="O347" s="33">
        <f t="shared" si="74"/>
        <v>104.3</v>
      </c>
      <c r="P347" s="33">
        <f t="shared" si="75"/>
        <v>21.599999999999952</v>
      </c>
      <c r="Q347" s="33">
        <v>82.700000000000045</v>
      </c>
      <c r="R347" s="63"/>
      <c r="S347" s="63"/>
      <c r="T347" s="1"/>
      <c r="U347" s="70"/>
      <c r="V347" s="1"/>
      <c r="W347" s="1"/>
      <c r="X347" s="1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9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9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9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9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9"/>
      <c r="FE347" s="8"/>
      <c r="FF347" s="8"/>
    </row>
    <row r="348" spans="1:162" s="2" customFormat="1" ht="17.100000000000001" customHeight="1">
      <c r="A348" s="42" t="s">
        <v>326</v>
      </c>
      <c r="B348" s="64">
        <v>111.5</v>
      </c>
      <c r="C348" s="64">
        <v>115.97589999999991</v>
      </c>
      <c r="D348" s="4">
        <f t="shared" si="70"/>
        <v>1.0401426008968602</v>
      </c>
      <c r="E348" s="10">
        <v>15</v>
      </c>
      <c r="F348" s="5">
        <f t="shared" si="79"/>
        <v>1</v>
      </c>
      <c r="G348" s="5">
        <v>10</v>
      </c>
      <c r="H348" s="40">
        <f t="shared" si="76"/>
        <v>1.0240855605381161</v>
      </c>
      <c r="I348" s="41">
        <v>1528</v>
      </c>
      <c r="J348" s="33">
        <f t="shared" si="71"/>
        <v>138.90909090909091</v>
      </c>
      <c r="K348" s="33">
        <f t="shared" si="72"/>
        <v>142.30000000000001</v>
      </c>
      <c r="L348" s="33">
        <f t="shared" si="73"/>
        <v>3.3909090909091049</v>
      </c>
      <c r="M348" s="33"/>
      <c r="N348" s="33"/>
      <c r="O348" s="33">
        <f t="shared" si="74"/>
        <v>142.30000000000001</v>
      </c>
      <c r="P348" s="33">
        <f t="shared" si="75"/>
        <v>142.30000000000001</v>
      </c>
      <c r="Q348" s="33"/>
      <c r="R348" s="63"/>
      <c r="S348" s="63"/>
      <c r="T348" s="1"/>
      <c r="U348" s="70"/>
      <c r="V348" s="1"/>
      <c r="W348" s="1"/>
      <c r="X348" s="1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9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9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9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9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9"/>
      <c r="FE348" s="8"/>
      <c r="FF348" s="8"/>
    </row>
    <row r="349" spans="1:162" s="2" customFormat="1" ht="17.100000000000001" customHeight="1">
      <c r="A349" s="42" t="s">
        <v>327</v>
      </c>
      <c r="B349" s="64">
        <v>158.6</v>
      </c>
      <c r="C349" s="64">
        <v>129.65298999999999</v>
      </c>
      <c r="D349" s="4">
        <f t="shared" si="70"/>
        <v>0.81748417402269857</v>
      </c>
      <c r="E349" s="10">
        <v>15</v>
      </c>
      <c r="F349" s="5">
        <f t="shared" si="79"/>
        <v>1</v>
      </c>
      <c r="G349" s="5">
        <v>10</v>
      </c>
      <c r="H349" s="40">
        <f t="shared" si="76"/>
        <v>0.8904905044136191</v>
      </c>
      <c r="I349" s="41">
        <v>971</v>
      </c>
      <c r="J349" s="33">
        <f t="shared" si="71"/>
        <v>88.272727272727266</v>
      </c>
      <c r="K349" s="33">
        <f t="shared" si="72"/>
        <v>78.599999999999994</v>
      </c>
      <c r="L349" s="33">
        <f t="shared" si="73"/>
        <v>-9.672727272727272</v>
      </c>
      <c r="M349" s="33"/>
      <c r="N349" s="33"/>
      <c r="O349" s="33">
        <f t="shared" si="74"/>
        <v>78.599999999999994</v>
      </c>
      <c r="P349" s="33">
        <f t="shared" si="75"/>
        <v>14.80000000000004</v>
      </c>
      <c r="Q349" s="33">
        <v>63.799999999999955</v>
      </c>
      <c r="R349" s="63"/>
      <c r="S349" s="63"/>
      <c r="T349" s="1"/>
      <c r="U349" s="70"/>
      <c r="V349" s="1"/>
      <c r="W349" s="1"/>
      <c r="X349" s="1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9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9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9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9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9"/>
      <c r="FE349" s="8"/>
      <c r="FF349" s="8"/>
    </row>
    <row r="350" spans="1:162" s="2" customFormat="1" ht="17.100000000000001" customHeight="1">
      <c r="A350" s="42" t="s">
        <v>328</v>
      </c>
      <c r="B350" s="64">
        <v>703.1</v>
      </c>
      <c r="C350" s="64">
        <v>365.32765000000012</v>
      </c>
      <c r="D350" s="4">
        <f t="shared" si="70"/>
        <v>0.51959557673161727</v>
      </c>
      <c r="E350" s="10">
        <v>15</v>
      </c>
      <c r="F350" s="5">
        <f t="shared" si="79"/>
        <v>1</v>
      </c>
      <c r="G350" s="5">
        <v>10</v>
      </c>
      <c r="H350" s="40">
        <f t="shared" si="76"/>
        <v>0.71175734603897045</v>
      </c>
      <c r="I350" s="41">
        <v>1442</v>
      </c>
      <c r="J350" s="33">
        <f t="shared" si="71"/>
        <v>131.09090909090909</v>
      </c>
      <c r="K350" s="33">
        <f t="shared" si="72"/>
        <v>93.3</v>
      </c>
      <c r="L350" s="33">
        <f t="shared" si="73"/>
        <v>-37.790909090909096</v>
      </c>
      <c r="M350" s="33"/>
      <c r="N350" s="33"/>
      <c r="O350" s="33">
        <f t="shared" si="74"/>
        <v>93.3</v>
      </c>
      <c r="P350" s="33">
        <f t="shared" si="75"/>
        <v>93.3</v>
      </c>
      <c r="Q350" s="33"/>
      <c r="R350" s="63"/>
      <c r="S350" s="63"/>
      <c r="T350" s="1"/>
      <c r="U350" s="70"/>
      <c r="V350" s="1"/>
      <c r="W350" s="1"/>
      <c r="X350" s="1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9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9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9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9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9"/>
      <c r="FE350" s="8"/>
      <c r="FF350" s="8"/>
    </row>
    <row r="351" spans="1:162" s="2" customFormat="1" ht="17.100000000000001" customHeight="1">
      <c r="A351" s="42" t="s">
        <v>329</v>
      </c>
      <c r="B351" s="64">
        <v>464.6</v>
      </c>
      <c r="C351" s="64">
        <v>181.15767999999994</v>
      </c>
      <c r="D351" s="4">
        <f t="shared" si="70"/>
        <v>0.38992182522600072</v>
      </c>
      <c r="E351" s="10">
        <v>15</v>
      </c>
      <c r="F351" s="5">
        <f t="shared" si="79"/>
        <v>1</v>
      </c>
      <c r="G351" s="5">
        <v>10</v>
      </c>
      <c r="H351" s="40">
        <f t="shared" si="76"/>
        <v>0.63395309513560039</v>
      </c>
      <c r="I351" s="41">
        <v>1371</v>
      </c>
      <c r="J351" s="33">
        <f t="shared" si="71"/>
        <v>124.63636363636364</v>
      </c>
      <c r="K351" s="33">
        <f t="shared" si="72"/>
        <v>79</v>
      </c>
      <c r="L351" s="33">
        <f t="shared" si="73"/>
        <v>-45.63636363636364</v>
      </c>
      <c r="M351" s="33"/>
      <c r="N351" s="33"/>
      <c r="O351" s="33">
        <f t="shared" si="74"/>
        <v>79</v>
      </c>
      <c r="P351" s="33">
        <f t="shared" si="75"/>
        <v>79</v>
      </c>
      <c r="Q351" s="33"/>
      <c r="R351" s="63"/>
      <c r="S351" s="63"/>
      <c r="T351" s="1"/>
      <c r="U351" s="70"/>
      <c r="V351" s="1"/>
      <c r="W351" s="1"/>
      <c r="X351" s="1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9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9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9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9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9"/>
      <c r="FE351" s="8"/>
      <c r="FF351" s="8"/>
    </row>
    <row r="352" spans="1:162" s="2" customFormat="1" ht="17.100000000000001" customHeight="1">
      <c r="A352" s="42" t="s">
        <v>330</v>
      </c>
      <c r="B352" s="64">
        <v>360</v>
      </c>
      <c r="C352" s="64">
        <v>136.58341000000004</v>
      </c>
      <c r="D352" s="4">
        <f t="shared" si="70"/>
        <v>0.37939836111111125</v>
      </c>
      <c r="E352" s="10">
        <v>15</v>
      </c>
      <c r="F352" s="5">
        <f t="shared" si="79"/>
        <v>1</v>
      </c>
      <c r="G352" s="5">
        <v>10</v>
      </c>
      <c r="H352" s="40">
        <f t="shared" si="76"/>
        <v>0.62763901666666677</v>
      </c>
      <c r="I352" s="41">
        <v>938</v>
      </c>
      <c r="J352" s="33">
        <f t="shared" si="71"/>
        <v>85.272727272727266</v>
      </c>
      <c r="K352" s="33">
        <f t="shared" si="72"/>
        <v>53.5</v>
      </c>
      <c r="L352" s="33">
        <f t="shared" si="73"/>
        <v>-31.772727272727266</v>
      </c>
      <c r="M352" s="33"/>
      <c r="N352" s="33"/>
      <c r="O352" s="33">
        <f t="shared" si="74"/>
        <v>53.5</v>
      </c>
      <c r="P352" s="33">
        <f t="shared" si="75"/>
        <v>17.600000000000001</v>
      </c>
      <c r="Q352" s="33">
        <v>35.9</v>
      </c>
      <c r="R352" s="63"/>
      <c r="S352" s="63"/>
      <c r="T352" s="1"/>
      <c r="U352" s="70"/>
      <c r="V352" s="1"/>
      <c r="W352" s="1"/>
      <c r="X352" s="1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9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9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9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9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9"/>
      <c r="FE352" s="8"/>
      <c r="FF352" s="8"/>
    </row>
    <row r="353" spans="1:162" s="2" customFormat="1" ht="17.100000000000001" customHeight="1">
      <c r="A353" s="42" t="s">
        <v>331</v>
      </c>
      <c r="B353" s="64">
        <v>1453</v>
      </c>
      <c r="C353" s="64">
        <v>1339.2666900000004</v>
      </c>
      <c r="D353" s="4">
        <f t="shared" si="70"/>
        <v>0.92172518238128032</v>
      </c>
      <c r="E353" s="10">
        <v>15</v>
      </c>
      <c r="F353" s="5">
        <f t="shared" si="79"/>
        <v>1</v>
      </c>
      <c r="G353" s="5">
        <v>10</v>
      </c>
      <c r="H353" s="40">
        <f t="shared" si="76"/>
        <v>0.95303510942876812</v>
      </c>
      <c r="I353" s="41">
        <v>1875</v>
      </c>
      <c r="J353" s="33">
        <f t="shared" si="71"/>
        <v>170.45454545454547</v>
      </c>
      <c r="K353" s="33">
        <f t="shared" si="72"/>
        <v>162.4</v>
      </c>
      <c r="L353" s="33">
        <f t="shared" si="73"/>
        <v>-8.0545454545454618</v>
      </c>
      <c r="M353" s="33"/>
      <c r="N353" s="33"/>
      <c r="O353" s="33">
        <f t="shared" si="74"/>
        <v>162.4</v>
      </c>
      <c r="P353" s="33">
        <f t="shared" si="75"/>
        <v>100.4</v>
      </c>
      <c r="Q353" s="33">
        <v>62</v>
      </c>
      <c r="R353" s="63"/>
      <c r="S353" s="63"/>
      <c r="T353" s="1"/>
      <c r="U353" s="70"/>
      <c r="V353" s="1"/>
      <c r="W353" s="1"/>
      <c r="X353" s="1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9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9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9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9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9"/>
      <c r="FE353" s="8"/>
      <c r="FF353" s="8"/>
    </row>
    <row r="354" spans="1:162" s="2" customFormat="1" ht="17.100000000000001" customHeight="1">
      <c r="A354" s="42" t="s">
        <v>332</v>
      </c>
      <c r="B354" s="64">
        <v>194.2</v>
      </c>
      <c r="C354" s="64">
        <v>86.13958999999997</v>
      </c>
      <c r="D354" s="4">
        <f t="shared" si="70"/>
        <v>0.44356122554067956</v>
      </c>
      <c r="E354" s="10">
        <v>15</v>
      </c>
      <c r="F354" s="5">
        <f t="shared" si="79"/>
        <v>1</v>
      </c>
      <c r="G354" s="5">
        <v>10</v>
      </c>
      <c r="H354" s="40">
        <f t="shared" si="76"/>
        <v>0.66613673532440776</v>
      </c>
      <c r="I354" s="41">
        <v>862</v>
      </c>
      <c r="J354" s="33">
        <f t="shared" si="71"/>
        <v>78.36363636363636</v>
      </c>
      <c r="K354" s="33">
        <f t="shared" si="72"/>
        <v>52.2</v>
      </c>
      <c r="L354" s="33">
        <f t="shared" si="73"/>
        <v>-26.163636363636357</v>
      </c>
      <c r="M354" s="33"/>
      <c r="N354" s="33"/>
      <c r="O354" s="33">
        <f t="shared" si="74"/>
        <v>52.2</v>
      </c>
      <c r="P354" s="33">
        <f t="shared" si="75"/>
        <v>52.2</v>
      </c>
      <c r="Q354" s="33"/>
      <c r="R354" s="63"/>
      <c r="S354" s="63"/>
      <c r="T354" s="1"/>
      <c r="U354" s="70"/>
      <c r="V354" s="1"/>
      <c r="W354" s="1"/>
      <c r="X354" s="1"/>
    </row>
    <row r="355" spans="1:162" s="2" customFormat="1" ht="17.100000000000001" customHeight="1">
      <c r="A355" s="42" t="s">
        <v>333</v>
      </c>
      <c r="B355" s="64">
        <v>342.3</v>
      </c>
      <c r="C355" s="64">
        <v>428.69878999999969</v>
      </c>
      <c r="D355" s="4">
        <f t="shared" si="70"/>
        <v>1.2052406631609698</v>
      </c>
      <c r="E355" s="10">
        <v>15</v>
      </c>
      <c r="F355" s="5">
        <f>F$53</f>
        <v>1</v>
      </c>
      <c r="G355" s="5">
        <v>10</v>
      </c>
      <c r="H355" s="40">
        <f t="shared" si="76"/>
        <v>1.1231443978965818</v>
      </c>
      <c r="I355" s="41">
        <v>1394</v>
      </c>
      <c r="J355" s="33">
        <f t="shared" si="71"/>
        <v>126.72727272727273</v>
      </c>
      <c r="K355" s="33">
        <f t="shared" si="72"/>
        <v>142.30000000000001</v>
      </c>
      <c r="L355" s="33">
        <f t="shared" si="73"/>
        <v>15.572727272727278</v>
      </c>
      <c r="M355" s="33"/>
      <c r="N355" s="33"/>
      <c r="O355" s="33">
        <f t="shared" si="74"/>
        <v>142.30000000000001</v>
      </c>
      <c r="P355" s="33">
        <f t="shared" si="75"/>
        <v>96.4</v>
      </c>
      <c r="Q355" s="33">
        <v>45.9</v>
      </c>
      <c r="R355" s="63"/>
      <c r="S355" s="63"/>
      <c r="T355" s="1"/>
      <c r="U355" s="70"/>
      <c r="V355" s="1"/>
      <c r="W355" s="1"/>
      <c r="X355" s="1"/>
    </row>
    <row r="356" spans="1:162" s="2" customFormat="1" ht="17.100000000000001" customHeight="1">
      <c r="A356" s="17" t="s">
        <v>334</v>
      </c>
      <c r="B356" s="65"/>
      <c r="C356" s="65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33"/>
      <c r="Q356" s="33"/>
      <c r="R356" s="63"/>
      <c r="S356" s="63"/>
      <c r="U356" s="70"/>
      <c r="V356" s="1"/>
      <c r="W356" s="1"/>
      <c r="X356" s="1"/>
    </row>
    <row r="357" spans="1:162" s="2" customFormat="1" ht="17.100000000000001" customHeight="1">
      <c r="A357" s="42" t="s">
        <v>335</v>
      </c>
      <c r="B357" s="64">
        <v>323.5</v>
      </c>
      <c r="C357" s="64">
        <v>166.47541000000004</v>
      </c>
      <c r="D357" s="4">
        <f t="shared" si="70"/>
        <v>0.51460714064915003</v>
      </c>
      <c r="E357" s="10">
        <v>15</v>
      </c>
      <c r="F357" s="5">
        <f>F$54</f>
        <v>1</v>
      </c>
      <c r="G357" s="5">
        <v>10</v>
      </c>
      <c r="H357" s="40">
        <f t="shared" si="76"/>
        <v>0.70876428438949002</v>
      </c>
      <c r="I357" s="41">
        <v>943</v>
      </c>
      <c r="J357" s="33">
        <f t="shared" si="71"/>
        <v>85.727272727272734</v>
      </c>
      <c r="K357" s="33">
        <f t="shared" si="72"/>
        <v>60.8</v>
      </c>
      <c r="L357" s="33">
        <f t="shared" si="73"/>
        <v>-24.927272727272737</v>
      </c>
      <c r="M357" s="33"/>
      <c r="N357" s="33"/>
      <c r="O357" s="33">
        <f t="shared" si="74"/>
        <v>60.8</v>
      </c>
      <c r="P357" s="33">
        <f t="shared" si="75"/>
        <v>60.8</v>
      </c>
      <c r="Q357" s="33"/>
      <c r="R357" s="63"/>
      <c r="S357" s="63"/>
      <c r="U357" s="70"/>
      <c r="V357" s="1"/>
      <c r="W357" s="1"/>
      <c r="X357" s="1"/>
    </row>
    <row r="358" spans="1:162" s="2" customFormat="1" ht="17.100000000000001" customHeight="1">
      <c r="A358" s="42" t="s">
        <v>50</v>
      </c>
      <c r="B358" s="64">
        <v>887.3</v>
      </c>
      <c r="C358" s="64">
        <v>386.27052999999978</v>
      </c>
      <c r="D358" s="4">
        <f t="shared" si="70"/>
        <v>0.43533250309928978</v>
      </c>
      <c r="E358" s="10">
        <v>15</v>
      </c>
      <c r="F358" s="5">
        <f t="shared" ref="F358:F366" si="80">F$54</f>
        <v>1</v>
      </c>
      <c r="G358" s="5">
        <v>10</v>
      </c>
      <c r="H358" s="40">
        <f t="shared" si="76"/>
        <v>0.66119950185957377</v>
      </c>
      <c r="I358" s="41">
        <v>2701</v>
      </c>
      <c r="J358" s="33">
        <f t="shared" si="71"/>
        <v>245.54545454545453</v>
      </c>
      <c r="K358" s="33">
        <f t="shared" si="72"/>
        <v>162.4</v>
      </c>
      <c r="L358" s="33">
        <f t="shared" si="73"/>
        <v>-83.145454545454527</v>
      </c>
      <c r="M358" s="33"/>
      <c r="N358" s="33"/>
      <c r="O358" s="33">
        <f t="shared" si="74"/>
        <v>162.4</v>
      </c>
      <c r="P358" s="33">
        <f t="shared" si="75"/>
        <v>106.7</v>
      </c>
      <c r="Q358" s="33">
        <v>55.7</v>
      </c>
      <c r="R358" s="63"/>
      <c r="S358" s="63"/>
      <c r="U358" s="70"/>
      <c r="V358" s="1"/>
      <c r="X358" s="1"/>
    </row>
    <row r="359" spans="1:162" s="2" customFormat="1" ht="17.100000000000001" customHeight="1">
      <c r="A359" s="42" t="s">
        <v>336</v>
      </c>
      <c r="B359" s="64">
        <v>718.1</v>
      </c>
      <c r="C359" s="64">
        <v>264.05360000000019</v>
      </c>
      <c r="D359" s="4">
        <f t="shared" si="70"/>
        <v>0.36771146079933181</v>
      </c>
      <c r="E359" s="10">
        <v>15</v>
      </c>
      <c r="F359" s="5">
        <f t="shared" si="80"/>
        <v>1</v>
      </c>
      <c r="G359" s="5">
        <v>10</v>
      </c>
      <c r="H359" s="40">
        <f t="shared" si="76"/>
        <v>0.62062687647959902</v>
      </c>
      <c r="I359" s="41">
        <v>1036</v>
      </c>
      <c r="J359" s="33">
        <f t="shared" si="71"/>
        <v>94.181818181818187</v>
      </c>
      <c r="K359" s="33">
        <f t="shared" si="72"/>
        <v>58.5</v>
      </c>
      <c r="L359" s="33">
        <f t="shared" si="73"/>
        <v>-35.681818181818187</v>
      </c>
      <c r="M359" s="33"/>
      <c r="N359" s="33"/>
      <c r="O359" s="33">
        <f t="shared" si="74"/>
        <v>58.5</v>
      </c>
      <c r="P359" s="33">
        <f t="shared" si="75"/>
        <v>29.1</v>
      </c>
      <c r="Q359" s="33">
        <v>29.4</v>
      </c>
      <c r="R359" s="63"/>
      <c r="S359" s="63"/>
      <c r="U359" s="70"/>
      <c r="V359" s="1"/>
      <c r="W359" s="1"/>
      <c r="X359" s="1"/>
    </row>
    <row r="360" spans="1:162" s="2" customFormat="1" ht="17.100000000000001" customHeight="1">
      <c r="A360" s="42" t="s">
        <v>337</v>
      </c>
      <c r="B360" s="64">
        <v>933.4</v>
      </c>
      <c r="C360" s="64">
        <v>425.63887000000034</v>
      </c>
      <c r="D360" s="4">
        <f t="shared" si="70"/>
        <v>0.45600907435183241</v>
      </c>
      <c r="E360" s="10">
        <v>15</v>
      </c>
      <c r="F360" s="5">
        <f t="shared" si="80"/>
        <v>1</v>
      </c>
      <c r="G360" s="5">
        <v>10</v>
      </c>
      <c r="H360" s="40">
        <f t="shared" si="76"/>
        <v>0.6736054446110995</v>
      </c>
      <c r="I360" s="41">
        <v>1016</v>
      </c>
      <c r="J360" s="33">
        <f t="shared" si="71"/>
        <v>92.36363636363636</v>
      </c>
      <c r="K360" s="33">
        <f t="shared" si="72"/>
        <v>62.2</v>
      </c>
      <c r="L360" s="33">
        <f t="shared" si="73"/>
        <v>-30.163636363636357</v>
      </c>
      <c r="M360" s="33"/>
      <c r="N360" s="33"/>
      <c r="O360" s="33">
        <f t="shared" si="74"/>
        <v>62.2</v>
      </c>
      <c r="P360" s="33">
        <f t="shared" si="75"/>
        <v>0</v>
      </c>
      <c r="Q360" s="33">
        <v>62.200000000000045</v>
      </c>
      <c r="R360" s="63"/>
      <c r="S360" s="63"/>
      <c r="U360" s="70"/>
      <c r="V360" s="1"/>
      <c r="W360" s="1"/>
      <c r="X360" s="1"/>
    </row>
    <row r="361" spans="1:162" s="2" customFormat="1" ht="17.100000000000001" customHeight="1">
      <c r="A361" s="42" t="s">
        <v>338</v>
      </c>
      <c r="B361" s="64">
        <v>160.5</v>
      </c>
      <c r="C361" s="64">
        <v>178.01346999999984</v>
      </c>
      <c r="D361" s="4">
        <f t="shared" si="70"/>
        <v>1.1091181931464165</v>
      </c>
      <c r="E361" s="10">
        <v>15</v>
      </c>
      <c r="F361" s="5">
        <f t="shared" si="80"/>
        <v>1</v>
      </c>
      <c r="G361" s="5">
        <v>10</v>
      </c>
      <c r="H361" s="40">
        <f t="shared" si="76"/>
        <v>1.0654709158878499</v>
      </c>
      <c r="I361" s="41">
        <v>1007</v>
      </c>
      <c r="J361" s="33">
        <f t="shared" si="71"/>
        <v>91.545454545454547</v>
      </c>
      <c r="K361" s="33">
        <f t="shared" si="72"/>
        <v>97.5</v>
      </c>
      <c r="L361" s="33">
        <f t="shared" si="73"/>
        <v>5.9545454545454533</v>
      </c>
      <c r="M361" s="33"/>
      <c r="N361" s="33"/>
      <c r="O361" s="33">
        <f t="shared" si="74"/>
        <v>97.5</v>
      </c>
      <c r="P361" s="33">
        <f t="shared" si="75"/>
        <v>40.4</v>
      </c>
      <c r="Q361" s="33">
        <v>57.1</v>
      </c>
      <c r="R361" s="63"/>
      <c r="S361" s="63"/>
      <c r="T361" s="1"/>
      <c r="U361" s="70"/>
      <c r="V361" s="1"/>
      <c r="W361" s="1"/>
      <c r="X361" s="1"/>
    </row>
    <row r="362" spans="1:162" s="2" customFormat="1" ht="17.100000000000001" customHeight="1">
      <c r="A362" s="42" t="s">
        <v>339</v>
      </c>
      <c r="B362" s="64">
        <v>2450.1999999999998</v>
      </c>
      <c r="C362" s="64">
        <v>678.09550999999976</v>
      </c>
      <c r="D362" s="4">
        <f t="shared" si="70"/>
        <v>0.27675108562566314</v>
      </c>
      <c r="E362" s="10">
        <v>15</v>
      </c>
      <c r="F362" s="5">
        <f t="shared" si="80"/>
        <v>1</v>
      </c>
      <c r="G362" s="5">
        <v>10</v>
      </c>
      <c r="H362" s="40">
        <f t="shared" si="76"/>
        <v>0.5660506513753979</v>
      </c>
      <c r="I362" s="41">
        <v>633</v>
      </c>
      <c r="J362" s="33">
        <f t="shared" si="71"/>
        <v>57.545454545454547</v>
      </c>
      <c r="K362" s="33">
        <f t="shared" si="72"/>
        <v>32.6</v>
      </c>
      <c r="L362" s="33">
        <f t="shared" si="73"/>
        <v>-24.945454545454545</v>
      </c>
      <c r="M362" s="33"/>
      <c r="N362" s="33"/>
      <c r="O362" s="33">
        <f t="shared" si="74"/>
        <v>32.6</v>
      </c>
      <c r="P362" s="33">
        <f t="shared" si="75"/>
        <v>0</v>
      </c>
      <c r="Q362" s="33">
        <v>32.600000000000023</v>
      </c>
      <c r="R362" s="63"/>
      <c r="S362" s="63"/>
      <c r="U362" s="70"/>
      <c r="V362" s="1"/>
      <c r="W362" s="1"/>
      <c r="X362" s="1"/>
    </row>
    <row r="363" spans="1:162" s="2" customFormat="1" ht="17.100000000000001" customHeight="1">
      <c r="A363" s="42" t="s">
        <v>340</v>
      </c>
      <c r="B363" s="64">
        <v>1023.6</v>
      </c>
      <c r="C363" s="64">
        <v>491.34014000000036</v>
      </c>
      <c r="D363" s="4">
        <f t="shared" si="70"/>
        <v>0.48001186010160252</v>
      </c>
      <c r="E363" s="10">
        <v>15</v>
      </c>
      <c r="F363" s="5">
        <f t="shared" si="80"/>
        <v>1</v>
      </c>
      <c r="G363" s="5">
        <v>10</v>
      </c>
      <c r="H363" s="40">
        <f t="shared" si="76"/>
        <v>0.68800711606096143</v>
      </c>
      <c r="I363" s="41">
        <v>1265</v>
      </c>
      <c r="J363" s="33">
        <f t="shared" si="71"/>
        <v>115</v>
      </c>
      <c r="K363" s="33">
        <f t="shared" si="72"/>
        <v>79.099999999999994</v>
      </c>
      <c r="L363" s="33">
        <f t="shared" si="73"/>
        <v>-35.900000000000006</v>
      </c>
      <c r="M363" s="33"/>
      <c r="N363" s="33"/>
      <c r="O363" s="33">
        <f t="shared" si="74"/>
        <v>79.099999999999994</v>
      </c>
      <c r="P363" s="33">
        <f t="shared" si="75"/>
        <v>46.399999999999991</v>
      </c>
      <c r="Q363" s="33">
        <v>32.700000000000003</v>
      </c>
      <c r="R363" s="63"/>
      <c r="S363" s="63"/>
      <c r="U363" s="70"/>
      <c r="V363" s="1"/>
      <c r="X363" s="1"/>
    </row>
    <row r="364" spans="1:162" s="2" customFormat="1" ht="17.100000000000001" customHeight="1">
      <c r="A364" s="42" t="s">
        <v>341</v>
      </c>
      <c r="B364" s="64">
        <v>477.3</v>
      </c>
      <c r="C364" s="64">
        <v>436.74912999999987</v>
      </c>
      <c r="D364" s="4">
        <f t="shared" si="70"/>
        <v>0.91504112717368502</v>
      </c>
      <c r="E364" s="10">
        <v>15</v>
      </c>
      <c r="F364" s="5">
        <f t="shared" si="80"/>
        <v>1</v>
      </c>
      <c r="G364" s="5">
        <v>10</v>
      </c>
      <c r="H364" s="40">
        <f t="shared" si="76"/>
        <v>0.94902467630421095</v>
      </c>
      <c r="I364" s="41">
        <v>1331</v>
      </c>
      <c r="J364" s="33">
        <f t="shared" si="71"/>
        <v>121</v>
      </c>
      <c r="K364" s="33">
        <f t="shared" si="72"/>
        <v>114.8</v>
      </c>
      <c r="L364" s="33">
        <f t="shared" si="73"/>
        <v>-6.2000000000000028</v>
      </c>
      <c r="M364" s="33"/>
      <c r="N364" s="33"/>
      <c r="O364" s="33">
        <f t="shared" si="74"/>
        <v>114.8</v>
      </c>
      <c r="P364" s="33">
        <f t="shared" si="75"/>
        <v>91.3</v>
      </c>
      <c r="Q364" s="33">
        <v>23.5</v>
      </c>
      <c r="R364" s="63"/>
      <c r="S364" s="63"/>
      <c r="U364" s="70"/>
      <c r="V364" s="1"/>
      <c r="W364" s="1"/>
      <c r="X364" s="1"/>
    </row>
    <row r="365" spans="1:162" s="2" customFormat="1" ht="17.100000000000001" customHeight="1">
      <c r="A365" s="42" t="s">
        <v>342</v>
      </c>
      <c r="B365" s="64">
        <v>564.1</v>
      </c>
      <c r="C365" s="64">
        <v>197.77012999999999</v>
      </c>
      <c r="D365" s="4">
        <f t="shared" si="70"/>
        <v>0.35059409679134901</v>
      </c>
      <c r="E365" s="10">
        <v>15</v>
      </c>
      <c r="F365" s="5">
        <f t="shared" si="80"/>
        <v>1</v>
      </c>
      <c r="G365" s="5">
        <v>10</v>
      </c>
      <c r="H365" s="40">
        <f t="shared" si="76"/>
        <v>0.61035645807480943</v>
      </c>
      <c r="I365" s="41">
        <v>907</v>
      </c>
      <c r="J365" s="33">
        <f t="shared" si="71"/>
        <v>82.454545454545453</v>
      </c>
      <c r="K365" s="33">
        <f t="shared" si="72"/>
        <v>50.3</v>
      </c>
      <c r="L365" s="33">
        <f t="shared" si="73"/>
        <v>-32.154545454545456</v>
      </c>
      <c r="M365" s="33"/>
      <c r="N365" s="33"/>
      <c r="O365" s="33">
        <f t="shared" si="74"/>
        <v>50.3</v>
      </c>
      <c r="P365" s="33">
        <f t="shared" si="75"/>
        <v>50.3</v>
      </c>
      <c r="Q365" s="33"/>
      <c r="R365" s="63"/>
      <c r="S365" s="63"/>
      <c r="U365" s="70"/>
      <c r="V365" s="1"/>
      <c r="W365" s="1"/>
      <c r="X365" s="1"/>
    </row>
    <row r="366" spans="1:162" s="2" customFormat="1" ht="17.100000000000001" customHeight="1">
      <c r="A366" s="42" t="s">
        <v>343</v>
      </c>
      <c r="B366" s="64">
        <v>1364.7</v>
      </c>
      <c r="C366" s="64">
        <v>1244.6803500000015</v>
      </c>
      <c r="D366" s="4">
        <f t="shared" si="70"/>
        <v>0.91205418773356883</v>
      </c>
      <c r="E366" s="10">
        <v>15</v>
      </c>
      <c r="F366" s="5">
        <f t="shared" si="80"/>
        <v>1</v>
      </c>
      <c r="G366" s="5">
        <v>10</v>
      </c>
      <c r="H366" s="40">
        <f t="shared" si="76"/>
        <v>0.94723251264014119</v>
      </c>
      <c r="I366" s="41">
        <v>1772</v>
      </c>
      <c r="J366" s="33">
        <f t="shared" si="71"/>
        <v>161.09090909090909</v>
      </c>
      <c r="K366" s="33">
        <f t="shared" si="72"/>
        <v>152.6</v>
      </c>
      <c r="L366" s="33">
        <f t="shared" si="73"/>
        <v>-8.4909090909090992</v>
      </c>
      <c r="M366" s="33"/>
      <c r="N366" s="33"/>
      <c r="O366" s="33">
        <f t="shared" si="74"/>
        <v>152.6</v>
      </c>
      <c r="P366" s="33">
        <f t="shared" si="75"/>
        <v>62.8</v>
      </c>
      <c r="Q366" s="33">
        <v>89.8</v>
      </c>
      <c r="R366" s="63"/>
      <c r="S366" s="63"/>
      <c r="U366" s="70"/>
      <c r="V366" s="1"/>
      <c r="W366" s="1"/>
      <c r="X366" s="1"/>
    </row>
    <row r="367" spans="1:162" s="2" customFormat="1" ht="17.100000000000001" customHeight="1">
      <c r="A367" s="17" t="s">
        <v>344</v>
      </c>
      <c r="B367" s="65"/>
      <c r="C367" s="65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33"/>
      <c r="Q367" s="33"/>
      <c r="R367" s="63"/>
      <c r="S367" s="63"/>
      <c r="T367" s="1"/>
      <c r="U367" s="70"/>
      <c r="V367" s="1"/>
      <c r="W367" s="1"/>
      <c r="X367" s="1"/>
    </row>
    <row r="368" spans="1:162" s="2" customFormat="1" ht="16.7" customHeight="1">
      <c r="A368" s="13" t="s">
        <v>345</v>
      </c>
      <c r="B368" s="64">
        <v>388.8</v>
      </c>
      <c r="C368" s="64">
        <v>291.95625000000001</v>
      </c>
      <c r="D368" s="4">
        <f t="shared" si="70"/>
        <v>0.75091628086419748</v>
      </c>
      <c r="E368" s="10">
        <v>15</v>
      </c>
      <c r="F368" s="5">
        <f>F$55</f>
        <v>1</v>
      </c>
      <c r="G368" s="5">
        <v>10</v>
      </c>
      <c r="H368" s="40">
        <f t="shared" si="76"/>
        <v>0.85054976851851849</v>
      </c>
      <c r="I368" s="41">
        <v>1912</v>
      </c>
      <c r="J368" s="33">
        <f t="shared" si="71"/>
        <v>173.81818181818181</v>
      </c>
      <c r="K368" s="33">
        <f t="shared" si="72"/>
        <v>147.80000000000001</v>
      </c>
      <c r="L368" s="33">
        <f t="shared" si="73"/>
        <v>-26.018181818181802</v>
      </c>
      <c r="M368" s="33"/>
      <c r="N368" s="33"/>
      <c r="O368" s="33">
        <f t="shared" si="74"/>
        <v>147.80000000000001</v>
      </c>
      <c r="P368" s="33">
        <f t="shared" si="75"/>
        <v>147.80000000000001</v>
      </c>
      <c r="Q368" s="33"/>
      <c r="R368" s="63"/>
      <c r="S368" s="63"/>
      <c r="T368" s="1"/>
      <c r="U368" s="70"/>
      <c r="V368" s="1"/>
      <c r="W368" s="1"/>
      <c r="X368" s="1"/>
    </row>
    <row r="369" spans="1:24" s="2" customFormat="1" ht="17.100000000000001" customHeight="1">
      <c r="A369" s="13" t="s">
        <v>346</v>
      </c>
      <c r="B369" s="64">
        <v>450</v>
      </c>
      <c r="C369" s="64">
        <v>128.24439000000012</v>
      </c>
      <c r="D369" s="4">
        <f t="shared" si="70"/>
        <v>0.2849875333333336</v>
      </c>
      <c r="E369" s="10">
        <v>15</v>
      </c>
      <c r="F369" s="5">
        <f>F$55</f>
        <v>1</v>
      </c>
      <c r="G369" s="5">
        <v>10</v>
      </c>
      <c r="H369" s="40">
        <f t="shared" si="76"/>
        <v>0.57099252000000011</v>
      </c>
      <c r="I369" s="41">
        <v>1590</v>
      </c>
      <c r="J369" s="33">
        <f t="shared" si="71"/>
        <v>144.54545454545453</v>
      </c>
      <c r="K369" s="33">
        <f t="shared" si="72"/>
        <v>82.5</v>
      </c>
      <c r="L369" s="33">
        <f t="shared" si="73"/>
        <v>-62.045454545454533</v>
      </c>
      <c r="M369" s="33"/>
      <c r="N369" s="33"/>
      <c r="O369" s="33">
        <f t="shared" si="74"/>
        <v>82.5</v>
      </c>
      <c r="P369" s="33">
        <f t="shared" si="75"/>
        <v>82.5</v>
      </c>
      <c r="Q369" s="33"/>
      <c r="R369" s="63"/>
      <c r="S369" s="63"/>
      <c r="T369" s="1"/>
      <c r="U369" s="70"/>
      <c r="V369" s="1"/>
      <c r="W369" s="1"/>
      <c r="X369" s="1"/>
    </row>
    <row r="370" spans="1:24" s="2" customFormat="1" ht="17.100000000000001" customHeight="1">
      <c r="A370" s="42" t="s">
        <v>347</v>
      </c>
      <c r="B370" s="64">
        <v>928.4</v>
      </c>
      <c r="C370" s="64">
        <v>2720.9384800000003</v>
      </c>
      <c r="D370" s="4">
        <f t="shared" si="70"/>
        <v>1.3</v>
      </c>
      <c r="E370" s="10">
        <v>15</v>
      </c>
      <c r="F370" s="5">
        <f t="shared" ref="F370:F378" si="81">F$55</f>
        <v>1</v>
      </c>
      <c r="G370" s="5">
        <v>10</v>
      </c>
      <c r="H370" s="40">
        <f t="shared" si="76"/>
        <v>1.18</v>
      </c>
      <c r="I370" s="41">
        <v>18</v>
      </c>
      <c r="J370" s="33">
        <f t="shared" si="71"/>
        <v>1.6363636363636365</v>
      </c>
      <c r="K370" s="33">
        <f t="shared" si="72"/>
        <v>1.9</v>
      </c>
      <c r="L370" s="33">
        <f t="shared" si="73"/>
        <v>0.26363636363636345</v>
      </c>
      <c r="M370" s="33"/>
      <c r="N370" s="33"/>
      <c r="O370" s="33">
        <f t="shared" si="74"/>
        <v>1.9</v>
      </c>
      <c r="P370" s="33">
        <f t="shared" si="75"/>
        <v>1.5</v>
      </c>
      <c r="Q370" s="33">
        <v>0.4</v>
      </c>
      <c r="R370" s="63"/>
      <c r="S370" s="63"/>
      <c r="T370" s="1"/>
      <c r="U370" s="70"/>
      <c r="V370" s="1"/>
      <c r="W370" s="1"/>
      <c r="X370" s="1"/>
    </row>
    <row r="371" spans="1:24" s="2" customFormat="1" ht="17.100000000000001" customHeight="1">
      <c r="A371" s="13" t="s">
        <v>348</v>
      </c>
      <c r="B371" s="64">
        <v>380.5</v>
      </c>
      <c r="C371" s="64">
        <v>265.76078999999959</v>
      </c>
      <c r="D371" s="4">
        <f t="shared" si="70"/>
        <v>0.69845148488830378</v>
      </c>
      <c r="E371" s="10">
        <v>15</v>
      </c>
      <c r="F371" s="5">
        <f t="shared" si="81"/>
        <v>1</v>
      </c>
      <c r="G371" s="5">
        <v>10</v>
      </c>
      <c r="H371" s="40">
        <f t="shared" si="76"/>
        <v>0.81907089093298224</v>
      </c>
      <c r="I371" s="41">
        <v>2895</v>
      </c>
      <c r="J371" s="33">
        <f t="shared" si="71"/>
        <v>263.18181818181819</v>
      </c>
      <c r="K371" s="33">
        <f t="shared" si="72"/>
        <v>215.6</v>
      </c>
      <c r="L371" s="33">
        <f t="shared" si="73"/>
        <v>-47.581818181818193</v>
      </c>
      <c r="M371" s="33"/>
      <c r="N371" s="33"/>
      <c r="O371" s="33">
        <f t="shared" si="74"/>
        <v>215.6</v>
      </c>
      <c r="P371" s="33">
        <f t="shared" si="75"/>
        <v>215.6</v>
      </c>
      <c r="Q371" s="33"/>
      <c r="R371" s="63"/>
      <c r="S371" s="63"/>
      <c r="T371" s="1"/>
      <c r="U371" s="70"/>
      <c r="V371" s="1"/>
      <c r="W371" s="1"/>
      <c r="X371" s="1"/>
    </row>
    <row r="372" spans="1:24" s="2" customFormat="1" ht="17.100000000000001" customHeight="1">
      <c r="A372" s="13" t="s">
        <v>349</v>
      </c>
      <c r="B372" s="64">
        <v>1660.5</v>
      </c>
      <c r="C372" s="64">
        <v>1231.2618000000011</v>
      </c>
      <c r="D372" s="4">
        <f t="shared" si="70"/>
        <v>0.74150063233965746</v>
      </c>
      <c r="E372" s="10">
        <v>15</v>
      </c>
      <c r="F372" s="5">
        <f t="shared" si="81"/>
        <v>1</v>
      </c>
      <c r="G372" s="5">
        <v>10</v>
      </c>
      <c r="H372" s="40">
        <f t="shared" si="76"/>
        <v>0.84490037940379437</v>
      </c>
      <c r="I372" s="41">
        <v>2644</v>
      </c>
      <c r="J372" s="33">
        <f t="shared" si="71"/>
        <v>240.36363636363637</v>
      </c>
      <c r="K372" s="33">
        <f t="shared" si="72"/>
        <v>203.1</v>
      </c>
      <c r="L372" s="33">
        <f t="shared" si="73"/>
        <v>-37.26363636363638</v>
      </c>
      <c r="M372" s="33"/>
      <c r="N372" s="33"/>
      <c r="O372" s="33">
        <f t="shared" si="74"/>
        <v>203.1</v>
      </c>
      <c r="P372" s="33">
        <f t="shared" si="75"/>
        <v>188.9</v>
      </c>
      <c r="Q372" s="33">
        <v>14.2</v>
      </c>
      <c r="R372" s="63"/>
      <c r="S372" s="63"/>
      <c r="T372" s="1"/>
      <c r="U372" s="70"/>
      <c r="V372" s="1"/>
      <c r="W372" s="1"/>
      <c r="X372" s="1"/>
    </row>
    <row r="373" spans="1:24" s="2" customFormat="1" ht="17.100000000000001" customHeight="1">
      <c r="A373" s="13" t="s">
        <v>350</v>
      </c>
      <c r="B373" s="64">
        <v>382.7</v>
      </c>
      <c r="C373" s="64">
        <v>236.12445999999997</v>
      </c>
      <c r="D373" s="4">
        <f t="shared" si="70"/>
        <v>0.6169962372615625</v>
      </c>
      <c r="E373" s="10">
        <v>15</v>
      </c>
      <c r="F373" s="5">
        <f t="shared" si="81"/>
        <v>1</v>
      </c>
      <c r="G373" s="5">
        <v>10</v>
      </c>
      <c r="H373" s="40">
        <f t="shared" si="76"/>
        <v>0.7701977423569375</v>
      </c>
      <c r="I373" s="41">
        <v>2558</v>
      </c>
      <c r="J373" s="33">
        <f t="shared" si="71"/>
        <v>232.54545454545453</v>
      </c>
      <c r="K373" s="33">
        <f t="shared" si="72"/>
        <v>179.1</v>
      </c>
      <c r="L373" s="33">
        <f t="shared" si="73"/>
        <v>-53.445454545454538</v>
      </c>
      <c r="M373" s="33"/>
      <c r="N373" s="33"/>
      <c r="O373" s="33">
        <f t="shared" si="74"/>
        <v>179.1</v>
      </c>
      <c r="P373" s="33">
        <f t="shared" si="75"/>
        <v>132.80000000000001</v>
      </c>
      <c r="Q373" s="33">
        <v>46.3</v>
      </c>
      <c r="R373" s="63"/>
      <c r="S373" s="63"/>
      <c r="T373" s="1"/>
      <c r="U373" s="70"/>
      <c r="V373" s="1"/>
      <c r="W373" s="1"/>
      <c r="X373" s="1"/>
    </row>
    <row r="374" spans="1:24" s="2" customFormat="1" ht="17.100000000000001" customHeight="1">
      <c r="A374" s="13" t="s">
        <v>351</v>
      </c>
      <c r="B374" s="64">
        <v>175.4</v>
      </c>
      <c r="C374" s="64">
        <v>323.18347999999975</v>
      </c>
      <c r="D374" s="4">
        <f t="shared" si="70"/>
        <v>1.2642551197263396</v>
      </c>
      <c r="E374" s="10">
        <v>15</v>
      </c>
      <c r="F374" s="5">
        <f t="shared" si="81"/>
        <v>1</v>
      </c>
      <c r="G374" s="5">
        <v>10</v>
      </c>
      <c r="H374" s="40">
        <f t="shared" si="76"/>
        <v>1.1585530718358037</v>
      </c>
      <c r="I374" s="41">
        <v>1638</v>
      </c>
      <c r="J374" s="33">
        <f t="shared" si="71"/>
        <v>148.90909090909091</v>
      </c>
      <c r="K374" s="33">
        <f t="shared" si="72"/>
        <v>172.5</v>
      </c>
      <c r="L374" s="33">
        <f t="shared" si="73"/>
        <v>23.590909090909093</v>
      </c>
      <c r="M374" s="33"/>
      <c r="N374" s="33"/>
      <c r="O374" s="33">
        <f t="shared" si="74"/>
        <v>172.5</v>
      </c>
      <c r="P374" s="33">
        <f t="shared" si="75"/>
        <v>172.5</v>
      </c>
      <c r="Q374" s="33"/>
      <c r="R374" s="63"/>
      <c r="S374" s="63"/>
      <c r="T374" s="1"/>
      <c r="U374" s="70"/>
      <c r="V374" s="1"/>
      <c r="W374" s="1"/>
      <c r="X374" s="1"/>
    </row>
    <row r="375" spans="1:24" s="2" customFormat="1" ht="17.100000000000001" customHeight="1">
      <c r="A375" s="13" t="s">
        <v>352</v>
      </c>
      <c r="B375" s="64">
        <v>426.4</v>
      </c>
      <c r="C375" s="64">
        <v>267.67178000000001</v>
      </c>
      <c r="D375" s="4">
        <f t="shared" si="70"/>
        <v>0.62774807692307699</v>
      </c>
      <c r="E375" s="10">
        <v>15</v>
      </c>
      <c r="F375" s="5">
        <f t="shared" si="81"/>
        <v>1</v>
      </c>
      <c r="G375" s="5">
        <v>10</v>
      </c>
      <c r="H375" s="40">
        <f t="shared" si="76"/>
        <v>0.77664884615384622</v>
      </c>
      <c r="I375" s="41">
        <v>1383</v>
      </c>
      <c r="J375" s="33">
        <f t="shared" si="71"/>
        <v>125.72727272727273</v>
      </c>
      <c r="K375" s="33">
        <f t="shared" si="72"/>
        <v>97.6</v>
      </c>
      <c r="L375" s="33">
        <f t="shared" si="73"/>
        <v>-28.127272727272739</v>
      </c>
      <c r="M375" s="33"/>
      <c r="N375" s="33"/>
      <c r="O375" s="33">
        <f t="shared" si="74"/>
        <v>97.6</v>
      </c>
      <c r="P375" s="33">
        <f t="shared" si="75"/>
        <v>97.6</v>
      </c>
      <c r="Q375" s="33"/>
      <c r="R375" s="63"/>
      <c r="S375" s="63"/>
      <c r="T375" s="1"/>
      <c r="U375" s="70"/>
      <c r="V375" s="1"/>
      <c r="W375" s="1"/>
      <c r="X375" s="1"/>
    </row>
    <row r="376" spans="1:24" s="2" customFormat="1" ht="17.100000000000001" customHeight="1">
      <c r="A376" s="13" t="s">
        <v>353</v>
      </c>
      <c r="B376" s="64">
        <v>244.7</v>
      </c>
      <c r="C376" s="64">
        <v>214.93186000000011</v>
      </c>
      <c r="D376" s="4">
        <f t="shared" si="70"/>
        <v>0.87834842664487178</v>
      </c>
      <c r="E376" s="10">
        <v>15</v>
      </c>
      <c r="F376" s="5">
        <f t="shared" si="81"/>
        <v>1</v>
      </c>
      <c r="G376" s="5">
        <v>10</v>
      </c>
      <c r="H376" s="40">
        <f t="shared" si="76"/>
        <v>0.92700905598692318</v>
      </c>
      <c r="I376" s="41">
        <v>1961</v>
      </c>
      <c r="J376" s="33">
        <f t="shared" si="71"/>
        <v>178.27272727272728</v>
      </c>
      <c r="K376" s="33">
        <f t="shared" si="72"/>
        <v>165.3</v>
      </c>
      <c r="L376" s="33">
        <f t="shared" si="73"/>
        <v>-12.972727272727269</v>
      </c>
      <c r="M376" s="33"/>
      <c r="N376" s="33"/>
      <c r="O376" s="33">
        <f t="shared" si="74"/>
        <v>165.3</v>
      </c>
      <c r="P376" s="33">
        <f t="shared" si="75"/>
        <v>165.3</v>
      </c>
      <c r="Q376" s="33"/>
      <c r="R376" s="63"/>
      <c r="S376" s="63"/>
      <c r="T376" s="1"/>
      <c r="U376" s="70"/>
      <c r="V376" s="1"/>
      <c r="W376" s="1"/>
      <c r="X376" s="1"/>
    </row>
    <row r="377" spans="1:24" s="2" customFormat="1" ht="17.100000000000001" customHeight="1">
      <c r="A377" s="13" t="s">
        <v>354</v>
      </c>
      <c r="B377" s="64">
        <v>380.4</v>
      </c>
      <c r="C377" s="64">
        <v>222.40465999999969</v>
      </c>
      <c r="D377" s="4">
        <f t="shared" si="70"/>
        <v>0.58465998948475217</v>
      </c>
      <c r="E377" s="10">
        <v>15</v>
      </c>
      <c r="F377" s="5">
        <f t="shared" si="81"/>
        <v>1</v>
      </c>
      <c r="G377" s="5">
        <v>10</v>
      </c>
      <c r="H377" s="40">
        <f t="shared" si="76"/>
        <v>0.75079599369085126</v>
      </c>
      <c r="I377" s="41">
        <v>1682</v>
      </c>
      <c r="J377" s="33">
        <f t="shared" si="71"/>
        <v>152.90909090909091</v>
      </c>
      <c r="K377" s="33">
        <f t="shared" si="72"/>
        <v>114.8</v>
      </c>
      <c r="L377" s="33">
        <f t="shared" si="73"/>
        <v>-38.109090909090909</v>
      </c>
      <c r="M377" s="33"/>
      <c r="N377" s="33"/>
      <c r="O377" s="33">
        <f t="shared" si="74"/>
        <v>114.8</v>
      </c>
      <c r="P377" s="33">
        <f t="shared" si="75"/>
        <v>114.8</v>
      </c>
      <c r="Q377" s="33"/>
      <c r="R377" s="63"/>
      <c r="S377" s="63"/>
      <c r="T377" s="1"/>
      <c r="U377" s="70"/>
      <c r="V377" s="1"/>
      <c r="W377" s="1"/>
      <c r="X377" s="1"/>
    </row>
    <row r="378" spans="1:24" s="2" customFormat="1" ht="17.100000000000001" customHeight="1">
      <c r="A378" s="13" t="s">
        <v>355</v>
      </c>
      <c r="B378" s="64">
        <v>535.79999999999995</v>
      </c>
      <c r="C378" s="64">
        <v>313.12178000000051</v>
      </c>
      <c r="D378" s="4">
        <f t="shared" ref="D378:D379" si="82">IF(E378=0,0,IF(B378=0,1,IF(C378&lt;0,0,IF(C378/B378&gt;1.2,IF((C378/B378-1.2)*0.1+1.2&gt;1.3,1.3,(C378/B378-1.2)*0.1+1.2),C378/B378))))</f>
        <v>0.58440048525569344</v>
      </c>
      <c r="E378" s="10">
        <v>15</v>
      </c>
      <c r="F378" s="5">
        <f t="shared" si="81"/>
        <v>1</v>
      </c>
      <c r="G378" s="5">
        <v>10</v>
      </c>
      <c r="H378" s="40">
        <f t="shared" si="76"/>
        <v>0.75064029115341613</v>
      </c>
      <c r="I378" s="41">
        <v>1422</v>
      </c>
      <c r="J378" s="33">
        <f t="shared" ref="J378" si="83">I378/11</f>
        <v>129.27272727272728</v>
      </c>
      <c r="K378" s="33">
        <f t="shared" ref="K378:K379" si="84">ROUND(H378*J378,1)</f>
        <v>97</v>
      </c>
      <c r="L378" s="33">
        <f t="shared" ref="L378:L379" si="85">K378-J378</f>
        <v>-32.27272727272728</v>
      </c>
      <c r="M378" s="33"/>
      <c r="N378" s="33"/>
      <c r="O378" s="33">
        <f t="shared" ref="O378:O379" si="86">ROUND(K378-M378-N378,1)</f>
        <v>97</v>
      </c>
      <c r="P378" s="33">
        <f t="shared" ref="P378:P379" si="87">O378-Q378</f>
        <v>97</v>
      </c>
      <c r="Q378" s="33"/>
      <c r="R378" s="63"/>
      <c r="S378" s="63"/>
      <c r="T378" s="1"/>
      <c r="U378" s="70"/>
      <c r="V378" s="1"/>
      <c r="W378" s="1"/>
      <c r="X378" s="1"/>
    </row>
    <row r="379" spans="1:24" s="2" customFormat="1" ht="17.100000000000001" customHeight="1">
      <c r="A379" s="13" t="s">
        <v>356</v>
      </c>
      <c r="B379" s="64">
        <v>1975.5</v>
      </c>
      <c r="C379" s="64">
        <v>1718.9505999999997</v>
      </c>
      <c r="D379" s="4">
        <f t="shared" si="82"/>
        <v>0.87013444697544906</v>
      </c>
      <c r="E379" s="10">
        <v>15</v>
      </c>
      <c r="F379" s="5">
        <f>F$55</f>
        <v>1</v>
      </c>
      <c r="G379" s="5">
        <v>10</v>
      </c>
      <c r="H379" s="40">
        <f t="shared" ref="H379" si="88">(D379*E379+F379*G379)/(E379+G379)</f>
        <v>0.92208066818526946</v>
      </c>
      <c r="I379" s="41">
        <v>1412</v>
      </c>
      <c r="J379" s="33">
        <f>I379/11</f>
        <v>128.36363636363637</v>
      </c>
      <c r="K379" s="33">
        <f t="shared" si="84"/>
        <v>118.4</v>
      </c>
      <c r="L379" s="33">
        <f t="shared" si="85"/>
        <v>-9.9636363636363683</v>
      </c>
      <c r="M379" s="33"/>
      <c r="N379" s="33"/>
      <c r="O379" s="33">
        <f t="shared" si="86"/>
        <v>118.4</v>
      </c>
      <c r="P379" s="33">
        <f t="shared" si="87"/>
        <v>57.800000000000004</v>
      </c>
      <c r="Q379" s="33">
        <v>60.6</v>
      </c>
      <c r="R379" s="63"/>
      <c r="S379" s="63"/>
      <c r="T379" s="1"/>
      <c r="U379" s="70"/>
      <c r="V379" s="1"/>
      <c r="W379" s="1"/>
      <c r="X379" s="1"/>
    </row>
    <row r="380" spans="1:24" s="37" customFormat="1" ht="17.100000000000001" customHeight="1">
      <c r="A380" s="36" t="s">
        <v>364</v>
      </c>
      <c r="B380" s="66">
        <f>B7+B28</f>
        <v>3200458.2</v>
      </c>
      <c r="C380" s="66">
        <f>C7+C28</f>
        <v>3281657.1883599996</v>
      </c>
      <c r="D380" s="39">
        <f>IF(C380/B380&gt;1.2,IF((C380/B380-1.2)*0.1+1.2&gt;1.3,1.3,(C380/B380-1.2)*0.1+1.2),C380/B380)</f>
        <v>1.0253710510451284</v>
      </c>
      <c r="E380" s="36"/>
      <c r="F380" s="36"/>
      <c r="G380" s="36"/>
      <c r="H380" s="36"/>
      <c r="I380" s="38">
        <f>SUM(I8:I379)-I18-I28-I56</f>
        <v>3406497.2</v>
      </c>
      <c r="J380" s="38">
        <f>SUM(J8:J379)-J18-J28-J56</f>
        <v>309681.56363636378</v>
      </c>
      <c r="K380" s="38">
        <f>SUM(K8:K379)-K18-K28-K56</f>
        <v>301493.3999999995</v>
      </c>
      <c r="L380" s="38">
        <f>SUM(L8:L379)-L18-L28-L56</f>
        <v>-8188.1636363636399</v>
      </c>
      <c r="M380" s="38">
        <f t="shared" ref="M380" si="89">SUM(M8:M379)-M18-M28-M56</f>
        <v>4193.8999999999996</v>
      </c>
      <c r="N380" s="38">
        <f t="shared" ref="N380" si="90">SUM(N8:N379)-N18-N28-N56</f>
        <v>1.2</v>
      </c>
      <c r="O380" s="38">
        <f>SUM(O8:O379)-O18-O28-O56</f>
        <v>297298.29999999958</v>
      </c>
      <c r="P380" s="38">
        <f>SUM(P8:P379)-P18-P28-P56</f>
        <v>200098.6999999996</v>
      </c>
      <c r="Q380" s="38">
        <f>SUM(Q8:Q379)-Q18-Q28-Q56</f>
        <v>97199.599999999991</v>
      </c>
      <c r="R380" s="63"/>
      <c r="U380" s="1"/>
      <c r="V380" s="1"/>
      <c r="W380" s="1"/>
      <c r="X380" s="1"/>
    </row>
    <row r="381" spans="1:24" ht="21" customHeight="1"/>
    <row r="382" spans="1:24" ht="1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5" ht="15" customHeight="1"/>
  </sheetData>
  <mergeCells count="14">
    <mergeCell ref="B3:E4"/>
    <mergeCell ref="F3:G4"/>
    <mergeCell ref="A1:Q1"/>
    <mergeCell ref="M3:M5"/>
    <mergeCell ref="A3:A5"/>
    <mergeCell ref="I3:I5"/>
    <mergeCell ref="L3:L5"/>
    <mergeCell ref="N3:N5"/>
    <mergeCell ref="K3:K5"/>
    <mergeCell ref="H3:H5"/>
    <mergeCell ref="J3:J5"/>
    <mergeCell ref="O3:Q3"/>
    <mergeCell ref="P4:Q4"/>
    <mergeCell ref="O4:O5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61" fitToHeight="0" pageOrder="overThenDown" orientation="landscape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1"/>
    </sheetView>
  </sheetViews>
  <sheetFormatPr defaultColWidth="9.140625" defaultRowHeight="12.75"/>
  <cols>
    <col min="1" max="1" width="39.140625" style="22" customWidth="1"/>
    <col min="2" max="3" width="10.7109375" style="22" customWidth="1"/>
    <col min="4" max="4" width="11.28515625" style="22" customWidth="1"/>
    <col min="5" max="5" width="15.42578125" style="22" customWidth="1"/>
    <col min="6" max="6" width="10.7109375" style="22" customWidth="1"/>
    <col min="7" max="7" width="11.7109375" style="22" customWidth="1"/>
    <col min="8" max="8" width="15.28515625" style="22" customWidth="1"/>
    <col min="9" max="9" width="8.28515625" style="22" customWidth="1"/>
    <col min="10" max="10" width="63.7109375" style="22" customWidth="1"/>
    <col min="11" max="16384" width="9.140625" style="22"/>
  </cols>
  <sheetData>
    <row r="1" spans="1:9" ht="15.75">
      <c r="A1" s="87" t="s">
        <v>402</v>
      </c>
      <c r="B1" s="87"/>
      <c r="C1" s="87"/>
      <c r="D1" s="87"/>
      <c r="E1" s="87"/>
      <c r="F1" s="87"/>
      <c r="G1" s="87"/>
      <c r="H1" s="87"/>
      <c r="I1" s="87"/>
    </row>
    <row r="2" spans="1:9" ht="15.6" customHeight="1">
      <c r="A2" s="72"/>
      <c r="B2" s="72"/>
      <c r="C2" s="72"/>
      <c r="D2" s="72"/>
      <c r="E2" s="72"/>
      <c r="F2" s="72"/>
      <c r="G2" s="72"/>
      <c r="H2" s="72"/>
      <c r="I2" s="73" t="s">
        <v>369</v>
      </c>
    </row>
    <row r="3" spans="1:9" ht="192" customHeight="1">
      <c r="A3" s="88" t="s">
        <v>15</v>
      </c>
      <c r="B3" s="89" t="s">
        <v>359</v>
      </c>
      <c r="C3" s="91" t="s">
        <v>393</v>
      </c>
      <c r="D3" s="92"/>
      <c r="E3" s="93"/>
      <c r="F3" s="94" t="s">
        <v>388</v>
      </c>
      <c r="G3" s="94"/>
      <c r="H3" s="94"/>
      <c r="I3" s="90" t="s">
        <v>362</v>
      </c>
    </row>
    <row r="4" spans="1:9" ht="32.1" customHeight="1">
      <c r="A4" s="88"/>
      <c r="B4" s="89"/>
      <c r="C4" s="23" t="s">
        <v>360</v>
      </c>
      <c r="D4" s="23" t="s">
        <v>361</v>
      </c>
      <c r="E4" s="55" t="s">
        <v>370</v>
      </c>
      <c r="F4" s="23" t="s">
        <v>360</v>
      </c>
      <c r="G4" s="23" t="s">
        <v>361</v>
      </c>
      <c r="H4" s="60" t="s">
        <v>384</v>
      </c>
      <c r="I4" s="90"/>
    </row>
    <row r="5" spans="1:9">
      <c r="A5" s="24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</row>
    <row r="6" spans="1:9" ht="15" customHeight="1">
      <c r="A6" s="25" t="s">
        <v>4</v>
      </c>
      <c r="B6" s="46">
        <f>'Расчет субсидий'!L7</f>
        <v>931.88181818181965</v>
      </c>
      <c r="C6" s="46"/>
      <c r="D6" s="46"/>
      <c r="E6" s="46">
        <f>SUM(E7:E16)</f>
        <v>931.88181818181874</v>
      </c>
      <c r="F6" s="46"/>
      <c r="G6" s="46"/>
      <c r="H6" s="46">
        <f>SUM(H7:H16)</f>
        <v>0</v>
      </c>
      <c r="I6" s="46"/>
    </row>
    <row r="7" spans="1:9" ht="15" customHeight="1">
      <c r="A7" s="26" t="s">
        <v>5</v>
      </c>
      <c r="B7" s="47">
        <f>'Расчет субсидий'!L8</f>
        <v>5365.5727272727308</v>
      </c>
      <c r="C7" s="54">
        <f>'Расчет субсидий'!D8-1</f>
        <v>0.17017824549873839</v>
      </c>
      <c r="D7" s="54">
        <f>C7*'Расчет субсидий'!E8</f>
        <v>3.4035649099747678</v>
      </c>
      <c r="E7" s="50">
        <f t="shared" ref="E7:E16" si="0">$B7*D7/$I7</f>
        <v>5365.5727272727299</v>
      </c>
      <c r="F7" s="54">
        <f>'Расчет субсидий'!F8-1</f>
        <v>0</v>
      </c>
      <c r="G7" s="54">
        <f>F7*'Расчет субсидий'!G8</f>
        <v>0</v>
      </c>
      <c r="H7" s="50">
        <f t="shared" ref="H7:H16" si="1">$B7*G7/$I7</f>
        <v>0</v>
      </c>
      <c r="I7" s="49">
        <f>D7+G7</f>
        <v>3.4035649099747678</v>
      </c>
    </row>
    <row r="8" spans="1:9" ht="15" customHeight="1">
      <c r="A8" s="26" t="s">
        <v>6</v>
      </c>
      <c r="B8" s="47">
        <f>'Расчет субсидий'!L9</f>
        <v>-4526.4636363636382</v>
      </c>
      <c r="C8" s="54">
        <f>'Расчет субсидий'!D9-1</f>
        <v>-0.17018676472124317</v>
      </c>
      <c r="D8" s="54">
        <f>C8*'Расчет субсидий'!E9</f>
        <v>-3.4037352944248633</v>
      </c>
      <c r="E8" s="50">
        <f t="shared" si="0"/>
        <v>-4526.4636363636382</v>
      </c>
      <c r="F8" s="54">
        <f>'Расчет субсидий'!F9-1</f>
        <v>0</v>
      </c>
      <c r="G8" s="54">
        <f>F8*'Расчет субсидий'!G9</f>
        <v>0</v>
      </c>
      <c r="H8" s="50">
        <f t="shared" si="1"/>
        <v>0</v>
      </c>
      <c r="I8" s="49">
        <f t="shared" ref="I8:I54" si="2">D8+G8</f>
        <v>-3.4037352944248633</v>
      </c>
    </row>
    <row r="9" spans="1:9" ht="15" customHeight="1">
      <c r="A9" s="26" t="s">
        <v>7</v>
      </c>
      <c r="B9" s="47">
        <f>'Расчет субсидий'!L10</f>
        <v>855.13636363636397</v>
      </c>
      <c r="C9" s="54">
        <f>'Расчет субсидий'!D10-1</f>
        <v>6.6715518552820319E-2</v>
      </c>
      <c r="D9" s="54">
        <f>C9*'Расчет субсидий'!E10</f>
        <v>1.3343103710564064</v>
      </c>
      <c r="E9" s="50">
        <f t="shared" si="0"/>
        <v>855.13636363636397</v>
      </c>
      <c r="F9" s="54">
        <f>'Расчет субсидий'!F10-1</f>
        <v>0</v>
      </c>
      <c r="G9" s="54">
        <f>F9*'Расчет субсидий'!G10</f>
        <v>0</v>
      </c>
      <c r="H9" s="50">
        <f t="shared" si="1"/>
        <v>0</v>
      </c>
      <c r="I9" s="49">
        <f t="shared" si="2"/>
        <v>1.3343103710564064</v>
      </c>
    </row>
    <row r="10" spans="1:9" ht="15" customHeight="1">
      <c r="A10" s="26" t="s">
        <v>8</v>
      </c>
      <c r="B10" s="47">
        <f>'Расчет субсидий'!L11</f>
        <v>338.77272727272702</v>
      </c>
      <c r="C10" s="54">
        <f>'Расчет субсидий'!D11-1</f>
        <v>8.961796893111651E-2</v>
      </c>
      <c r="D10" s="54">
        <f>C10*'Расчет субсидий'!E11</f>
        <v>1.7923593786223302</v>
      </c>
      <c r="E10" s="50">
        <f t="shared" si="0"/>
        <v>338.77272727272702</v>
      </c>
      <c r="F10" s="54">
        <f>'Расчет субсидий'!F11-1</f>
        <v>0</v>
      </c>
      <c r="G10" s="54">
        <f>F10*'Расчет субсидий'!G11</f>
        <v>0</v>
      </c>
      <c r="H10" s="50">
        <f t="shared" si="1"/>
        <v>0</v>
      </c>
      <c r="I10" s="49">
        <f t="shared" si="2"/>
        <v>1.7923593786223302</v>
      </c>
    </row>
    <row r="11" spans="1:9" ht="15" customHeight="1">
      <c r="A11" s="26" t="s">
        <v>9</v>
      </c>
      <c r="B11" s="47">
        <f>'Расчет субсидий'!L12</f>
        <v>-207</v>
      </c>
      <c r="C11" s="54">
        <f>'Расчет субсидий'!D12-1</f>
        <v>-3.1330841775604967E-2</v>
      </c>
      <c r="D11" s="54">
        <f>C11*'Расчет субсидий'!E12</f>
        <v>-0.62661683551209935</v>
      </c>
      <c r="E11" s="50">
        <f t="shared" si="0"/>
        <v>-207</v>
      </c>
      <c r="F11" s="54">
        <f>'Расчет субсидий'!F12-1</f>
        <v>0</v>
      </c>
      <c r="G11" s="54">
        <f>F11*'Расчет субсидий'!G12</f>
        <v>0</v>
      </c>
      <c r="H11" s="50">
        <f t="shared" si="1"/>
        <v>0</v>
      </c>
      <c r="I11" s="49">
        <f t="shared" si="2"/>
        <v>-0.62661683551209935</v>
      </c>
    </row>
    <row r="12" spans="1:9" ht="15" customHeight="1">
      <c r="A12" s="26" t="s">
        <v>10</v>
      </c>
      <c r="B12" s="47">
        <f>'Расчет субсидий'!L13</f>
        <v>694.30909090909063</v>
      </c>
      <c r="C12" s="54">
        <f>'Расчет субсидий'!D13-1</f>
        <v>0.23493200992194008</v>
      </c>
      <c r="D12" s="54">
        <f>C12*'Расчет субсидий'!E13</f>
        <v>4.6986401984388015</v>
      </c>
      <c r="E12" s="50">
        <f t="shared" si="0"/>
        <v>694.30909090909063</v>
      </c>
      <c r="F12" s="54">
        <f>'Расчет субсидий'!F13-1</f>
        <v>0</v>
      </c>
      <c r="G12" s="54">
        <f>F12*'Расчет субсидий'!G13</f>
        <v>0</v>
      </c>
      <c r="H12" s="50">
        <f t="shared" si="1"/>
        <v>0</v>
      </c>
      <c r="I12" s="49">
        <f t="shared" si="2"/>
        <v>4.6986401984388015</v>
      </c>
    </row>
    <row r="13" spans="1:9" ht="15" customHeight="1">
      <c r="A13" s="26" t="s">
        <v>11</v>
      </c>
      <c r="B13" s="47">
        <f>'Расчет субсидий'!L14</f>
        <v>-1701.3363636363647</v>
      </c>
      <c r="C13" s="54">
        <f>'Расчет субсидий'!D14-1</f>
        <v>-0.28781398259002122</v>
      </c>
      <c r="D13" s="54">
        <f>C13*'Расчет субсидий'!E14</f>
        <v>-5.7562796518004244</v>
      </c>
      <c r="E13" s="50">
        <f t="shared" si="0"/>
        <v>-1701.3363636363647</v>
      </c>
      <c r="F13" s="54">
        <f>'Расчет субсидий'!F14-1</f>
        <v>0</v>
      </c>
      <c r="G13" s="54">
        <f>F13*'Расчет субсидий'!G14</f>
        <v>0</v>
      </c>
      <c r="H13" s="50">
        <f t="shared" si="1"/>
        <v>0</v>
      </c>
      <c r="I13" s="49">
        <f t="shared" si="2"/>
        <v>-5.7562796518004244</v>
      </c>
    </row>
    <row r="14" spans="1:9" ht="15" customHeight="1">
      <c r="A14" s="26" t="s">
        <v>12</v>
      </c>
      <c r="B14" s="47">
        <f>'Расчет субсидий'!L15</f>
        <v>-542.5545454545445</v>
      </c>
      <c r="C14" s="54">
        <f>'Расчет субсидий'!D15-1</f>
        <v>-9.7376161166436548E-2</v>
      </c>
      <c r="D14" s="54">
        <f>C14*'Расчет субсидий'!E15</f>
        <v>-1.947523223328731</v>
      </c>
      <c r="E14" s="50">
        <f t="shared" si="0"/>
        <v>-542.5545454545445</v>
      </c>
      <c r="F14" s="54">
        <f>'Расчет субсидий'!F15-1</f>
        <v>0</v>
      </c>
      <c r="G14" s="54">
        <f>F14*'Расчет субсидий'!G15</f>
        <v>0</v>
      </c>
      <c r="H14" s="50">
        <f t="shared" si="1"/>
        <v>0</v>
      </c>
      <c r="I14" s="49">
        <f t="shared" si="2"/>
        <v>-1.947523223328731</v>
      </c>
    </row>
    <row r="15" spans="1:9" ht="15" customHeight="1">
      <c r="A15" s="26" t="s">
        <v>13</v>
      </c>
      <c r="B15" s="47">
        <f>'Расчет субсидий'!L16</f>
        <v>252.59090909090992</v>
      </c>
      <c r="C15" s="54">
        <f>'Расчет субсидий'!D16-1</f>
        <v>3.8740681933435717E-2</v>
      </c>
      <c r="D15" s="54">
        <f>C15*'Расчет субсидий'!E16</f>
        <v>0.77481363866871433</v>
      </c>
      <c r="E15" s="50">
        <f t="shared" si="0"/>
        <v>252.59090909090992</v>
      </c>
      <c r="F15" s="54">
        <f>'Расчет субсидий'!F16-1</f>
        <v>0</v>
      </c>
      <c r="G15" s="54">
        <f>F15*'Расчет субсидий'!G16</f>
        <v>0</v>
      </c>
      <c r="H15" s="50">
        <f t="shared" si="1"/>
        <v>0</v>
      </c>
      <c r="I15" s="49">
        <f t="shared" si="2"/>
        <v>0.77481363866871433</v>
      </c>
    </row>
    <row r="16" spans="1:9" ht="15" customHeight="1">
      <c r="A16" s="26" t="s">
        <v>14</v>
      </c>
      <c r="B16" s="47">
        <f>'Расчет субсидий'!L17</f>
        <v>402.85454545454468</v>
      </c>
      <c r="C16" s="54">
        <f>'Расчет субсидий'!D17-1</f>
        <v>0.13091981701915345</v>
      </c>
      <c r="D16" s="54">
        <f>C16*'Расчет субсидий'!E17</f>
        <v>2.618396340383069</v>
      </c>
      <c r="E16" s="50">
        <f t="shared" si="0"/>
        <v>402.85454545454468</v>
      </c>
      <c r="F16" s="54">
        <f>'Расчет субсидий'!F17-1</f>
        <v>0</v>
      </c>
      <c r="G16" s="54">
        <f>F16*'Расчет субсидий'!G17</f>
        <v>0</v>
      </c>
      <c r="H16" s="50">
        <f t="shared" si="1"/>
        <v>0</v>
      </c>
      <c r="I16" s="49">
        <f t="shared" si="2"/>
        <v>2.618396340383069</v>
      </c>
    </row>
    <row r="17" spans="1:9" ht="15" customHeight="1">
      <c r="A17" s="25" t="s">
        <v>373</v>
      </c>
      <c r="B17" s="46">
        <f>SUM(B18:B26)</f>
        <v>-254.49090909090913</v>
      </c>
      <c r="C17" s="46"/>
      <c r="D17" s="46"/>
      <c r="E17" s="46">
        <f>SUM(E18:E26)</f>
        <v>-254.49090909090913</v>
      </c>
      <c r="F17" s="46"/>
      <c r="G17" s="46"/>
      <c r="H17" s="46">
        <f>SUM(H18:H26)</f>
        <v>0</v>
      </c>
      <c r="I17" s="46"/>
    </row>
    <row r="18" spans="1:9" ht="15" customHeight="1">
      <c r="A18" s="28" t="s">
        <v>374</v>
      </c>
      <c r="B18" s="47">
        <f>'Расчет субсидий'!L19</f>
        <v>0</v>
      </c>
      <c r="C18" s="54">
        <f>'Расчет субсидий'!D19-1</f>
        <v>-0.20296788324724668</v>
      </c>
      <c r="D18" s="54">
        <f>C18*'Расчет субсидий'!E19</f>
        <v>-4.0593576649449332</v>
      </c>
      <c r="E18" s="50">
        <f t="shared" ref="E18:E26" si="3">$B18*D18/$I18</f>
        <v>0</v>
      </c>
      <c r="F18" s="54">
        <f>'Расчет субсидий'!F19-1</f>
        <v>0</v>
      </c>
      <c r="G18" s="54">
        <f>F18*'Расчет субсидий'!G19</f>
        <v>0</v>
      </c>
      <c r="H18" s="50">
        <f t="shared" ref="H18:H26" si="4">$B18*G18/$I18</f>
        <v>0</v>
      </c>
      <c r="I18" s="49">
        <f t="shared" si="2"/>
        <v>-4.0593576649449332</v>
      </c>
    </row>
    <row r="19" spans="1:9" ht="15" customHeight="1">
      <c r="A19" s="28" t="s">
        <v>375</v>
      </c>
      <c r="B19" s="47">
        <f>'Расчет субсидий'!L20</f>
        <v>-89.981818181818198</v>
      </c>
      <c r="C19" s="54">
        <f>'Расчет субсидий'!D20-1</f>
        <v>-0.47399930427568093</v>
      </c>
      <c r="D19" s="54">
        <f>C19*'Расчет субсидий'!E20</f>
        <v>-9.4799860855136195</v>
      </c>
      <c r="E19" s="50">
        <f t="shared" si="3"/>
        <v>-89.981818181818198</v>
      </c>
      <c r="F19" s="54">
        <f>'Расчет субсидий'!F20-1</f>
        <v>0</v>
      </c>
      <c r="G19" s="54">
        <f>F19*'Расчет субсидий'!G20</f>
        <v>0</v>
      </c>
      <c r="H19" s="50">
        <f t="shared" si="4"/>
        <v>0</v>
      </c>
      <c r="I19" s="49">
        <f t="shared" si="2"/>
        <v>-9.4799860855136195</v>
      </c>
    </row>
    <row r="20" spans="1:9" ht="15" customHeight="1">
      <c r="A20" s="28" t="s">
        <v>376</v>
      </c>
      <c r="B20" s="47">
        <f>'Расчет субсидий'!L21</f>
        <v>-25.527272727272731</v>
      </c>
      <c r="C20" s="54">
        <f>'Расчет субсидий'!D21-1</f>
        <v>-0.49183270369369325</v>
      </c>
      <c r="D20" s="54">
        <f>C20*'Расчет субсидий'!E21</f>
        <v>-9.8366540738738646</v>
      </c>
      <c r="E20" s="50">
        <f t="shared" si="3"/>
        <v>-25.527272727272731</v>
      </c>
      <c r="F20" s="54">
        <f>'Расчет субсидий'!F21-1</f>
        <v>0</v>
      </c>
      <c r="G20" s="54">
        <f>F20*'Расчет субсидий'!G21</f>
        <v>0</v>
      </c>
      <c r="H20" s="50">
        <f t="shared" si="4"/>
        <v>0</v>
      </c>
      <c r="I20" s="49">
        <f t="shared" si="2"/>
        <v>-9.8366540738738646</v>
      </c>
    </row>
    <row r="21" spans="1:9" ht="15" customHeight="1">
      <c r="A21" s="28" t="s">
        <v>377</v>
      </c>
      <c r="B21" s="47">
        <f>'Расчет субсидий'!L22</f>
        <v>-9.6363636363636367</v>
      </c>
      <c r="C21" s="54">
        <f>'Расчет субсидий'!D22-1</f>
        <v>-0.53519743529976349</v>
      </c>
      <c r="D21" s="54">
        <f>C21*'Расчет субсидий'!E22</f>
        <v>-10.70394870599527</v>
      </c>
      <c r="E21" s="50">
        <f t="shared" si="3"/>
        <v>-9.6363636363636367</v>
      </c>
      <c r="F21" s="54">
        <f>'Расчет субсидий'!F22-1</f>
        <v>0</v>
      </c>
      <c r="G21" s="54">
        <f>F21*'Расчет субсидий'!G22</f>
        <v>0</v>
      </c>
      <c r="H21" s="50">
        <f t="shared" si="4"/>
        <v>0</v>
      </c>
      <c r="I21" s="49">
        <f t="shared" si="2"/>
        <v>-10.70394870599527</v>
      </c>
    </row>
    <row r="22" spans="1:9" ht="15" customHeight="1">
      <c r="A22" s="28" t="s">
        <v>378</v>
      </c>
      <c r="B22" s="47">
        <f>'Расчет субсидий'!L23</f>
        <v>0</v>
      </c>
      <c r="C22" s="54">
        <f>'Расчет субсидий'!D23-1</f>
        <v>0.28385957577687626</v>
      </c>
      <c r="D22" s="54">
        <f>C22*'Расчет субсидий'!E23</f>
        <v>5.6771915155375252</v>
      </c>
      <c r="E22" s="50">
        <f t="shared" si="3"/>
        <v>0</v>
      </c>
      <c r="F22" s="54">
        <f>'Расчет субсидий'!F23-1</f>
        <v>0</v>
      </c>
      <c r="G22" s="54">
        <f>F22*'Расчет субсидий'!G23</f>
        <v>0</v>
      </c>
      <c r="H22" s="50">
        <f t="shared" si="4"/>
        <v>0</v>
      </c>
      <c r="I22" s="49">
        <f t="shared" si="2"/>
        <v>5.6771915155375252</v>
      </c>
    </row>
    <row r="23" spans="1:9" ht="15" customHeight="1">
      <c r="A23" s="28" t="s">
        <v>379</v>
      </c>
      <c r="B23" s="47">
        <f>'Расчет субсидий'!L24</f>
        <v>0</v>
      </c>
      <c r="C23" s="54">
        <f>'Расчет субсидий'!D24-1</f>
        <v>-0.26101584956995438</v>
      </c>
      <c r="D23" s="54">
        <f>C23*'Расчет субсидий'!E24</f>
        <v>-5.2203169913990877</v>
      </c>
      <c r="E23" s="50">
        <f t="shared" si="3"/>
        <v>0</v>
      </c>
      <c r="F23" s="54">
        <f>'Расчет субсидий'!F24-1</f>
        <v>0</v>
      </c>
      <c r="G23" s="54">
        <f>F23*'Расчет субсидий'!G24</f>
        <v>0</v>
      </c>
      <c r="H23" s="50">
        <f t="shared" si="4"/>
        <v>0</v>
      </c>
      <c r="I23" s="49">
        <f t="shared" si="2"/>
        <v>-5.2203169913990877</v>
      </c>
    </row>
    <row r="24" spans="1:9" ht="15" customHeight="1">
      <c r="A24" s="28" t="s">
        <v>380</v>
      </c>
      <c r="B24" s="47">
        <f>'Расчет субсидий'!L25</f>
        <v>-94.563636363636363</v>
      </c>
      <c r="C24" s="54">
        <f>'Расчет субсидий'!D25-1</f>
        <v>-0.30622809656741101</v>
      </c>
      <c r="D24" s="54">
        <f>C24*'Расчет субсидий'!E25</f>
        <v>-6.1245619313482198</v>
      </c>
      <c r="E24" s="50">
        <f t="shared" si="3"/>
        <v>-94.563636363636363</v>
      </c>
      <c r="F24" s="54">
        <f>'Расчет субсидий'!F25-1</f>
        <v>0</v>
      </c>
      <c r="G24" s="54">
        <f>F24*'Расчет субсидий'!G25</f>
        <v>0</v>
      </c>
      <c r="H24" s="50">
        <f t="shared" si="4"/>
        <v>0</v>
      </c>
      <c r="I24" s="49">
        <f t="shared" si="2"/>
        <v>-6.1245619313482198</v>
      </c>
    </row>
    <row r="25" spans="1:9" ht="15" customHeight="1">
      <c r="A25" s="28" t="s">
        <v>382</v>
      </c>
      <c r="B25" s="47">
        <f>'Расчет субсидий'!L26</f>
        <v>0</v>
      </c>
      <c r="C25" s="54">
        <f>'Расчет субсидий'!D26-1</f>
        <v>-0.29573679314674595</v>
      </c>
      <c r="D25" s="54">
        <f>C25*'Расчет субсидий'!E26</f>
        <v>-5.9147358629349185</v>
      </c>
      <c r="E25" s="50">
        <f t="shared" si="3"/>
        <v>0</v>
      </c>
      <c r="F25" s="54">
        <f>'Расчет субсидий'!F26-1</f>
        <v>0</v>
      </c>
      <c r="G25" s="54">
        <f>F25*'Расчет субсидий'!G26</f>
        <v>0</v>
      </c>
      <c r="H25" s="50">
        <f t="shared" si="4"/>
        <v>0</v>
      </c>
      <c r="I25" s="49">
        <f t="shared" si="2"/>
        <v>-5.9147358629349185</v>
      </c>
    </row>
    <row r="26" spans="1:9" ht="15" customHeight="1">
      <c r="A26" s="28" t="s">
        <v>381</v>
      </c>
      <c r="B26" s="47">
        <f>'Расчет субсидий'!L27</f>
        <v>-34.781818181818181</v>
      </c>
      <c r="C26" s="54">
        <f>'Расчет субсидий'!D27-1</f>
        <v>-0.22643475151736081</v>
      </c>
      <c r="D26" s="54">
        <f>C26*'Расчет субсидий'!E27</f>
        <v>-4.5286950303472162</v>
      </c>
      <c r="E26" s="50">
        <f t="shared" si="3"/>
        <v>-34.781818181818181</v>
      </c>
      <c r="F26" s="54">
        <f>'Расчет субсидий'!F27-1</f>
        <v>0</v>
      </c>
      <c r="G26" s="54">
        <f>F26*'Расчет субсидий'!G27</f>
        <v>0</v>
      </c>
      <c r="H26" s="50">
        <f t="shared" si="4"/>
        <v>0</v>
      </c>
      <c r="I26" s="49">
        <f t="shared" si="2"/>
        <v>-4.5286950303472162</v>
      </c>
    </row>
    <row r="27" spans="1:9" ht="15" customHeight="1">
      <c r="A27" s="27" t="s">
        <v>17</v>
      </c>
      <c r="B27" s="46">
        <f>'Расчет субсидий'!L28</f>
        <v>-4009.263636363637</v>
      </c>
      <c r="C27" s="46"/>
      <c r="D27" s="46"/>
      <c r="E27" s="46">
        <f>SUM(E28:E54)</f>
        <v>-4009.263636363637</v>
      </c>
      <c r="F27" s="46"/>
      <c r="G27" s="46"/>
      <c r="H27" s="46">
        <f>SUM(H28:H54)</f>
        <v>0</v>
      </c>
      <c r="I27" s="46"/>
    </row>
    <row r="28" spans="1:9" ht="15" customHeight="1">
      <c r="A28" s="28" t="s">
        <v>0</v>
      </c>
      <c r="B28" s="47">
        <f>'Расчет субсидий'!L29</f>
        <v>-478.31818181818198</v>
      </c>
      <c r="C28" s="54">
        <f>'Расчет субсидий'!D29-1</f>
        <v>-0.30154460656127469</v>
      </c>
      <c r="D28" s="54">
        <f>C28*'Расчет субсидий'!E29</f>
        <v>-4.5231690984191202</v>
      </c>
      <c r="E28" s="50">
        <f t="shared" ref="E28:E54" si="5">$B28*D28/$I28</f>
        <v>-478.31818181818193</v>
      </c>
      <c r="F28" s="54">
        <f>'Расчет субсидий'!F29-1</f>
        <v>0</v>
      </c>
      <c r="G28" s="54">
        <f>F28*'Расчет субсидий'!G29</f>
        <v>0</v>
      </c>
      <c r="H28" s="50">
        <f t="shared" ref="H28:H54" si="6">$B28*G28/$I28</f>
        <v>0</v>
      </c>
      <c r="I28" s="49">
        <f t="shared" si="2"/>
        <v>-4.5231690984191202</v>
      </c>
    </row>
    <row r="29" spans="1:9" ht="15" customHeight="1">
      <c r="A29" s="28" t="s">
        <v>18</v>
      </c>
      <c r="B29" s="47">
        <f>'Расчет субсидий'!L30</f>
        <v>-138.91818181818189</v>
      </c>
      <c r="C29" s="54">
        <f>'Расчет субсидий'!D30-1</f>
        <v>-6.7533193787534862E-2</v>
      </c>
      <c r="D29" s="54">
        <f>C29*'Расчет субсидий'!E30</f>
        <v>-1.0129979068130228</v>
      </c>
      <c r="E29" s="50">
        <f t="shared" si="5"/>
        <v>-138.91818181818189</v>
      </c>
      <c r="F29" s="54">
        <f>'Расчет субсидий'!F30-1</f>
        <v>0</v>
      </c>
      <c r="G29" s="54">
        <f>F29*'Расчет субсидий'!G30</f>
        <v>0</v>
      </c>
      <c r="H29" s="50">
        <f t="shared" si="6"/>
        <v>0</v>
      </c>
      <c r="I29" s="49">
        <f t="shared" si="2"/>
        <v>-1.0129979068130228</v>
      </c>
    </row>
    <row r="30" spans="1:9" ht="15" customHeight="1">
      <c r="A30" s="28" t="s">
        <v>19</v>
      </c>
      <c r="B30" s="47">
        <f>'Расчет субсидий'!L31</f>
        <v>22.300000000000182</v>
      </c>
      <c r="C30" s="54">
        <f>'Расчет субсидий'!D31-1</f>
        <v>1.5656702932426603E-2</v>
      </c>
      <c r="D30" s="54">
        <f>C30*'Расчет субсидий'!E31</f>
        <v>0.23485054398639904</v>
      </c>
      <c r="E30" s="50">
        <f t="shared" si="5"/>
        <v>22.300000000000178</v>
      </c>
      <c r="F30" s="54">
        <f>'Расчет субсидий'!F31-1</f>
        <v>0</v>
      </c>
      <c r="G30" s="54">
        <f>F30*'Расчет субсидий'!G31</f>
        <v>0</v>
      </c>
      <c r="H30" s="50">
        <f t="shared" si="6"/>
        <v>0</v>
      </c>
      <c r="I30" s="49">
        <f t="shared" si="2"/>
        <v>0.23485054398639904</v>
      </c>
    </row>
    <row r="31" spans="1:9" ht="15" customHeight="1">
      <c r="A31" s="28" t="s">
        <v>20</v>
      </c>
      <c r="B31" s="47">
        <f>'Расчет субсидий'!L32</f>
        <v>-538.66363636363667</v>
      </c>
      <c r="C31" s="54">
        <f>'Расчет субсидий'!D32-1</f>
        <v>-0.28588580766952654</v>
      </c>
      <c r="D31" s="54">
        <f>C31*'Расчет субсидий'!E32</f>
        <v>-4.2882871150428983</v>
      </c>
      <c r="E31" s="50">
        <f t="shared" si="5"/>
        <v>-538.66363636363667</v>
      </c>
      <c r="F31" s="54">
        <f>'Расчет субсидий'!F32-1</f>
        <v>0</v>
      </c>
      <c r="G31" s="54">
        <f>F31*'Расчет субсидий'!G32</f>
        <v>0</v>
      </c>
      <c r="H31" s="50">
        <f t="shared" si="6"/>
        <v>0</v>
      </c>
      <c r="I31" s="49">
        <f t="shared" si="2"/>
        <v>-4.2882871150428983</v>
      </c>
    </row>
    <row r="32" spans="1:9" ht="15" customHeight="1">
      <c r="A32" s="28" t="s">
        <v>21</v>
      </c>
      <c r="B32" s="47">
        <f>'Расчет субсидий'!L33</f>
        <v>97.67272727272757</v>
      </c>
      <c r="C32" s="54">
        <f>'Расчет субсидий'!D33-1</f>
        <v>4.253535284535892E-2</v>
      </c>
      <c r="D32" s="54">
        <f>C32*'Расчет субсидий'!E33</f>
        <v>0.6380302926803838</v>
      </c>
      <c r="E32" s="50">
        <f t="shared" si="5"/>
        <v>97.67272727272757</v>
      </c>
      <c r="F32" s="54">
        <f>'Расчет субсидий'!F33-1</f>
        <v>0</v>
      </c>
      <c r="G32" s="54">
        <f>F32*'Расчет субсидий'!G33</f>
        <v>0</v>
      </c>
      <c r="H32" s="50">
        <f t="shared" si="6"/>
        <v>0</v>
      </c>
      <c r="I32" s="49">
        <f t="shared" si="2"/>
        <v>0.6380302926803838</v>
      </c>
    </row>
    <row r="33" spans="1:9" ht="15" customHeight="1">
      <c r="A33" s="28" t="s">
        <v>22</v>
      </c>
      <c r="B33" s="47">
        <f>'Расчет субсидий'!L34</f>
        <v>-123.86363636363649</v>
      </c>
      <c r="C33" s="54">
        <f>'Расчет субсидий'!D34-1</f>
        <v>-6.0604159791504464E-2</v>
      </c>
      <c r="D33" s="54">
        <f>C33*'Расчет субсидий'!E34</f>
        <v>-0.90906239687256696</v>
      </c>
      <c r="E33" s="50">
        <f t="shared" si="5"/>
        <v>-123.86363636363649</v>
      </c>
      <c r="F33" s="54">
        <f>'Расчет субсидий'!F34-1</f>
        <v>0</v>
      </c>
      <c r="G33" s="54">
        <f>F33*'Расчет субсидий'!G34</f>
        <v>0</v>
      </c>
      <c r="H33" s="50">
        <f t="shared" si="6"/>
        <v>0</v>
      </c>
      <c r="I33" s="49">
        <f t="shared" si="2"/>
        <v>-0.90906239687256696</v>
      </c>
    </row>
    <row r="34" spans="1:9" ht="15" customHeight="1">
      <c r="A34" s="28" t="s">
        <v>23</v>
      </c>
      <c r="B34" s="47">
        <f>'Расчет субсидий'!L35</f>
        <v>21.045454545454504</v>
      </c>
      <c r="C34" s="54">
        <f>'Расчет субсидий'!D35-1</f>
        <v>1.4321192922076342E-2</v>
      </c>
      <c r="D34" s="54">
        <f>C34*'Расчет субсидий'!E35</f>
        <v>0.21481789383114513</v>
      </c>
      <c r="E34" s="50">
        <f t="shared" si="5"/>
        <v>21.045454545454504</v>
      </c>
      <c r="F34" s="54">
        <f>'Расчет субсидий'!F35-1</f>
        <v>0</v>
      </c>
      <c r="G34" s="54">
        <f>F34*'Расчет субсидий'!G35</f>
        <v>0</v>
      </c>
      <c r="H34" s="50">
        <f t="shared" si="6"/>
        <v>0</v>
      </c>
      <c r="I34" s="49">
        <f t="shared" si="2"/>
        <v>0.21481789383114513</v>
      </c>
    </row>
    <row r="35" spans="1:9" ht="15" customHeight="1">
      <c r="A35" s="28" t="s">
        <v>24</v>
      </c>
      <c r="B35" s="47">
        <f>'Расчет субсидий'!L36</f>
        <v>-64.927272727272793</v>
      </c>
      <c r="C35" s="54">
        <f>'Расчет субсидий'!D36-1</f>
        <v>-6.4455428860822228E-2</v>
      </c>
      <c r="D35" s="54">
        <f>C35*'Расчет субсидий'!E36</f>
        <v>-0.96683143291233342</v>
      </c>
      <c r="E35" s="50">
        <f t="shared" si="5"/>
        <v>-64.927272727272793</v>
      </c>
      <c r="F35" s="54">
        <f>'Расчет субсидий'!F36-1</f>
        <v>0</v>
      </c>
      <c r="G35" s="54">
        <f>F35*'Расчет субсидий'!G36</f>
        <v>0</v>
      </c>
      <c r="H35" s="50">
        <f t="shared" si="6"/>
        <v>0</v>
      </c>
      <c r="I35" s="49">
        <f t="shared" si="2"/>
        <v>-0.96683143291233342</v>
      </c>
    </row>
    <row r="36" spans="1:9" ht="15" customHeight="1">
      <c r="A36" s="28" t="s">
        <v>25</v>
      </c>
      <c r="B36" s="47">
        <f>'Расчет субсидий'!L37</f>
        <v>-765.12727272727261</v>
      </c>
      <c r="C36" s="54">
        <f>'Расчет субсидий'!D37-1</f>
        <v>-0.34072191454766854</v>
      </c>
      <c r="D36" s="54">
        <f>C36*'Расчет субсидий'!E37</f>
        <v>-5.1108287182150285</v>
      </c>
      <c r="E36" s="50">
        <f t="shared" si="5"/>
        <v>-765.12727272727261</v>
      </c>
      <c r="F36" s="54">
        <f>'Расчет субсидий'!F37-1</f>
        <v>0</v>
      </c>
      <c r="G36" s="54">
        <f>F36*'Расчет субсидий'!G37</f>
        <v>0</v>
      </c>
      <c r="H36" s="50">
        <f t="shared" si="6"/>
        <v>0</v>
      </c>
      <c r="I36" s="49">
        <f t="shared" si="2"/>
        <v>-5.1108287182150285</v>
      </c>
    </row>
    <row r="37" spans="1:9" ht="15" customHeight="1">
      <c r="A37" s="28" t="s">
        <v>26</v>
      </c>
      <c r="B37" s="47">
        <f>'Расчет субсидий'!L38</f>
        <v>-258.40000000000009</v>
      </c>
      <c r="C37" s="54">
        <f>'Расчет субсидий'!D38-1</f>
        <v>-0.20266655889076002</v>
      </c>
      <c r="D37" s="54">
        <f>C37*'Расчет субсидий'!E38</f>
        <v>-3.0399983833614002</v>
      </c>
      <c r="E37" s="50">
        <f t="shared" si="5"/>
        <v>-258.40000000000009</v>
      </c>
      <c r="F37" s="54">
        <f>'Расчет субсидий'!F38-1</f>
        <v>0</v>
      </c>
      <c r="G37" s="54">
        <f>F37*'Расчет субсидий'!G38</f>
        <v>0</v>
      </c>
      <c r="H37" s="50">
        <f t="shared" si="6"/>
        <v>0</v>
      </c>
      <c r="I37" s="49">
        <f t="shared" si="2"/>
        <v>-3.0399983833614002</v>
      </c>
    </row>
    <row r="38" spans="1:9" ht="15" customHeight="1">
      <c r="A38" s="28" t="s">
        <v>27</v>
      </c>
      <c r="B38" s="47">
        <f>'Расчет субсидий'!L39</f>
        <v>-5.5090909090909008</v>
      </c>
      <c r="C38" s="54">
        <f>'Расчет субсидий'!D39-1</f>
        <v>-6.7087536483257937E-3</v>
      </c>
      <c r="D38" s="54">
        <f>C38*'Расчет субсидий'!E39</f>
        <v>-0.10063130472488691</v>
      </c>
      <c r="E38" s="50">
        <f t="shared" si="5"/>
        <v>-5.5090909090909017</v>
      </c>
      <c r="F38" s="54">
        <f>'Расчет субсидий'!F39-1</f>
        <v>0</v>
      </c>
      <c r="G38" s="54">
        <f>F38*'Расчет субсидий'!G39</f>
        <v>0</v>
      </c>
      <c r="H38" s="50">
        <f t="shared" si="6"/>
        <v>0</v>
      </c>
      <c r="I38" s="49">
        <f t="shared" si="2"/>
        <v>-0.10063130472488691</v>
      </c>
    </row>
    <row r="39" spans="1:9" ht="15" customHeight="1">
      <c r="A39" s="28" t="s">
        <v>28</v>
      </c>
      <c r="B39" s="47">
        <f>'Расчет субсидий'!L40</f>
        <v>86.818181818181984</v>
      </c>
      <c r="C39" s="54">
        <f>'Расчет субсидий'!D40-1</f>
        <v>6.5083895501652833E-2</v>
      </c>
      <c r="D39" s="54">
        <f>C39*'Расчет субсидий'!E40</f>
        <v>0.9762584325247925</v>
      </c>
      <c r="E39" s="50">
        <f t="shared" si="5"/>
        <v>86.818181818181984</v>
      </c>
      <c r="F39" s="54">
        <f>'Расчет субсидий'!F40-1</f>
        <v>0</v>
      </c>
      <c r="G39" s="54">
        <f>F39*'Расчет субсидий'!G40</f>
        <v>0</v>
      </c>
      <c r="H39" s="50">
        <f t="shared" si="6"/>
        <v>0</v>
      </c>
      <c r="I39" s="49">
        <f t="shared" si="2"/>
        <v>0.9762584325247925</v>
      </c>
    </row>
    <row r="40" spans="1:9" ht="15" customHeight="1">
      <c r="A40" s="28" t="s">
        <v>29</v>
      </c>
      <c r="B40" s="47">
        <f>'Расчет субсидий'!L41</f>
        <v>-357.22727272727252</v>
      </c>
      <c r="C40" s="54">
        <f>'Расчет субсидий'!D41-1</f>
        <v>-0.23517820234525144</v>
      </c>
      <c r="D40" s="54">
        <f>C40*'Расчет субсидий'!E41</f>
        <v>-3.5276730351787715</v>
      </c>
      <c r="E40" s="50">
        <f t="shared" si="5"/>
        <v>-357.22727272727246</v>
      </c>
      <c r="F40" s="54">
        <f>'Расчет субсидий'!F41-1</f>
        <v>0</v>
      </c>
      <c r="G40" s="54">
        <f>F40*'Расчет субсидий'!G41</f>
        <v>0</v>
      </c>
      <c r="H40" s="50">
        <f t="shared" si="6"/>
        <v>0</v>
      </c>
      <c r="I40" s="49">
        <f t="shared" si="2"/>
        <v>-3.5276730351787715</v>
      </c>
    </row>
    <row r="41" spans="1:9" ht="15" customHeight="1">
      <c r="A41" s="28" t="s">
        <v>30</v>
      </c>
      <c r="B41" s="47">
        <f>'Расчет субсидий'!L42</f>
        <v>-350.4454545454546</v>
      </c>
      <c r="C41" s="54">
        <f>'Расчет субсидий'!D42-1</f>
        <v>-0.17216838094483378</v>
      </c>
      <c r="D41" s="54">
        <f>C41*'Расчет субсидий'!E42</f>
        <v>-2.5825257141725064</v>
      </c>
      <c r="E41" s="50">
        <f t="shared" si="5"/>
        <v>-350.4454545454546</v>
      </c>
      <c r="F41" s="54">
        <f>'Расчет субсидий'!F42-1</f>
        <v>0</v>
      </c>
      <c r="G41" s="54">
        <f>F41*'Расчет субсидий'!G42</f>
        <v>0</v>
      </c>
      <c r="H41" s="50">
        <f t="shared" si="6"/>
        <v>0</v>
      </c>
      <c r="I41" s="49">
        <f t="shared" si="2"/>
        <v>-2.5825257141725064</v>
      </c>
    </row>
    <row r="42" spans="1:9" ht="15" customHeight="1">
      <c r="A42" s="28" t="s">
        <v>31</v>
      </c>
      <c r="B42" s="47">
        <f>'Расчет субсидий'!L43</f>
        <v>381.38181818181783</v>
      </c>
      <c r="C42" s="54">
        <f>'Расчет субсидий'!D43-1</f>
        <v>0.21756391177135237</v>
      </c>
      <c r="D42" s="54">
        <f>C42*'Расчет субсидий'!E43</f>
        <v>3.2634586765702855</v>
      </c>
      <c r="E42" s="50">
        <f t="shared" si="5"/>
        <v>381.38181818181783</v>
      </c>
      <c r="F42" s="54">
        <f>'Расчет субсидий'!F43-1</f>
        <v>0</v>
      </c>
      <c r="G42" s="54">
        <f>F42*'Расчет субсидий'!G43</f>
        <v>0</v>
      </c>
      <c r="H42" s="50">
        <f t="shared" si="6"/>
        <v>0</v>
      </c>
      <c r="I42" s="49">
        <f t="shared" si="2"/>
        <v>3.2634586765702855</v>
      </c>
    </row>
    <row r="43" spans="1:9" ht="15" customHeight="1">
      <c r="A43" s="28" t="s">
        <v>1</v>
      </c>
      <c r="B43" s="47">
        <f>'Расчет субсидий'!L44</f>
        <v>-240.69999999999982</v>
      </c>
      <c r="C43" s="54">
        <f>'Расчет субсидий'!D44-1</f>
        <v>-8.2279671446640612E-2</v>
      </c>
      <c r="D43" s="54">
        <f>C43*'Расчет субсидий'!E44</f>
        <v>-1.2341950716996091</v>
      </c>
      <c r="E43" s="50">
        <f t="shared" si="5"/>
        <v>-240.69999999999982</v>
      </c>
      <c r="F43" s="54">
        <f>'Расчет субсидий'!F44-1</f>
        <v>0</v>
      </c>
      <c r="G43" s="54">
        <f>F43*'Расчет субсидий'!G44</f>
        <v>0</v>
      </c>
      <c r="H43" s="50">
        <f t="shared" si="6"/>
        <v>0</v>
      </c>
      <c r="I43" s="49">
        <f t="shared" si="2"/>
        <v>-1.2341950716996091</v>
      </c>
    </row>
    <row r="44" spans="1:9" ht="15" customHeight="1">
      <c r="A44" s="28" t="s">
        <v>32</v>
      </c>
      <c r="B44" s="47">
        <f>'Расчет субсидий'!L45</f>
        <v>467.68181818181802</v>
      </c>
      <c r="C44" s="54">
        <f>'Расчет субсидий'!D45-1</f>
        <v>0.24912355821787568</v>
      </c>
      <c r="D44" s="54">
        <f>C44*'Расчет субсидий'!E45</f>
        <v>3.7368533732681355</v>
      </c>
      <c r="E44" s="50">
        <f t="shared" si="5"/>
        <v>467.68181818181802</v>
      </c>
      <c r="F44" s="54">
        <f>'Расчет субсидий'!F45-1</f>
        <v>0</v>
      </c>
      <c r="G44" s="54">
        <f>F44*'Расчет субсидий'!G45</f>
        <v>0</v>
      </c>
      <c r="H44" s="50">
        <f t="shared" si="6"/>
        <v>0</v>
      </c>
      <c r="I44" s="49">
        <f t="shared" si="2"/>
        <v>3.7368533732681355</v>
      </c>
    </row>
    <row r="45" spans="1:9" ht="15" customHeight="1">
      <c r="A45" s="28" t="s">
        <v>33</v>
      </c>
      <c r="B45" s="47">
        <f>'Расчет субсидий'!L46</f>
        <v>-362.90000000000009</v>
      </c>
      <c r="C45" s="54">
        <f>'Расчет субсидий'!D46-1</f>
        <v>-0.25892672238372039</v>
      </c>
      <c r="D45" s="54">
        <f>C45*'Расчет субсидий'!E46</f>
        <v>-3.8839008357558056</v>
      </c>
      <c r="E45" s="50">
        <f t="shared" si="5"/>
        <v>-362.90000000000009</v>
      </c>
      <c r="F45" s="54">
        <f>'Расчет субсидий'!F46-1</f>
        <v>0</v>
      </c>
      <c r="G45" s="54">
        <f>F45*'Расчет субсидий'!G46</f>
        <v>0</v>
      </c>
      <c r="H45" s="50">
        <f t="shared" si="6"/>
        <v>0</v>
      </c>
      <c r="I45" s="49">
        <f t="shared" si="2"/>
        <v>-3.8839008357558056</v>
      </c>
    </row>
    <row r="46" spans="1:9" ht="15" customHeight="1">
      <c r="A46" s="28" t="s">
        <v>34</v>
      </c>
      <c r="B46" s="47">
        <f>'Расчет субсидий'!L47</f>
        <v>-883.5454545454545</v>
      </c>
      <c r="C46" s="54">
        <f>'Расчет субсидий'!D47-1</f>
        <v>-0.36600533137135405</v>
      </c>
      <c r="D46" s="54">
        <f>C46*'Расчет субсидий'!E47</f>
        <v>-5.4900799705703109</v>
      </c>
      <c r="E46" s="50">
        <f t="shared" si="5"/>
        <v>-883.54545454545462</v>
      </c>
      <c r="F46" s="54">
        <f>'Расчет субсидий'!F47-1</f>
        <v>0</v>
      </c>
      <c r="G46" s="54">
        <f>F46*'Расчет субсидий'!G47</f>
        <v>0</v>
      </c>
      <c r="H46" s="50">
        <f t="shared" si="6"/>
        <v>0</v>
      </c>
      <c r="I46" s="49">
        <f t="shared" si="2"/>
        <v>-5.4900799705703109</v>
      </c>
    </row>
    <row r="47" spans="1:9" ht="15" customHeight="1">
      <c r="A47" s="28" t="s">
        <v>35</v>
      </c>
      <c r="B47" s="47">
        <f>'Расчет субсидий'!L48</f>
        <v>477.23636363636388</v>
      </c>
      <c r="C47" s="54">
        <f>'Расчет субсидий'!D48-1</f>
        <v>0.21424309021130084</v>
      </c>
      <c r="D47" s="54">
        <f>C47*'Расчет субсидий'!E48</f>
        <v>3.2136463531695125</v>
      </c>
      <c r="E47" s="50">
        <f t="shared" si="5"/>
        <v>477.23636363636388</v>
      </c>
      <c r="F47" s="54">
        <f>'Расчет субсидий'!F48-1</f>
        <v>0</v>
      </c>
      <c r="G47" s="54">
        <f>F47*'Расчет субсидий'!G48</f>
        <v>0</v>
      </c>
      <c r="H47" s="50">
        <f t="shared" si="6"/>
        <v>0</v>
      </c>
      <c r="I47" s="49">
        <f t="shared" si="2"/>
        <v>3.2136463531695125</v>
      </c>
    </row>
    <row r="48" spans="1:9" ht="15" customHeight="1">
      <c r="A48" s="28" t="s">
        <v>36</v>
      </c>
      <c r="B48" s="47">
        <f>'Расчет субсидий'!L49</f>
        <v>182.5</v>
      </c>
      <c r="C48" s="54">
        <f>'Расчет субсидий'!D49-1</f>
        <v>0.10306167773610353</v>
      </c>
      <c r="D48" s="54">
        <f>C48*'Расчет субсидий'!E49</f>
        <v>1.5459251660415529</v>
      </c>
      <c r="E48" s="50">
        <f t="shared" si="5"/>
        <v>182.49999999999997</v>
      </c>
      <c r="F48" s="54">
        <f>'Расчет субсидий'!F49-1</f>
        <v>0</v>
      </c>
      <c r="G48" s="54">
        <f>F48*'Расчет субсидий'!G49</f>
        <v>0</v>
      </c>
      <c r="H48" s="50">
        <f t="shared" si="6"/>
        <v>0</v>
      </c>
      <c r="I48" s="49">
        <f t="shared" si="2"/>
        <v>1.5459251660415529</v>
      </c>
    </row>
    <row r="49" spans="1:9" ht="15" customHeight="1">
      <c r="A49" s="28" t="s">
        <v>37</v>
      </c>
      <c r="B49" s="47">
        <f>'Расчет субсидий'!L50</f>
        <v>-549.54545454545496</v>
      </c>
      <c r="C49" s="54">
        <f>'Расчет субсидий'!D50-1</f>
        <v>-0.14396368279563976</v>
      </c>
      <c r="D49" s="54">
        <f>C49*'Расчет субсидий'!E50</f>
        <v>-2.1594552419345963</v>
      </c>
      <c r="E49" s="50">
        <f t="shared" si="5"/>
        <v>-549.54545454545496</v>
      </c>
      <c r="F49" s="54">
        <f>'Расчет субсидий'!F50-1</f>
        <v>0</v>
      </c>
      <c r="G49" s="54">
        <f>F49*'Расчет субсидий'!G50</f>
        <v>0</v>
      </c>
      <c r="H49" s="50">
        <f t="shared" si="6"/>
        <v>0</v>
      </c>
      <c r="I49" s="49">
        <f t="shared" si="2"/>
        <v>-2.1594552419345963</v>
      </c>
    </row>
    <row r="50" spans="1:9" ht="15" customHeight="1">
      <c r="A50" s="28" t="s">
        <v>38</v>
      </c>
      <c r="B50" s="47">
        <f>'Расчет субсидий'!L51</f>
        <v>-400.4818181818182</v>
      </c>
      <c r="C50" s="54">
        <f>'Расчет субсидий'!D51-1</f>
        <v>-0.20120798862108724</v>
      </c>
      <c r="D50" s="54">
        <f>C50*'Расчет субсидий'!E51</f>
        <v>-3.0181198293163085</v>
      </c>
      <c r="E50" s="50">
        <f t="shared" si="5"/>
        <v>-400.4818181818182</v>
      </c>
      <c r="F50" s="54">
        <f>'Расчет субсидий'!F51-1</f>
        <v>0</v>
      </c>
      <c r="G50" s="54">
        <f>F50*'Расчет субсидий'!G51</f>
        <v>0</v>
      </c>
      <c r="H50" s="50">
        <f t="shared" si="6"/>
        <v>0</v>
      </c>
      <c r="I50" s="49">
        <f t="shared" si="2"/>
        <v>-3.0181198293163085</v>
      </c>
    </row>
    <row r="51" spans="1:9" ht="15" customHeight="1">
      <c r="A51" s="28" t="s">
        <v>2</v>
      </c>
      <c r="B51" s="47">
        <f>'Расчет субсидий'!L52</f>
        <v>243.29090909090883</v>
      </c>
      <c r="C51" s="54">
        <f>'Расчет субсидий'!D52-1</f>
        <v>0.15582125727887997</v>
      </c>
      <c r="D51" s="54">
        <f>C51*'Расчет субсидий'!E52</f>
        <v>2.3373188591831995</v>
      </c>
      <c r="E51" s="50">
        <f t="shared" si="5"/>
        <v>243.29090909090885</v>
      </c>
      <c r="F51" s="54">
        <f>'Расчет субсидий'!F52-1</f>
        <v>0</v>
      </c>
      <c r="G51" s="54">
        <f>F51*'Расчет субсидий'!G52</f>
        <v>0</v>
      </c>
      <c r="H51" s="50">
        <f t="shared" si="6"/>
        <v>0</v>
      </c>
      <c r="I51" s="49">
        <f t="shared" si="2"/>
        <v>2.3373188591831995</v>
      </c>
    </row>
    <row r="52" spans="1:9" ht="15" customHeight="1">
      <c r="A52" s="28" t="s">
        <v>39</v>
      </c>
      <c r="B52" s="47">
        <f>'Расчет субсидий'!L53</f>
        <v>-366.5181818181818</v>
      </c>
      <c r="C52" s="54">
        <f>'Расчет субсидий'!D53-1</f>
        <v>-0.23198786664309179</v>
      </c>
      <c r="D52" s="54">
        <f>C52*'Расчет субсидий'!E53</f>
        <v>-3.4798179996463769</v>
      </c>
      <c r="E52" s="50">
        <f t="shared" si="5"/>
        <v>-366.5181818181818</v>
      </c>
      <c r="F52" s="54">
        <f>'Расчет субсидий'!F53-1</f>
        <v>0</v>
      </c>
      <c r="G52" s="54">
        <f>F52*'Расчет субсидий'!G53</f>
        <v>0</v>
      </c>
      <c r="H52" s="50">
        <f t="shared" si="6"/>
        <v>0</v>
      </c>
      <c r="I52" s="49">
        <f t="shared" si="2"/>
        <v>-3.4798179996463769</v>
      </c>
    </row>
    <row r="53" spans="1:9" ht="15" customHeight="1">
      <c r="A53" s="28" t="s">
        <v>3</v>
      </c>
      <c r="B53" s="47">
        <f>'Расчет субсидий'!L54</f>
        <v>-325.79090909090883</v>
      </c>
      <c r="C53" s="54">
        <f>'Расчет субсидий'!D54-1</f>
        <v>-0.21311494864873637</v>
      </c>
      <c r="D53" s="54">
        <f>C53*'Расчет субсидий'!E54</f>
        <v>-3.1967242297310454</v>
      </c>
      <c r="E53" s="50">
        <f t="shared" si="5"/>
        <v>-325.79090909090883</v>
      </c>
      <c r="F53" s="54">
        <f>'Расчет субсидий'!F54-1</f>
        <v>0</v>
      </c>
      <c r="G53" s="54">
        <f>F53*'Расчет субсидий'!G54</f>
        <v>0</v>
      </c>
      <c r="H53" s="50">
        <f t="shared" si="6"/>
        <v>0</v>
      </c>
      <c r="I53" s="49">
        <f t="shared" si="2"/>
        <v>-3.1967242297310454</v>
      </c>
    </row>
    <row r="54" spans="1:9" ht="15" customHeight="1">
      <c r="A54" s="28" t="s">
        <v>40</v>
      </c>
      <c r="B54" s="47">
        <f>'Расчет субсидий'!L55</f>
        <v>221.69090909090892</v>
      </c>
      <c r="C54" s="54">
        <f>'Расчет субсидий'!D55-1</f>
        <v>0.10395218167341147</v>
      </c>
      <c r="D54" s="54">
        <f>C54*'Расчет субсидий'!E55</f>
        <v>1.5592827251011721</v>
      </c>
      <c r="E54" s="50">
        <f t="shared" si="5"/>
        <v>221.69090909090892</v>
      </c>
      <c r="F54" s="54">
        <f>'Расчет субсидий'!F55-1</f>
        <v>0</v>
      </c>
      <c r="G54" s="54">
        <f>F54*'Расчет субсидий'!G55</f>
        <v>0</v>
      </c>
      <c r="H54" s="50">
        <f t="shared" si="6"/>
        <v>0</v>
      </c>
      <c r="I54" s="49">
        <f t="shared" si="2"/>
        <v>1.5592827251011721</v>
      </c>
    </row>
    <row r="55" spans="1:9" ht="15" customHeight="1">
      <c r="A55" s="29" t="s">
        <v>41</v>
      </c>
      <c r="B55" s="46">
        <f>'Расчет субсидий'!L56</f>
        <v>-4856.2909090909079</v>
      </c>
      <c r="C55" s="46"/>
      <c r="D55" s="46"/>
      <c r="E55" s="46">
        <f>SUM(E57:E378)</f>
        <v>-4856.2909090909079</v>
      </c>
      <c r="F55" s="46"/>
      <c r="G55" s="46"/>
      <c r="H55" s="46">
        <f>SUM(H57:H378)</f>
        <v>0</v>
      </c>
      <c r="I55" s="46"/>
    </row>
    <row r="56" spans="1:9" ht="15" customHeight="1">
      <c r="A56" s="30" t="s">
        <v>42</v>
      </c>
      <c r="B56" s="51"/>
      <c r="C56" s="52"/>
      <c r="D56" s="52"/>
      <c r="E56" s="53"/>
      <c r="F56" s="53"/>
      <c r="G56" s="53"/>
      <c r="H56" s="53"/>
      <c r="I56" s="53"/>
    </row>
    <row r="57" spans="1:9" ht="15" customHeight="1">
      <c r="A57" s="31" t="s">
        <v>43</v>
      </c>
      <c r="B57" s="47">
        <f>'Расчет субсидий'!L58</f>
        <v>-58.545454545454533</v>
      </c>
      <c r="C57" s="54">
        <f>'Расчет субсидий'!D58-1</f>
        <v>-0.71930916186446836</v>
      </c>
      <c r="D57" s="54">
        <f>C57*'Расчет субсидий'!E58</f>
        <v>-10.789637427967026</v>
      </c>
      <c r="E57" s="50">
        <f>$B57*D57/$I57</f>
        <v>-58.545454545454533</v>
      </c>
      <c r="F57" s="54">
        <f>'Расчет субсидий'!F58-1</f>
        <v>0</v>
      </c>
      <c r="G57" s="54">
        <f>F57*'Расчет субсидий'!G58</f>
        <v>0</v>
      </c>
      <c r="H57" s="50">
        <f t="shared" ref="H57:H120" si="7">$B57*G57/$I57</f>
        <v>0</v>
      </c>
      <c r="I57" s="49">
        <f t="shared" ref="I57:I120" si="8">D57+G57</f>
        <v>-10.789637427967026</v>
      </c>
    </row>
    <row r="58" spans="1:9" ht="15" customHeight="1">
      <c r="A58" s="31" t="s">
        <v>44</v>
      </c>
      <c r="B58" s="47">
        <f>'Расчет субсидий'!L59</f>
        <v>-37.218181818181819</v>
      </c>
      <c r="C58" s="54">
        <f>'Расчет субсидий'!D59-1</f>
        <v>-0.37229136803874086</v>
      </c>
      <c r="D58" s="54">
        <f>C58*'Расчет субсидий'!E59</f>
        <v>-5.5843705205811132</v>
      </c>
      <c r="E58" s="50">
        <f>$B58*D58/$I58</f>
        <v>-37.218181818181819</v>
      </c>
      <c r="F58" s="54">
        <f>'Расчет субсидий'!F59-1</f>
        <v>0</v>
      </c>
      <c r="G58" s="54">
        <f>F58*'Расчет субсидий'!G59</f>
        <v>0</v>
      </c>
      <c r="H58" s="50">
        <f t="shared" si="7"/>
        <v>0</v>
      </c>
      <c r="I58" s="49">
        <f t="shared" si="8"/>
        <v>-5.5843705205811132</v>
      </c>
    </row>
    <row r="59" spans="1:9" ht="15" customHeight="1">
      <c r="A59" s="31" t="s">
        <v>45</v>
      </c>
      <c r="B59" s="47">
        <f>'Расчет субсидий'!L60</f>
        <v>-57.963636363636368</v>
      </c>
      <c r="C59" s="54">
        <f>'Расчет субсидий'!D60-1</f>
        <v>-0.71927781475769126</v>
      </c>
      <c r="D59" s="54">
        <f>C59*'Расчет субсидий'!E60</f>
        <v>-10.78916722136537</v>
      </c>
      <c r="E59" s="50">
        <f>$B59*D59/$I59</f>
        <v>-57.963636363636375</v>
      </c>
      <c r="F59" s="54">
        <f>'Расчет субсидий'!F60-1</f>
        <v>0</v>
      </c>
      <c r="G59" s="54">
        <f>F59*'Расчет субсидий'!G60</f>
        <v>0</v>
      </c>
      <c r="H59" s="50">
        <f t="shared" si="7"/>
        <v>0</v>
      </c>
      <c r="I59" s="49">
        <f t="shared" si="8"/>
        <v>-10.78916722136537</v>
      </c>
    </row>
    <row r="60" spans="1:9" ht="15" customHeight="1">
      <c r="A60" s="31" t="s">
        <v>46</v>
      </c>
      <c r="B60" s="47">
        <f>'Расчет субсидий'!L61</f>
        <v>-27.354545454545452</v>
      </c>
      <c r="C60" s="54">
        <f>'Расчет субсидий'!D61-1</f>
        <v>-0.53378248400365647</v>
      </c>
      <c r="D60" s="54">
        <f>C60*'Расчет субсидий'!E61</f>
        <v>-8.0067372600548463</v>
      </c>
      <c r="E60" s="50">
        <f>$B60*D60/$I60</f>
        <v>-27.354545454545452</v>
      </c>
      <c r="F60" s="54">
        <f>'Расчет субсидий'!F61-1</f>
        <v>0</v>
      </c>
      <c r="G60" s="54">
        <f>F60*'Расчет субсидий'!G61</f>
        <v>0</v>
      </c>
      <c r="H60" s="50">
        <f t="shared" si="7"/>
        <v>0</v>
      </c>
      <c r="I60" s="49">
        <f t="shared" si="8"/>
        <v>-8.0067372600548463</v>
      </c>
    </row>
    <row r="61" spans="1:9" ht="15" customHeight="1">
      <c r="A61" s="31" t="s">
        <v>47</v>
      </c>
      <c r="B61" s="47">
        <f>'Расчет субсидий'!L62</f>
        <v>-70.436363636363623</v>
      </c>
      <c r="C61" s="54">
        <f>'Расчет субсидий'!D62-1</f>
        <v>-0.66118222972972984</v>
      </c>
      <c r="D61" s="54">
        <f>C61*'Расчет субсидий'!E62</f>
        <v>-9.917733445945947</v>
      </c>
      <c r="E61" s="50">
        <f>$B61*D61/$I61</f>
        <v>-70.436363636363623</v>
      </c>
      <c r="F61" s="54">
        <f>'Расчет субсидий'!F62-1</f>
        <v>0</v>
      </c>
      <c r="G61" s="54">
        <f>F61*'Расчет субсидий'!G62</f>
        <v>0</v>
      </c>
      <c r="H61" s="50">
        <f t="shared" si="7"/>
        <v>0</v>
      </c>
      <c r="I61" s="49">
        <f t="shared" si="8"/>
        <v>-9.917733445945947</v>
      </c>
    </row>
    <row r="62" spans="1:9" ht="15" customHeight="1">
      <c r="A62" s="30" t="s">
        <v>48</v>
      </c>
      <c r="B62" s="51"/>
      <c r="C62" s="52"/>
      <c r="D62" s="52"/>
      <c r="E62" s="53"/>
      <c r="F62" s="53"/>
      <c r="G62" s="53"/>
      <c r="H62" s="53"/>
      <c r="I62" s="53"/>
    </row>
    <row r="63" spans="1:9" ht="15" customHeight="1">
      <c r="A63" s="31" t="s">
        <v>49</v>
      </c>
      <c r="B63" s="47">
        <f>'Расчет субсидий'!L64</f>
        <v>1.8181818181818521E-2</v>
      </c>
      <c r="C63" s="54">
        <f>'Расчет субсидий'!D64-1</f>
        <v>-7.8859246864604327E-4</v>
      </c>
      <c r="D63" s="54">
        <f>C63*'Расчет субсидий'!E64</f>
        <v>-1.1828887029690649E-2</v>
      </c>
      <c r="E63" s="50">
        <f t="shared" ref="E63:E74" si="9">$B63*D63/$I63</f>
        <v>1.8181818181818521E-2</v>
      </c>
      <c r="F63" s="54">
        <f>'Расчет субсидий'!F64-1</f>
        <v>0</v>
      </c>
      <c r="G63" s="54">
        <f>F63*'Расчет субсидий'!G64</f>
        <v>0</v>
      </c>
      <c r="H63" s="50">
        <f t="shared" si="7"/>
        <v>0</v>
      </c>
      <c r="I63" s="49">
        <f t="shared" si="8"/>
        <v>-1.1828887029690649E-2</v>
      </c>
    </row>
    <row r="64" spans="1:9" ht="15" customHeight="1">
      <c r="A64" s="31" t="s">
        <v>50</v>
      </c>
      <c r="B64" s="47">
        <f>'Расчет субсидий'!L65</f>
        <v>-23.990909090909092</v>
      </c>
      <c r="C64" s="54">
        <f>'Расчет субсидий'!D65-1</f>
        <v>-0.6441265476923077</v>
      </c>
      <c r="D64" s="54">
        <f>C64*'Расчет субсидий'!E65</f>
        <v>-9.6618982153846158</v>
      </c>
      <c r="E64" s="50">
        <f t="shared" si="9"/>
        <v>-23.990909090909092</v>
      </c>
      <c r="F64" s="54">
        <f>'Расчет субсидий'!F65-1</f>
        <v>0</v>
      </c>
      <c r="G64" s="54">
        <f>F64*'Расчет субсидий'!G65</f>
        <v>0</v>
      </c>
      <c r="H64" s="50">
        <f t="shared" si="7"/>
        <v>0</v>
      </c>
      <c r="I64" s="49">
        <f t="shared" si="8"/>
        <v>-9.6618982153846158</v>
      </c>
    </row>
    <row r="65" spans="1:9" ht="15" customHeight="1">
      <c r="A65" s="31" t="s">
        <v>51</v>
      </c>
      <c r="B65" s="47">
        <f>'Расчет субсидий'!L66</f>
        <v>-14.25454545454545</v>
      </c>
      <c r="C65" s="54">
        <f>'Расчет субсидий'!D66-1</f>
        <v>-0.39902918925186237</v>
      </c>
      <c r="D65" s="54">
        <f>C65*'Расчет субсидий'!E66</f>
        <v>-5.9854378387779352</v>
      </c>
      <c r="E65" s="50">
        <f t="shared" si="9"/>
        <v>-14.254545454545452</v>
      </c>
      <c r="F65" s="54">
        <f>'Расчет субсидий'!F66-1</f>
        <v>0</v>
      </c>
      <c r="G65" s="54">
        <f>F65*'Расчет субсидий'!G66</f>
        <v>0</v>
      </c>
      <c r="H65" s="50">
        <f t="shared" si="7"/>
        <v>0</v>
      </c>
      <c r="I65" s="49">
        <f t="shared" si="8"/>
        <v>-5.9854378387779352</v>
      </c>
    </row>
    <row r="66" spans="1:9" ht="15" customHeight="1">
      <c r="A66" s="31" t="s">
        <v>52</v>
      </c>
      <c r="B66" s="47">
        <f>'Расчет субсидий'!L67</f>
        <v>-29.036363636363646</v>
      </c>
      <c r="C66" s="54">
        <f>'Расчет субсидий'!D67-1</f>
        <v>-0.43758736270225629</v>
      </c>
      <c r="D66" s="54">
        <f>C66*'Расчет субсидий'!E67</f>
        <v>-6.5638104405338442</v>
      </c>
      <c r="E66" s="50">
        <f t="shared" si="9"/>
        <v>-29.036363636363646</v>
      </c>
      <c r="F66" s="54">
        <f>'Расчет субсидий'!F67-1</f>
        <v>0</v>
      </c>
      <c r="G66" s="54">
        <f>F66*'Расчет субсидий'!G67</f>
        <v>0</v>
      </c>
      <c r="H66" s="50">
        <f t="shared" si="7"/>
        <v>0</v>
      </c>
      <c r="I66" s="49">
        <f t="shared" si="8"/>
        <v>-6.5638104405338442</v>
      </c>
    </row>
    <row r="67" spans="1:9" ht="15" customHeight="1">
      <c r="A67" s="31" t="s">
        <v>53</v>
      </c>
      <c r="B67" s="47">
        <f>'Расчет субсидий'!L68</f>
        <v>-44.572727272727263</v>
      </c>
      <c r="C67" s="54">
        <f>'Расчет субсидий'!D68-1</f>
        <v>-0.63411936383928602</v>
      </c>
      <c r="D67" s="54">
        <f>C67*'Расчет субсидий'!E68</f>
        <v>-9.5117904575892904</v>
      </c>
      <c r="E67" s="50">
        <f t="shared" si="9"/>
        <v>-44.572727272727263</v>
      </c>
      <c r="F67" s="54">
        <f>'Расчет субсидий'!F68-1</f>
        <v>0</v>
      </c>
      <c r="G67" s="54">
        <f>F67*'Расчет субсидий'!G68</f>
        <v>0</v>
      </c>
      <c r="H67" s="50">
        <f t="shared" si="7"/>
        <v>0</v>
      </c>
      <c r="I67" s="49">
        <f t="shared" si="8"/>
        <v>-9.5117904575892904</v>
      </c>
    </row>
    <row r="68" spans="1:9" ht="15" customHeight="1">
      <c r="A68" s="31" t="s">
        <v>54</v>
      </c>
      <c r="B68" s="47">
        <f>'Расчет субсидий'!L69</f>
        <v>-41.354545454545452</v>
      </c>
      <c r="C68" s="54">
        <f>'Расчет субсидий'!D69-1</f>
        <v>-0.75407113550815563</v>
      </c>
      <c r="D68" s="54">
        <f>C68*'Расчет субсидий'!E69</f>
        <v>-11.311067032622335</v>
      </c>
      <c r="E68" s="50">
        <f t="shared" si="9"/>
        <v>-41.354545454545452</v>
      </c>
      <c r="F68" s="54">
        <f>'Расчет субсидий'!F69-1</f>
        <v>0</v>
      </c>
      <c r="G68" s="54">
        <f>F68*'Расчет субсидий'!G69</f>
        <v>0</v>
      </c>
      <c r="H68" s="50">
        <f t="shared" si="7"/>
        <v>0</v>
      </c>
      <c r="I68" s="49">
        <f t="shared" si="8"/>
        <v>-11.311067032622335</v>
      </c>
    </row>
    <row r="69" spans="1:9" ht="15" customHeight="1">
      <c r="A69" s="31" t="s">
        <v>55</v>
      </c>
      <c r="B69" s="47">
        <f>'Расчет субсидий'!L70</f>
        <v>-15.299999999999997</v>
      </c>
      <c r="C69" s="54">
        <f>'Расчет субсидий'!D70-1</f>
        <v>-0.19567876575978782</v>
      </c>
      <c r="D69" s="54">
        <f>C69*'Расчет субсидий'!E70</f>
        <v>-2.9351814863968171</v>
      </c>
      <c r="E69" s="50">
        <f t="shared" si="9"/>
        <v>-15.299999999999997</v>
      </c>
      <c r="F69" s="54">
        <f>'Расчет субсидий'!F70-1</f>
        <v>0</v>
      </c>
      <c r="G69" s="54">
        <f>F69*'Расчет субсидий'!G70</f>
        <v>0</v>
      </c>
      <c r="H69" s="50">
        <f t="shared" si="7"/>
        <v>0</v>
      </c>
      <c r="I69" s="49">
        <f t="shared" si="8"/>
        <v>-2.9351814863968171</v>
      </c>
    </row>
    <row r="70" spans="1:9" ht="15" customHeight="1">
      <c r="A70" s="31" t="s">
        <v>56</v>
      </c>
      <c r="B70" s="47">
        <f>'Расчет субсидий'!L71</f>
        <v>0.9363636363636374</v>
      </c>
      <c r="C70" s="54">
        <f>'Расчет субсидий'!D71-1</f>
        <v>0.21913389701207886</v>
      </c>
      <c r="D70" s="54">
        <f>C70*'Расчет субсидий'!E71</f>
        <v>3.2870084551811827</v>
      </c>
      <c r="E70" s="50">
        <f t="shared" si="9"/>
        <v>0.9363636363636374</v>
      </c>
      <c r="F70" s="54">
        <f>'Расчет субсидий'!F71-1</f>
        <v>0</v>
      </c>
      <c r="G70" s="54">
        <f>F70*'Расчет субсидий'!G71</f>
        <v>0</v>
      </c>
      <c r="H70" s="50">
        <f t="shared" si="7"/>
        <v>0</v>
      </c>
      <c r="I70" s="49">
        <f t="shared" si="8"/>
        <v>3.2870084551811827</v>
      </c>
    </row>
    <row r="71" spans="1:9" ht="15" customHeight="1">
      <c r="A71" s="31" t="s">
        <v>57</v>
      </c>
      <c r="B71" s="47">
        <f>'Расчет субсидий'!L72</f>
        <v>-29.818181818181813</v>
      </c>
      <c r="C71" s="54">
        <f>'Расчет субсидий'!D72-1</f>
        <v>-0.65606791184161461</v>
      </c>
      <c r="D71" s="54">
        <f>C71*'Расчет субсидий'!E72</f>
        <v>-9.8410186776242199</v>
      </c>
      <c r="E71" s="50">
        <f t="shared" si="9"/>
        <v>-29.818181818181813</v>
      </c>
      <c r="F71" s="54">
        <f>'Расчет субсидий'!F72-1</f>
        <v>0</v>
      </c>
      <c r="G71" s="54">
        <f>F71*'Расчет субсидий'!G72</f>
        <v>0</v>
      </c>
      <c r="H71" s="50">
        <f t="shared" si="7"/>
        <v>0</v>
      </c>
      <c r="I71" s="49">
        <f t="shared" si="8"/>
        <v>-9.8410186776242199</v>
      </c>
    </row>
    <row r="72" spans="1:9" ht="15" customHeight="1">
      <c r="A72" s="31" t="s">
        <v>58</v>
      </c>
      <c r="B72" s="47">
        <f>'Расчет субсидий'!L73</f>
        <v>-25.327272727272728</v>
      </c>
      <c r="C72" s="54">
        <f>'Расчет субсидий'!D73-1</f>
        <v>-0.69647909154298215</v>
      </c>
      <c r="D72" s="54">
        <f>C72*'Расчет субсидий'!E73</f>
        <v>-10.447186373144731</v>
      </c>
      <c r="E72" s="50">
        <f t="shared" si="9"/>
        <v>-25.327272727272728</v>
      </c>
      <c r="F72" s="54">
        <f>'Расчет субсидий'!F73-1</f>
        <v>0</v>
      </c>
      <c r="G72" s="54">
        <f>F72*'Расчет субсидий'!G73</f>
        <v>0</v>
      </c>
      <c r="H72" s="50">
        <f t="shared" si="7"/>
        <v>0</v>
      </c>
      <c r="I72" s="49">
        <f t="shared" si="8"/>
        <v>-10.447186373144731</v>
      </c>
    </row>
    <row r="73" spans="1:9" ht="15" customHeight="1">
      <c r="A73" s="31" t="s">
        <v>59</v>
      </c>
      <c r="B73" s="47">
        <f>'Расчет субсидий'!L74</f>
        <v>-11.13636363636364</v>
      </c>
      <c r="C73" s="54">
        <f>'Расчет субсидий'!D74-1</f>
        <v>-0.23246968564802861</v>
      </c>
      <c r="D73" s="54">
        <f>C73*'Расчет субсидий'!E74</f>
        <v>-3.4870452847204292</v>
      </c>
      <c r="E73" s="50">
        <f t="shared" si="9"/>
        <v>-11.13636363636364</v>
      </c>
      <c r="F73" s="54">
        <f>'Расчет субсидий'!F74-1</f>
        <v>0</v>
      </c>
      <c r="G73" s="54">
        <f>F73*'Расчет субсидий'!G74</f>
        <v>0</v>
      </c>
      <c r="H73" s="50">
        <f t="shared" si="7"/>
        <v>0</v>
      </c>
      <c r="I73" s="49">
        <f t="shared" si="8"/>
        <v>-3.4870452847204292</v>
      </c>
    </row>
    <row r="74" spans="1:9" ht="15" customHeight="1">
      <c r="A74" s="31" t="s">
        <v>60</v>
      </c>
      <c r="B74" s="47">
        <f>'Расчет субсидий'!L75</f>
        <v>14.854545454545459</v>
      </c>
      <c r="C74" s="54">
        <f>'Расчет субсидий'!D75-1</f>
        <v>0.27684069386568466</v>
      </c>
      <c r="D74" s="54">
        <f>C74*'Расчет субсидий'!E75</f>
        <v>4.1526104079852697</v>
      </c>
      <c r="E74" s="50">
        <f t="shared" si="9"/>
        <v>14.854545454545459</v>
      </c>
      <c r="F74" s="54">
        <f>'Расчет субсидий'!F75-1</f>
        <v>0</v>
      </c>
      <c r="G74" s="54">
        <f>F74*'Расчет субсидий'!G75</f>
        <v>0</v>
      </c>
      <c r="H74" s="50">
        <f t="shared" si="7"/>
        <v>0</v>
      </c>
      <c r="I74" s="49">
        <f t="shared" si="8"/>
        <v>4.1526104079852697</v>
      </c>
    </row>
    <row r="75" spans="1:9" ht="15" customHeight="1">
      <c r="A75" s="30" t="s">
        <v>61</v>
      </c>
      <c r="B75" s="51"/>
      <c r="C75" s="52"/>
      <c r="D75" s="52"/>
      <c r="E75" s="53"/>
      <c r="F75" s="53"/>
      <c r="G75" s="53"/>
      <c r="H75" s="53"/>
      <c r="I75" s="53"/>
    </row>
    <row r="76" spans="1:9" ht="15" customHeight="1">
      <c r="A76" s="31" t="s">
        <v>62</v>
      </c>
      <c r="B76" s="47">
        <f>'Расчет субсидий'!L77</f>
        <v>-16.918181818181807</v>
      </c>
      <c r="C76" s="54">
        <f>'Расчет субсидий'!D77-1</f>
        <v>-0.14167673097639788</v>
      </c>
      <c r="D76" s="54">
        <f>C76*'Расчет субсидий'!E77</f>
        <v>-2.1251509646459681</v>
      </c>
      <c r="E76" s="50">
        <f>$B76*D76/$I76</f>
        <v>-16.918181818181807</v>
      </c>
      <c r="F76" s="54">
        <f>'Расчет субсидий'!F77-1</f>
        <v>0</v>
      </c>
      <c r="G76" s="54">
        <f>F76*'Расчет субсидий'!G77</f>
        <v>0</v>
      </c>
      <c r="H76" s="50">
        <f t="shared" si="7"/>
        <v>0</v>
      </c>
      <c r="I76" s="49">
        <f t="shared" si="8"/>
        <v>-2.1251509646459681</v>
      </c>
    </row>
    <row r="77" spans="1:9" ht="15" customHeight="1">
      <c r="A77" s="31" t="s">
        <v>63</v>
      </c>
      <c r="B77" s="47">
        <f>'Расчет субсидий'!L78</f>
        <v>28.418181818181807</v>
      </c>
      <c r="C77" s="54">
        <f>'Расчет субсидий'!D78-1</f>
        <v>0.21876289143608774</v>
      </c>
      <c r="D77" s="54">
        <f>C77*'Расчет субсидий'!E78</f>
        <v>3.2814433715413163</v>
      </c>
      <c r="E77" s="50">
        <f>$B77*D77/$I77</f>
        <v>28.418181818181807</v>
      </c>
      <c r="F77" s="54">
        <f>'Расчет субсидий'!F78-1</f>
        <v>0</v>
      </c>
      <c r="G77" s="54">
        <f>F77*'Расчет субсидий'!G78</f>
        <v>0</v>
      </c>
      <c r="H77" s="50">
        <f t="shared" si="7"/>
        <v>0</v>
      </c>
      <c r="I77" s="49">
        <f t="shared" si="8"/>
        <v>3.2814433715413163</v>
      </c>
    </row>
    <row r="78" spans="1:9" ht="15" customHeight="1">
      <c r="A78" s="31" t="s">
        <v>64</v>
      </c>
      <c r="B78" s="47">
        <f>'Расчет субсидий'!L79</f>
        <v>18.5</v>
      </c>
      <c r="C78" s="54">
        <f>'Расчет субсидий'!D79-1</f>
        <v>0.21232962630085139</v>
      </c>
      <c r="D78" s="54">
        <f>C78*'Расчет субсидий'!E79</f>
        <v>3.1849443945127707</v>
      </c>
      <c r="E78" s="50">
        <f>$B78*D78/$I78</f>
        <v>18.5</v>
      </c>
      <c r="F78" s="54">
        <f>'Расчет субсидий'!F79-1</f>
        <v>0</v>
      </c>
      <c r="G78" s="54">
        <f>F78*'Расчет субсидий'!G79</f>
        <v>0</v>
      </c>
      <c r="H78" s="50">
        <f t="shared" si="7"/>
        <v>0</v>
      </c>
      <c r="I78" s="49">
        <f t="shared" si="8"/>
        <v>3.1849443945127707</v>
      </c>
    </row>
    <row r="79" spans="1:9" ht="15" customHeight="1">
      <c r="A79" s="31" t="s">
        <v>65</v>
      </c>
      <c r="B79" s="47">
        <f>'Расчет субсидий'!L80</f>
        <v>-5.1272727272727252</v>
      </c>
      <c r="C79" s="54">
        <f>'Расчет субсидий'!D80-1</f>
        <v>-6.1295956696466813E-2</v>
      </c>
      <c r="D79" s="54">
        <f>C79*'Расчет субсидий'!E80</f>
        <v>-0.9194393504470022</v>
      </c>
      <c r="E79" s="50">
        <f>$B79*D79/$I79</f>
        <v>-5.1272727272727252</v>
      </c>
      <c r="F79" s="54">
        <f>'Расчет субсидий'!F80-1</f>
        <v>0</v>
      </c>
      <c r="G79" s="54">
        <f>F79*'Расчет субсидий'!G80</f>
        <v>0</v>
      </c>
      <c r="H79" s="50">
        <f t="shared" si="7"/>
        <v>0</v>
      </c>
      <c r="I79" s="49">
        <f t="shared" si="8"/>
        <v>-0.9194393504470022</v>
      </c>
    </row>
    <row r="80" spans="1:9" ht="15" customHeight="1">
      <c r="A80" s="31" t="s">
        <v>66</v>
      </c>
      <c r="B80" s="47">
        <f>'Расчет субсидий'!L81</f>
        <v>14.26363636363638</v>
      </c>
      <c r="C80" s="54">
        <f>'Расчет субсидий'!D81-1</f>
        <v>0.11112681715575445</v>
      </c>
      <c r="D80" s="54">
        <f>C80*'Расчет субсидий'!E81</f>
        <v>1.6669022573363168</v>
      </c>
      <c r="E80" s="50">
        <f>$B80*D80/$I80</f>
        <v>14.263636363636381</v>
      </c>
      <c r="F80" s="54">
        <f>'Расчет субсидий'!F81-1</f>
        <v>0</v>
      </c>
      <c r="G80" s="54">
        <f>F80*'Расчет субсидий'!G81</f>
        <v>0</v>
      </c>
      <c r="H80" s="50">
        <f t="shared" si="7"/>
        <v>0</v>
      </c>
      <c r="I80" s="49">
        <f t="shared" si="8"/>
        <v>1.6669022573363168</v>
      </c>
    </row>
    <row r="81" spans="1:9" ht="15" customHeight="1">
      <c r="A81" s="30" t="s">
        <v>67</v>
      </c>
      <c r="B81" s="51"/>
      <c r="C81" s="52"/>
      <c r="D81" s="52"/>
      <c r="E81" s="53"/>
      <c r="F81" s="53"/>
      <c r="G81" s="53"/>
      <c r="H81" s="53"/>
      <c r="I81" s="53"/>
    </row>
    <row r="82" spans="1:9" ht="15" customHeight="1">
      <c r="A82" s="31" t="s">
        <v>68</v>
      </c>
      <c r="B82" s="47">
        <f>'Расчет субсидий'!L83</f>
        <v>-16.281818181818181</v>
      </c>
      <c r="C82" s="54">
        <f>'Расчет субсидий'!D83-1</f>
        <v>-0.55341913043478208</v>
      </c>
      <c r="D82" s="54">
        <f>C82*'Расчет субсидий'!E83</f>
        <v>-8.3012869565217304</v>
      </c>
      <c r="E82" s="50">
        <f t="shared" ref="E82:E89" si="10">$B82*D82/$I82</f>
        <v>-16.281818181818181</v>
      </c>
      <c r="F82" s="54">
        <f>'Расчет субсидий'!F83-1</f>
        <v>0</v>
      </c>
      <c r="G82" s="54">
        <f>F82*'Расчет субсидий'!G83</f>
        <v>0</v>
      </c>
      <c r="H82" s="50">
        <f t="shared" si="7"/>
        <v>0</v>
      </c>
      <c r="I82" s="49">
        <f t="shared" si="8"/>
        <v>-8.3012869565217304</v>
      </c>
    </row>
    <row r="83" spans="1:9" ht="15" customHeight="1">
      <c r="A83" s="31" t="s">
        <v>69</v>
      </c>
      <c r="B83" s="47">
        <f>'Расчет субсидий'!L84</f>
        <v>9.1272727272727394</v>
      </c>
      <c r="C83" s="54">
        <f>'Расчет субсидий'!D84-1</f>
        <v>0.20007375258672089</v>
      </c>
      <c r="D83" s="54">
        <f>C83*'Расчет субсидий'!E84</f>
        <v>3.0011062888008135</v>
      </c>
      <c r="E83" s="50">
        <f t="shared" si="10"/>
        <v>9.1272727272727394</v>
      </c>
      <c r="F83" s="54">
        <f>'Расчет субсидий'!F84-1</f>
        <v>0</v>
      </c>
      <c r="G83" s="54">
        <f>F83*'Расчет субсидий'!G84</f>
        <v>0</v>
      </c>
      <c r="H83" s="50">
        <f t="shared" si="7"/>
        <v>0</v>
      </c>
      <c r="I83" s="49">
        <f t="shared" si="8"/>
        <v>3.0011062888008135</v>
      </c>
    </row>
    <row r="84" spans="1:9" ht="15" customHeight="1">
      <c r="A84" s="31" t="s">
        <v>70</v>
      </c>
      <c r="B84" s="47">
        <f>'Расчет субсидий'!L85</f>
        <v>-7.2545454545454504</v>
      </c>
      <c r="C84" s="54">
        <f>'Расчет субсидий'!D85-1</f>
        <v>-0.21305072046109463</v>
      </c>
      <c r="D84" s="54">
        <f>C84*'Расчет субсидий'!E85</f>
        <v>-3.1957608069164194</v>
      </c>
      <c r="E84" s="50">
        <f t="shared" si="10"/>
        <v>-7.2545454545454495</v>
      </c>
      <c r="F84" s="54">
        <f>'Расчет субсидий'!F85-1</f>
        <v>0</v>
      </c>
      <c r="G84" s="54">
        <f>F84*'Расчет субсидий'!G85</f>
        <v>0</v>
      </c>
      <c r="H84" s="50">
        <f t="shared" si="7"/>
        <v>0</v>
      </c>
      <c r="I84" s="49">
        <f t="shared" si="8"/>
        <v>-3.1957608069164194</v>
      </c>
    </row>
    <row r="85" spans="1:9" ht="15" customHeight="1">
      <c r="A85" s="31" t="s">
        <v>71</v>
      </c>
      <c r="B85" s="47">
        <f>'Расчет субсидий'!L86</f>
        <v>-9.7454545454545496</v>
      </c>
      <c r="C85" s="54">
        <f>'Расчет субсидий'!D86-1</f>
        <v>-0.19387381428311823</v>
      </c>
      <c r="D85" s="54">
        <f>C85*'Расчет субсидий'!E86</f>
        <v>-2.9081072142467734</v>
      </c>
      <c r="E85" s="50">
        <f t="shared" si="10"/>
        <v>-9.7454545454545496</v>
      </c>
      <c r="F85" s="54">
        <f>'Расчет субсидий'!F86-1</f>
        <v>0</v>
      </c>
      <c r="G85" s="54">
        <f>F85*'Расчет субсидий'!G86</f>
        <v>0</v>
      </c>
      <c r="H85" s="50">
        <f t="shared" si="7"/>
        <v>0</v>
      </c>
      <c r="I85" s="49">
        <f t="shared" si="8"/>
        <v>-2.9081072142467734</v>
      </c>
    </row>
    <row r="86" spans="1:9" ht="15" customHeight="1">
      <c r="A86" s="31" t="s">
        <v>72</v>
      </c>
      <c r="B86" s="47">
        <f>'Расчет субсидий'!L87</f>
        <v>-11.063636363636363</v>
      </c>
      <c r="C86" s="54">
        <f>'Расчет субсидий'!D87-1</f>
        <v>-0.28549431129078751</v>
      </c>
      <c r="D86" s="54">
        <f>C86*'Расчет субсидий'!E87</f>
        <v>-4.2824146693618124</v>
      </c>
      <c r="E86" s="50">
        <f t="shared" si="10"/>
        <v>-11.063636363636363</v>
      </c>
      <c r="F86" s="54">
        <f>'Расчет субсидий'!F87-1</f>
        <v>0</v>
      </c>
      <c r="G86" s="54">
        <f>F86*'Расчет субсидий'!G87</f>
        <v>0</v>
      </c>
      <c r="H86" s="50">
        <f t="shared" si="7"/>
        <v>0</v>
      </c>
      <c r="I86" s="49">
        <f t="shared" si="8"/>
        <v>-4.2824146693618124</v>
      </c>
    </row>
    <row r="87" spans="1:9" ht="15" customHeight="1">
      <c r="A87" s="31" t="s">
        <v>73</v>
      </c>
      <c r="B87" s="47">
        <f>'Расчет субсидий'!L88</f>
        <v>11.481818181818184</v>
      </c>
      <c r="C87" s="54">
        <f>'Расчет субсидий'!D88-1</f>
        <v>0.20862206327372768</v>
      </c>
      <c r="D87" s="54">
        <f>C87*'Расчет субсидий'!E88</f>
        <v>3.1293309491059151</v>
      </c>
      <c r="E87" s="50">
        <f t="shared" si="10"/>
        <v>11.481818181818184</v>
      </c>
      <c r="F87" s="54">
        <f>'Расчет субсидий'!F88-1</f>
        <v>0</v>
      </c>
      <c r="G87" s="54">
        <f>F87*'Расчет субсидий'!G88</f>
        <v>0</v>
      </c>
      <c r="H87" s="50">
        <f t="shared" si="7"/>
        <v>0</v>
      </c>
      <c r="I87" s="49">
        <f t="shared" si="8"/>
        <v>3.1293309491059151</v>
      </c>
    </row>
    <row r="88" spans="1:9" ht="15" customHeight="1">
      <c r="A88" s="31" t="s">
        <v>74</v>
      </c>
      <c r="B88" s="47">
        <f>'Расчет субсидий'!L89</f>
        <v>13.236363636363635</v>
      </c>
      <c r="C88" s="54">
        <f>'Расчет субсидий'!D89-1</f>
        <v>0.18497168604651226</v>
      </c>
      <c r="D88" s="54">
        <f>C88*'Расчет субсидий'!E89</f>
        <v>2.7745752906976842</v>
      </c>
      <c r="E88" s="50">
        <f t="shared" si="10"/>
        <v>13.236363636363633</v>
      </c>
      <c r="F88" s="54">
        <f>'Расчет субсидий'!F89-1</f>
        <v>0</v>
      </c>
      <c r="G88" s="54">
        <f>F88*'Расчет субсидий'!G89</f>
        <v>0</v>
      </c>
      <c r="H88" s="50">
        <f t="shared" si="7"/>
        <v>0</v>
      </c>
      <c r="I88" s="49">
        <f t="shared" si="8"/>
        <v>2.7745752906976842</v>
      </c>
    </row>
    <row r="89" spans="1:9" ht="15" customHeight="1">
      <c r="A89" s="31" t="s">
        <v>75</v>
      </c>
      <c r="B89" s="47">
        <f>'Расчет субсидий'!L90</f>
        <v>-3.7727272727272734</v>
      </c>
      <c r="C89" s="54">
        <f>'Расчет субсидий'!D90-1</f>
        <v>-0.20772063789868667</v>
      </c>
      <c r="D89" s="54">
        <f>C89*'Расчет субсидий'!E90</f>
        <v>-3.1158095684802998</v>
      </c>
      <c r="E89" s="50">
        <f t="shared" si="10"/>
        <v>-3.7727272727272738</v>
      </c>
      <c r="F89" s="54">
        <f>'Расчет субсидий'!F90-1</f>
        <v>0</v>
      </c>
      <c r="G89" s="54">
        <f>F89*'Расчет субсидий'!G90</f>
        <v>0</v>
      </c>
      <c r="H89" s="50">
        <f t="shared" si="7"/>
        <v>0</v>
      </c>
      <c r="I89" s="49">
        <f t="shared" si="8"/>
        <v>-3.1158095684802998</v>
      </c>
    </row>
    <row r="90" spans="1:9" ht="15" customHeight="1">
      <c r="A90" s="30" t="s">
        <v>76</v>
      </c>
      <c r="B90" s="51"/>
      <c r="C90" s="52"/>
      <c r="D90" s="52"/>
      <c r="E90" s="53"/>
      <c r="F90" s="53"/>
      <c r="G90" s="53"/>
      <c r="H90" s="53"/>
      <c r="I90" s="53"/>
    </row>
    <row r="91" spans="1:9" ht="15" customHeight="1">
      <c r="A91" s="31" t="s">
        <v>77</v>
      </c>
      <c r="B91" s="47">
        <f>'Расчет субсидий'!L92</f>
        <v>17.636363636363626</v>
      </c>
      <c r="C91" s="54">
        <f>'Расчет субсидий'!D92-1</f>
        <v>0.15751285004965188</v>
      </c>
      <c r="D91" s="54">
        <f>C91*'Расчет субсидий'!E92</f>
        <v>2.3626927507447784</v>
      </c>
      <c r="E91" s="50">
        <f t="shared" ref="E91:E99" si="11">$B91*D91/$I91</f>
        <v>17.636363636363626</v>
      </c>
      <c r="F91" s="54">
        <f>'Расчет субсидий'!F92-1</f>
        <v>0</v>
      </c>
      <c r="G91" s="54">
        <f>F91*'Расчет субсидий'!G92</f>
        <v>0</v>
      </c>
      <c r="H91" s="50">
        <f t="shared" si="7"/>
        <v>0</v>
      </c>
      <c r="I91" s="49">
        <f t="shared" si="8"/>
        <v>2.3626927507447784</v>
      </c>
    </row>
    <row r="92" spans="1:9" ht="15" customHeight="1">
      <c r="A92" s="31" t="s">
        <v>78</v>
      </c>
      <c r="B92" s="47">
        <f>'Расчет субсидий'!L93</f>
        <v>2.6454545454545269</v>
      </c>
      <c r="C92" s="54">
        <f>'Расчет субсидий'!D93-1</f>
        <v>2.3546885333334489E-2</v>
      </c>
      <c r="D92" s="54">
        <f>C92*'Расчет субсидий'!E93</f>
        <v>0.35320328000001733</v>
      </c>
      <c r="E92" s="50">
        <f t="shared" si="11"/>
        <v>2.6454545454545269</v>
      </c>
      <c r="F92" s="54">
        <f>'Расчет субсидий'!F93-1</f>
        <v>0</v>
      </c>
      <c r="G92" s="54">
        <f>F92*'Расчет субсидий'!G93</f>
        <v>0</v>
      </c>
      <c r="H92" s="50">
        <f t="shared" si="7"/>
        <v>0</v>
      </c>
      <c r="I92" s="49">
        <f t="shared" si="8"/>
        <v>0.35320328000001733</v>
      </c>
    </row>
    <row r="93" spans="1:9" ht="15" customHeight="1">
      <c r="A93" s="31" t="s">
        <v>79</v>
      </c>
      <c r="B93" s="47">
        <f>'Расчет субсидий'!L94</f>
        <v>-77.009090909090901</v>
      </c>
      <c r="C93" s="54">
        <f>'Расчет субсидий'!D94-1</f>
        <v>-0.52648853175222343</v>
      </c>
      <c r="D93" s="54">
        <f>C93*'Расчет субсидий'!E94</f>
        <v>-7.8973279762833517</v>
      </c>
      <c r="E93" s="50">
        <f t="shared" si="11"/>
        <v>-77.009090909090901</v>
      </c>
      <c r="F93" s="54">
        <f>'Расчет субсидий'!F94-1</f>
        <v>0</v>
      </c>
      <c r="G93" s="54">
        <f>F93*'Расчет субсидий'!G94</f>
        <v>0</v>
      </c>
      <c r="H93" s="50">
        <f t="shared" si="7"/>
        <v>0</v>
      </c>
      <c r="I93" s="49">
        <f t="shared" si="8"/>
        <v>-7.8973279762833517</v>
      </c>
    </row>
    <row r="94" spans="1:9" ht="15" customHeight="1">
      <c r="A94" s="31" t="s">
        <v>80</v>
      </c>
      <c r="B94" s="47">
        <f>'Расчет субсидий'!L95</f>
        <v>-54.363636363636374</v>
      </c>
      <c r="C94" s="54">
        <f>'Расчет субсидий'!D95-1</f>
        <v>-0.3495577804343496</v>
      </c>
      <c r="D94" s="54">
        <f>C94*'Расчет субсидий'!E95</f>
        <v>-5.2433667065152436</v>
      </c>
      <c r="E94" s="50">
        <f t="shared" si="11"/>
        <v>-54.363636363636374</v>
      </c>
      <c r="F94" s="54">
        <f>'Расчет субсидий'!F95-1</f>
        <v>0</v>
      </c>
      <c r="G94" s="54">
        <f>F94*'Расчет субсидий'!G95</f>
        <v>0</v>
      </c>
      <c r="H94" s="50">
        <f t="shared" si="7"/>
        <v>0</v>
      </c>
      <c r="I94" s="49">
        <f t="shared" si="8"/>
        <v>-5.2433667065152436</v>
      </c>
    </row>
    <row r="95" spans="1:9">
      <c r="A95" s="31" t="s">
        <v>81</v>
      </c>
      <c r="B95" s="47">
        <f>'Расчет субсидий'!L96</f>
        <v>-30.590909090909093</v>
      </c>
      <c r="C95" s="54">
        <f>'Расчет субсидий'!D96-1</f>
        <v>-0.27217721533517047</v>
      </c>
      <c r="D95" s="54">
        <f>C95*'Расчет субсидий'!E96</f>
        <v>-4.0826582300275573</v>
      </c>
      <c r="E95" s="50">
        <f t="shared" si="11"/>
        <v>-30.590909090909093</v>
      </c>
      <c r="F95" s="54">
        <f>'Расчет субсидий'!F96-1</f>
        <v>0</v>
      </c>
      <c r="G95" s="54">
        <f>F95*'Расчет субсидий'!G96</f>
        <v>0</v>
      </c>
      <c r="H95" s="50">
        <f t="shared" si="7"/>
        <v>0</v>
      </c>
      <c r="I95" s="49">
        <f t="shared" si="8"/>
        <v>-4.0826582300275573</v>
      </c>
    </row>
    <row r="96" spans="1:9" ht="15" customHeight="1">
      <c r="A96" s="31" t="s">
        <v>82</v>
      </c>
      <c r="B96" s="47">
        <f>'Расчет субсидий'!L97</f>
        <v>-45.245454545454535</v>
      </c>
      <c r="C96" s="54">
        <f>'Расчет субсидий'!D97-1</f>
        <v>-0.53649928391460011</v>
      </c>
      <c r="D96" s="54">
        <f>C96*'Расчет субсидий'!E97</f>
        <v>-8.0474892587190023</v>
      </c>
      <c r="E96" s="50">
        <f t="shared" si="11"/>
        <v>-45.245454545454535</v>
      </c>
      <c r="F96" s="54">
        <f>'Расчет субсидий'!F97-1</f>
        <v>0</v>
      </c>
      <c r="G96" s="54">
        <f>F96*'Расчет субсидий'!G97</f>
        <v>0</v>
      </c>
      <c r="H96" s="50">
        <f t="shared" si="7"/>
        <v>0</v>
      </c>
      <c r="I96" s="49">
        <f t="shared" si="8"/>
        <v>-8.0474892587190023</v>
      </c>
    </row>
    <row r="97" spans="1:9" ht="15" customHeight="1">
      <c r="A97" s="31" t="s">
        <v>83</v>
      </c>
      <c r="B97" s="47">
        <f>'Расчет субсидий'!L98</f>
        <v>10.336363636363615</v>
      </c>
      <c r="C97" s="54">
        <f>'Расчет субсидий'!D98-1</f>
        <v>0.10691989832970217</v>
      </c>
      <c r="D97" s="54">
        <f>C97*'Расчет субсидий'!E98</f>
        <v>1.6037984749455325</v>
      </c>
      <c r="E97" s="50">
        <f t="shared" si="11"/>
        <v>10.336363636363615</v>
      </c>
      <c r="F97" s="54">
        <f>'Расчет субсидий'!F98-1</f>
        <v>0</v>
      </c>
      <c r="G97" s="54">
        <f>F97*'Расчет субсидий'!G98</f>
        <v>0</v>
      </c>
      <c r="H97" s="50">
        <f t="shared" si="7"/>
        <v>0</v>
      </c>
      <c r="I97" s="49">
        <f t="shared" si="8"/>
        <v>1.6037984749455325</v>
      </c>
    </row>
    <row r="98" spans="1:9" ht="15" customHeight="1">
      <c r="A98" s="31" t="s">
        <v>84</v>
      </c>
      <c r="B98" s="47">
        <f>'Расчет субсидий'!L99</f>
        <v>20.881818181818176</v>
      </c>
      <c r="C98" s="54">
        <f>'Расчет субсидий'!D99-1</f>
        <v>0.2041391059497295</v>
      </c>
      <c r="D98" s="54">
        <f>C98*'Расчет субсидий'!E99</f>
        <v>3.0620865892459426</v>
      </c>
      <c r="E98" s="50">
        <f t="shared" si="11"/>
        <v>20.881818181818176</v>
      </c>
      <c r="F98" s="54">
        <f>'Расчет субсидий'!F99-1</f>
        <v>0</v>
      </c>
      <c r="G98" s="54">
        <f>F98*'Расчет субсидий'!G99</f>
        <v>0</v>
      </c>
      <c r="H98" s="50">
        <f t="shared" si="7"/>
        <v>0</v>
      </c>
      <c r="I98" s="49">
        <f t="shared" si="8"/>
        <v>3.0620865892459426</v>
      </c>
    </row>
    <row r="99" spans="1:9" ht="15" customHeight="1">
      <c r="A99" s="31" t="s">
        <v>85</v>
      </c>
      <c r="B99" s="47">
        <f>'Расчет субсидий'!L100</f>
        <v>15.436363636363637</v>
      </c>
      <c r="C99" s="54">
        <f>'Расчет субсидий'!D100-1</f>
        <v>0.13274090644973757</v>
      </c>
      <c r="D99" s="54">
        <f>C99*'Расчет субсидий'!E100</f>
        <v>1.9911135967460636</v>
      </c>
      <c r="E99" s="50">
        <f t="shared" si="11"/>
        <v>15.436363636363637</v>
      </c>
      <c r="F99" s="54">
        <f>'Расчет субсидий'!F100-1</f>
        <v>0</v>
      </c>
      <c r="G99" s="54">
        <f>F99*'Расчет субсидий'!G100</f>
        <v>0</v>
      </c>
      <c r="H99" s="50">
        <f t="shared" si="7"/>
        <v>0</v>
      </c>
      <c r="I99" s="49">
        <f t="shared" si="8"/>
        <v>1.9911135967460636</v>
      </c>
    </row>
    <row r="100" spans="1:9" ht="15" customHeight="1">
      <c r="A100" s="30" t="s">
        <v>86</v>
      </c>
      <c r="B100" s="51"/>
      <c r="C100" s="52"/>
      <c r="D100" s="52"/>
      <c r="E100" s="53"/>
      <c r="F100" s="53"/>
      <c r="G100" s="53"/>
      <c r="H100" s="53"/>
      <c r="I100" s="53"/>
    </row>
    <row r="101" spans="1:9" ht="15" customHeight="1">
      <c r="A101" s="31" t="s">
        <v>87</v>
      </c>
      <c r="B101" s="47">
        <f>'Расчет субсидий'!L102</f>
        <v>8.9545454545454533</v>
      </c>
      <c r="C101" s="54">
        <f>'Расчет субсидий'!D102-1</f>
        <v>0.21140744975744963</v>
      </c>
      <c r="D101" s="54">
        <f>C101*'Расчет субсидий'!E102</f>
        <v>3.1711117463617446</v>
      </c>
      <c r="E101" s="50">
        <f t="shared" ref="E101:E113" si="12">$B101*D101/$I101</f>
        <v>8.9545454545454533</v>
      </c>
      <c r="F101" s="54">
        <f>'Расчет субсидий'!F102-1</f>
        <v>0</v>
      </c>
      <c r="G101" s="54">
        <f>F101*'Расчет субсидий'!G102</f>
        <v>0</v>
      </c>
      <c r="H101" s="50">
        <f t="shared" si="7"/>
        <v>0</v>
      </c>
      <c r="I101" s="49">
        <f t="shared" si="8"/>
        <v>3.1711117463617446</v>
      </c>
    </row>
    <row r="102" spans="1:9" ht="15" customHeight="1">
      <c r="A102" s="31" t="s">
        <v>88</v>
      </c>
      <c r="B102" s="47">
        <f>'Расчет субсидий'!L103</f>
        <v>26.209090909090918</v>
      </c>
      <c r="C102" s="54">
        <f>'Расчет субсидий'!D103-1</f>
        <v>0.20536213895394217</v>
      </c>
      <c r="D102" s="54">
        <f>C102*'Расчет субсидий'!E103</f>
        <v>3.0804320843091326</v>
      </c>
      <c r="E102" s="50">
        <f t="shared" si="12"/>
        <v>26.209090909090918</v>
      </c>
      <c r="F102" s="54">
        <f>'Расчет субсидий'!F103-1</f>
        <v>0</v>
      </c>
      <c r="G102" s="54">
        <f>F102*'Расчет субсидий'!G103</f>
        <v>0</v>
      </c>
      <c r="H102" s="50">
        <f t="shared" si="7"/>
        <v>0</v>
      </c>
      <c r="I102" s="49">
        <f t="shared" si="8"/>
        <v>3.0804320843091326</v>
      </c>
    </row>
    <row r="103" spans="1:9" ht="15" customHeight="1">
      <c r="A103" s="31" t="s">
        <v>89</v>
      </c>
      <c r="B103" s="47">
        <f>'Расчет субсидий'!L104</f>
        <v>21.563636363636348</v>
      </c>
      <c r="C103" s="54">
        <f>'Расчет субсидий'!D104-1</f>
        <v>0.30000000000000004</v>
      </c>
      <c r="D103" s="54">
        <f>C103*'Расчет субсидий'!E104</f>
        <v>4.5000000000000009</v>
      </c>
      <c r="E103" s="50">
        <f t="shared" si="12"/>
        <v>21.563636363636348</v>
      </c>
      <c r="F103" s="54">
        <f>'Расчет субсидий'!F104-1</f>
        <v>0</v>
      </c>
      <c r="G103" s="54">
        <f>F103*'Расчет субсидий'!G104</f>
        <v>0</v>
      </c>
      <c r="H103" s="50">
        <f t="shared" si="7"/>
        <v>0</v>
      </c>
      <c r="I103" s="49">
        <f t="shared" si="8"/>
        <v>4.5000000000000009</v>
      </c>
    </row>
    <row r="104" spans="1:9" ht="15" customHeight="1">
      <c r="A104" s="31" t="s">
        <v>90</v>
      </c>
      <c r="B104" s="47">
        <f>'Расчет субсидий'!L105</f>
        <v>-19.936363636363634</v>
      </c>
      <c r="C104" s="54">
        <f>'Расчет субсидий'!D105-1</f>
        <v>-0.69880456120092371</v>
      </c>
      <c r="D104" s="54">
        <f>C104*'Расчет субсидий'!E105</f>
        <v>-10.482068418013856</v>
      </c>
      <c r="E104" s="50">
        <f t="shared" si="12"/>
        <v>-19.936363636363634</v>
      </c>
      <c r="F104" s="54">
        <f>'Расчет субсидий'!F105-1</f>
        <v>0</v>
      </c>
      <c r="G104" s="54">
        <f>F104*'Расчет субсидий'!G105</f>
        <v>0</v>
      </c>
      <c r="H104" s="50">
        <f t="shared" si="7"/>
        <v>0</v>
      </c>
      <c r="I104" s="49">
        <f t="shared" si="8"/>
        <v>-10.482068418013856</v>
      </c>
    </row>
    <row r="105" spans="1:9" ht="15" customHeight="1">
      <c r="A105" s="31" t="s">
        <v>91</v>
      </c>
      <c r="B105" s="47">
        <f>'Расчет субсидий'!L106</f>
        <v>-24.845454545454544</v>
      </c>
      <c r="C105" s="54">
        <f>'Расчет субсидий'!D106-1</f>
        <v>-0.33572564320646447</v>
      </c>
      <c r="D105" s="54">
        <f>C105*'Расчет субсидий'!E106</f>
        <v>-5.0358846480969675</v>
      </c>
      <c r="E105" s="50">
        <f t="shared" si="12"/>
        <v>-24.845454545454544</v>
      </c>
      <c r="F105" s="54">
        <f>'Расчет субсидий'!F106-1</f>
        <v>0</v>
      </c>
      <c r="G105" s="54">
        <f>F105*'Расчет субсидий'!G106</f>
        <v>0</v>
      </c>
      <c r="H105" s="50">
        <f t="shared" si="7"/>
        <v>0</v>
      </c>
      <c r="I105" s="49">
        <f t="shared" si="8"/>
        <v>-5.0358846480969675</v>
      </c>
    </row>
    <row r="106" spans="1:9" ht="15" customHeight="1">
      <c r="A106" s="31" t="s">
        <v>92</v>
      </c>
      <c r="B106" s="47">
        <f>'Расчет субсидий'!L107</f>
        <v>-12.736363636363635</v>
      </c>
      <c r="C106" s="54">
        <f>'Расчет субсидий'!D107-1</f>
        <v>-0.26589469632164264</v>
      </c>
      <c r="D106" s="54">
        <f>C106*'Расчет субсидий'!E107</f>
        <v>-3.9884204448246399</v>
      </c>
      <c r="E106" s="50">
        <f t="shared" si="12"/>
        <v>-12.736363636363635</v>
      </c>
      <c r="F106" s="54">
        <f>'Расчет субсидий'!F107-1</f>
        <v>0</v>
      </c>
      <c r="G106" s="54">
        <f>F106*'Расчет субсидий'!G107</f>
        <v>0</v>
      </c>
      <c r="H106" s="50">
        <f t="shared" si="7"/>
        <v>0</v>
      </c>
      <c r="I106" s="49">
        <f t="shared" si="8"/>
        <v>-3.9884204448246399</v>
      </c>
    </row>
    <row r="107" spans="1:9" ht="15" customHeight="1">
      <c r="A107" s="31" t="s">
        <v>93</v>
      </c>
      <c r="B107" s="47">
        <f>'Расчет субсидий'!L108</f>
        <v>17.099999999999994</v>
      </c>
      <c r="C107" s="54">
        <f>'Расчет субсидий'!D108-1</f>
        <v>0.24148303356554779</v>
      </c>
      <c r="D107" s="54">
        <f>C107*'Расчет субсидий'!E108</f>
        <v>3.6222455034832168</v>
      </c>
      <c r="E107" s="50">
        <f t="shared" si="12"/>
        <v>17.099999999999994</v>
      </c>
      <c r="F107" s="54">
        <f>'Расчет субсидий'!F108-1</f>
        <v>0</v>
      </c>
      <c r="G107" s="54">
        <f>F107*'Расчет субсидий'!G108</f>
        <v>0</v>
      </c>
      <c r="H107" s="50">
        <f t="shared" si="7"/>
        <v>0</v>
      </c>
      <c r="I107" s="49">
        <f t="shared" si="8"/>
        <v>3.6222455034832168</v>
      </c>
    </row>
    <row r="108" spans="1:9" ht="15" customHeight="1">
      <c r="A108" s="31" t="s">
        <v>94</v>
      </c>
      <c r="B108" s="47">
        <f>'Расчет субсидий'!L109</f>
        <v>25.609090909090895</v>
      </c>
      <c r="C108" s="54">
        <f>'Расчет субсидий'!D109-1</f>
        <v>0.30000000000000004</v>
      </c>
      <c r="D108" s="54">
        <f>C108*'Расчет субсидий'!E109</f>
        <v>4.5000000000000009</v>
      </c>
      <c r="E108" s="50">
        <f t="shared" si="12"/>
        <v>25.609090909090895</v>
      </c>
      <c r="F108" s="54">
        <f>'Расчет субсидий'!F109-1</f>
        <v>0</v>
      </c>
      <c r="G108" s="54">
        <f>F108*'Расчет субсидий'!G109</f>
        <v>0</v>
      </c>
      <c r="H108" s="50">
        <f t="shared" si="7"/>
        <v>0</v>
      </c>
      <c r="I108" s="49">
        <f t="shared" si="8"/>
        <v>4.5000000000000009</v>
      </c>
    </row>
    <row r="109" spans="1:9" ht="15" customHeight="1">
      <c r="A109" s="31" t="s">
        <v>95</v>
      </c>
      <c r="B109" s="47">
        <f>'Расчет субсидий'!L110</f>
        <v>-13.036363636363646</v>
      </c>
      <c r="C109" s="54">
        <f>'Расчет субсидий'!D110-1</f>
        <v>-0.23457279077890392</v>
      </c>
      <c r="D109" s="54">
        <f>C109*'Расчет субсидий'!E110</f>
        <v>-3.518591861683559</v>
      </c>
      <c r="E109" s="50">
        <f t="shared" si="12"/>
        <v>-13.036363636363646</v>
      </c>
      <c r="F109" s="54">
        <f>'Расчет субсидий'!F110-1</f>
        <v>0</v>
      </c>
      <c r="G109" s="54">
        <f>F109*'Расчет субсидий'!G110</f>
        <v>0</v>
      </c>
      <c r="H109" s="50">
        <f t="shared" si="7"/>
        <v>0</v>
      </c>
      <c r="I109" s="49">
        <f t="shared" si="8"/>
        <v>-3.518591861683559</v>
      </c>
    </row>
    <row r="110" spans="1:9" ht="15" customHeight="1">
      <c r="A110" s="31" t="s">
        <v>96</v>
      </c>
      <c r="B110" s="47">
        <f>'Расчет субсидий'!L111</f>
        <v>-44.990909090909099</v>
      </c>
      <c r="C110" s="54">
        <f>'Расчет субсидий'!D111-1</f>
        <v>-0.54745820033955761</v>
      </c>
      <c r="D110" s="54">
        <f>C110*'Расчет субсидий'!E111</f>
        <v>-8.2118730050933646</v>
      </c>
      <c r="E110" s="50">
        <f t="shared" si="12"/>
        <v>-44.990909090909099</v>
      </c>
      <c r="F110" s="54">
        <f>'Расчет субсидий'!F111-1</f>
        <v>0</v>
      </c>
      <c r="G110" s="54">
        <f>F110*'Расчет субсидий'!G111</f>
        <v>0</v>
      </c>
      <c r="H110" s="50">
        <f t="shared" si="7"/>
        <v>0</v>
      </c>
      <c r="I110" s="49">
        <f t="shared" si="8"/>
        <v>-8.2118730050933646</v>
      </c>
    </row>
    <row r="111" spans="1:9" ht="15" customHeight="1">
      <c r="A111" s="31" t="s">
        <v>97</v>
      </c>
      <c r="B111" s="47">
        <f>'Расчет субсидий'!L112</f>
        <v>-28.409090909090907</v>
      </c>
      <c r="C111" s="54">
        <f>'Расчет субсидий'!D112-1</f>
        <v>-0.71881745738885927</v>
      </c>
      <c r="D111" s="54">
        <f>C111*'Расчет субсидий'!E112</f>
        <v>-10.78226186083289</v>
      </c>
      <c r="E111" s="50">
        <f t="shared" si="12"/>
        <v>-28.409090909090903</v>
      </c>
      <c r="F111" s="54">
        <f>'Расчет субсидий'!F112-1</f>
        <v>0</v>
      </c>
      <c r="G111" s="54">
        <f>F111*'Расчет субсидий'!G112</f>
        <v>0</v>
      </c>
      <c r="H111" s="50">
        <f t="shared" si="7"/>
        <v>0</v>
      </c>
      <c r="I111" s="49">
        <f t="shared" si="8"/>
        <v>-10.78226186083289</v>
      </c>
    </row>
    <row r="112" spans="1:9" ht="15" customHeight="1">
      <c r="A112" s="31" t="s">
        <v>98</v>
      </c>
      <c r="B112" s="47">
        <f>'Расчет субсидий'!L113</f>
        <v>-18.827272727272728</v>
      </c>
      <c r="C112" s="54">
        <f>'Расчет субсидий'!D113-1</f>
        <v>-0.35412948086396323</v>
      </c>
      <c r="D112" s="54">
        <f>C112*'Расчет субсидий'!E113</f>
        <v>-5.3119422129594485</v>
      </c>
      <c r="E112" s="50">
        <f t="shared" si="12"/>
        <v>-18.827272727272728</v>
      </c>
      <c r="F112" s="54">
        <f>'Расчет субсидий'!F113-1</f>
        <v>0</v>
      </c>
      <c r="G112" s="54">
        <f>F112*'Расчет субсидий'!G113</f>
        <v>0</v>
      </c>
      <c r="H112" s="50">
        <f t="shared" si="7"/>
        <v>0</v>
      </c>
      <c r="I112" s="49">
        <f t="shared" si="8"/>
        <v>-5.3119422129594485</v>
      </c>
    </row>
    <row r="113" spans="1:9" ht="15" customHeight="1">
      <c r="A113" s="31" t="s">
        <v>99</v>
      </c>
      <c r="B113" s="47">
        <f>'Расчет субсидий'!L114</f>
        <v>12.127272727272739</v>
      </c>
      <c r="C113" s="54">
        <f>'Расчет субсидий'!D114-1</f>
        <v>0.30000000000000004</v>
      </c>
      <c r="D113" s="54">
        <f>C113*'Расчет субсидий'!E114</f>
        <v>4.5000000000000009</v>
      </c>
      <c r="E113" s="50">
        <f t="shared" si="12"/>
        <v>12.127272727272739</v>
      </c>
      <c r="F113" s="54">
        <f>'Расчет субсидий'!F114-1</f>
        <v>0</v>
      </c>
      <c r="G113" s="54">
        <f>F113*'Расчет субсидий'!G114</f>
        <v>0</v>
      </c>
      <c r="H113" s="50">
        <f t="shared" si="7"/>
        <v>0</v>
      </c>
      <c r="I113" s="49">
        <f t="shared" si="8"/>
        <v>4.5000000000000009</v>
      </c>
    </row>
    <row r="114" spans="1:9" ht="15" customHeight="1">
      <c r="A114" s="30" t="s">
        <v>100</v>
      </c>
      <c r="B114" s="51"/>
      <c r="C114" s="52"/>
      <c r="D114" s="52"/>
      <c r="E114" s="53"/>
      <c r="F114" s="53"/>
      <c r="G114" s="53"/>
      <c r="H114" s="53"/>
      <c r="I114" s="53"/>
    </row>
    <row r="115" spans="1:9" ht="15" customHeight="1">
      <c r="A115" s="31" t="s">
        <v>101</v>
      </c>
      <c r="B115" s="47">
        <f>'Расчет субсидий'!L116</f>
        <v>26.281818181818181</v>
      </c>
      <c r="C115" s="54">
        <f>'Расчет субсидий'!D116-1</f>
        <v>0.20466541295424978</v>
      </c>
      <c r="D115" s="54">
        <f>C115*'Расчет субсидий'!E116</f>
        <v>3.0699811943137467</v>
      </c>
      <c r="E115" s="50">
        <f t="shared" ref="E115:E129" si="13">$B115*D115/$I115</f>
        <v>26.281818181818181</v>
      </c>
      <c r="F115" s="54">
        <f>'Расчет субсидий'!F116-1</f>
        <v>0</v>
      </c>
      <c r="G115" s="54">
        <f>F115*'Расчет субсидий'!G116</f>
        <v>0</v>
      </c>
      <c r="H115" s="50">
        <f t="shared" si="7"/>
        <v>0</v>
      </c>
      <c r="I115" s="49">
        <f t="shared" si="8"/>
        <v>3.0699811943137467</v>
      </c>
    </row>
    <row r="116" spans="1:9" ht="15" customHeight="1">
      <c r="A116" s="31" t="s">
        <v>102</v>
      </c>
      <c r="B116" s="47">
        <f>'Расчет субсидий'!L117</f>
        <v>16.181818181818187</v>
      </c>
      <c r="C116" s="54">
        <f>'Расчет субсидий'!D117-1</f>
        <v>0.13514114484503459</v>
      </c>
      <c r="D116" s="54">
        <f>C116*'Расчет субсидий'!E117</f>
        <v>2.0271171726755188</v>
      </c>
      <c r="E116" s="50">
        <f t="shared" si="13"/>
        <v>16.181818181818187</v>
      </c>
      <c r="F116" s="54">
        <f>'Расчет субсидий'!F117-1</f>
        <v>0</v>
      </c>
      <c r="G116" s="54">
        <f>F116*'Расчет субсидий'!G117</f>
        <v>0</v>
      </c>
      <c r="H116" s="50">
        <f t="shared" si="7"/>
        <v>0</v>
      </c>
      <c r="I116" s="49">
        <f t="shared" si="8"/>
        <v>2.0271171726755188</v>
      </c>
    </row>
    <row r="117" spans="1:9" ht="15" customHeight="1">
      <c r="A117" s="31" t="s">
        <v>103</v>
      </c>
      <c r="B117" s="47">
        <f>'Расчет субсидий'!L118</f>
        <v>-54.418181818181836</v>
      </c>
      <c r="C117" s="54">
        <f>'Расчет субсидий'!D118-1</f>
        <v>-0.28116841804114767</v>
      </c>
      <c r="D117" s="54">
        <f>C117*'Расчет субсидий'!E118</f>
        <v>-4.2175262706172152</v>
      </c>
      <c r="E117" s="50">
        <f t="shared" si="13"/>
        <v>-54.418181818181836</v>
      </c>
      <c r="F117" s="54">
        <f>'Расчет субсидий'!F118-1</f>
        <v>0</v>
      </c>
      <c r="G117" s="54">
        <f>F117*'Расчет субсидий'!G118</f>
        <v>0</v>
      </c>
      <c r="H117" s="50">
        <f t="shared" si="7"/>
        <v>0</v>
      </c>
      <c r="I117" s="49">
        <f t="shared" si="8"/>
        <v>-4.2175262706172152</v>
      </c>
    </row>
    <row r="118" spans="1:9" ht="15" customHeight="1">
      <c r="A118" s="31" t="s">
        <v>104</v>
      </c>
      <c r="B118" s="47">
        <f>'Расчет субсидий'!L119</f>
        <v>1.7181818181818187</v>
      </c>
      <c r="C118" s="54">
        <f>'Расчет субсидий'!D119-1</f>
        <v>1.3210665729988857E-2</v>
      </c>
      <c r="D118" s="54">
        <f>C118*'Расчет субсидий'!E119</f>
        <v>0.19815998594983286</v>
      </c>
      <c r="E118" s="50">
        <f t="shared" si="13"/>
        <v>1.7181818181818187</v>
      </c>
      <c r="F118" s="54">
        <f>'Расчет субсидий'!F119-1</f>
        <v>0</v>
      </c>
      <c r="G118" s="54">
        <f>F118*'Расчет субсидий'!G119</f>
        <v>0</v>
      </c>
      <c r="H118" s="50">
        <f t="shared" si="7"/>
        <v>0</v>
      </c>
      <c r="I118" s="49">
        <f t="shared" si="8"/>
        <v>0.19815998594983286</v>
      </c>
    </row>
    <row r="119" spans="1:9" ht="15" customHeight="1">
      <c r="A119" s="31" t="s">
        <v>105</v>
      </c>
      <c r="B119" s="47">
        <f>'Расчет субсидий'!L120</f>
        <v>-15.645454545454527</v>
      </c>
      <c r="C119" s="54">
        <f>'Расчет субсидий'!D120-1</f>
        <v>-0.10228777144302637</v>
      </c>
      <c r="D119" s="54">
        <f>C119*'Расчет субсидий'!E120</f>
        <v>-1.5343165716453955</v>
      </c>
      <c r="E119" s="50">
        <f t="shared" si="13"/>
        <v>-15.645454545454529</v>
      </c>
      <c r="F119" s="54">
        <f>'Расчет субсидий'!F120-1</f>
        <v>0</v>
      </c>
      <c r="G119" s="54">
        <f>F119*'Расчет субсидий'!G120</f>
        <v>0</v>
      </c>
      <c r="H119" s="50">
        <f t="shared" si="7"/>
        <v>0</v>
      </c>
      <c r="I119" s="49">
        <f t="shared" si="8"/>
        <v>-1.5343165716453955</v>
      </c>
    </row>
    <row r="120" spans="1:9" ht="15" customHeight="1">
      <c r="A120" s="31" t="s">
        <v>106</v>
      </c>
      <c r="B120" s="47">
        <f>'Расчет субсидий'!L121</f>
        <v>-26.399999999999977</v>
      </c>
      <c r="C120" s="54">
        <f>'Расчет субсидий'!D121-1</f>
        <v>-0.14030550653594775</v>
      </c>
      <c r="D120" s="54">
        <f>C120*'Расчет субсидий'!E121</f>
        <v>-2.1045825980392161</v>
      </c>
      <c r="E120" s="50">
        <f t="shared" si="13"/>
        <v>-26.399999999999977</v>
      </c>
      <c r="F120" s="54">
        <f>'Расчет субсидий'!F121-1</f>
        <v>0</v>
      </c>
      <c r="G120" s="54">
        <f>F120*'Расчет субсидий'!G121</f>
        <v>0</v>
      </c>
      <c r="H120" s="50">
        <f t="shared" si="7"/>
        <v>0</v>
      </c>
      <c r="I120" s="49">
        <f t="shared" si="8"/>
        <v>-2.1045825980392161</v>
      </c>
    </row>
    <row r="121" spans="1:9" ht="15" customHeight="1">
      <c r="A121" s="31" t="s">
        <v>107</v>
      </c>
      <c r="B121" s="47">
        <f>'Расчет субсидий'!L122</f>
        <v>-150.19999999999999</v>
      </c>
      <c r="C121" s="54">
        <f>'Расчет субсидий'!D122-1</f>
        <v>-0.76114007430997876</v>
      </c>
      <c r="D121" s="54">
        <f>C121*'Расчет субсидий'!E122</f>
        <v>-11.417101114649682</v>
      </c>
      <c r="E121" s="50">
        <f t="shared" si="13"/>
        <v>-150.19999999999999</v>
      </c>
      <c r="F121" s="54">
        <f>'Расчет субсидий'!F122-1</f>
        <v>0</v>
      </c>
      <c r="G121" s="54">
        <f>F121*'Расчет субсидий'!G122</f>
        <v>0</v>
      </c>
      <c r="H121" s="50">
        <f t="shared" ref="H121:H184" si="14">$B121*G121/$I121</f>
        <v>0</v>
      </c>
      <c r="I121" s="49">
        <f t="shared" ref="I121:I184" si="15">D121+G121</f>
        <v>-11.417101114649682</v>
      </c>
    </row>
    <row r="122" spans="1:9" ht="15" customHeight="1">
      <c r="A122" s="31" t="s">
        <v>108</v>
      </c>
      <c r="B122" s="47">
        <f>'Расчет субсидий'!L123</f>
        <v>33.199999999999989</v>
      </c>
      <c r="C122" s="54">
        <f>'Расчет субсидий'!D123-1</f>
        <v>0.26078278746612926</v>
      </c>
      <c r="D122" s="54">
        <f>C122*'Расчет субсидий'!E123</f>
        <v>3.9117418119919387</v>
      </c>
      <c r="E122" s="50">
        <f t="shared" si="13"/>
        <v>33.199999999999989</v>
      </c>
      <c r="F122" s="54">
        <f>'Расчет субсидий'!F123-1</f>
        <v>0</v>
      </c>
      <c r="G122" s="54">
        <f>F122*'Расчет субсидий'!G123</f>
        <v>0</v>
      </c>
      <c r="H122" s="50">
        <f t="shared" si="14"/>
        <v>0</v>
      </c>
      <c r="I122" s="49">
        <f t="shared" si="15"/>
        <v>3.9117418119919387</v>
      </c>
    </row>
    <row r="123" spans="1:9" ht="15" customHeight="1">
      <c r="A123" s="31" t="s">
        <v>109</v>
      </c>
      <c r="B123" s="47">
        <f>'Расчет субсидий'!L124</f>
        <v>-110.17272727272723</v>
      </c>
      <c r="C123" s="54">
        <f>'Расчет субсидий'!D124-1</f>
        <v>-0.34373290313996796</v>
      </c>
      <c r="D123" s="54">
        <f>C123*'Расчет субсидий'!E124</f>
        <v>-5.1559935470995191</v>
      </c>
      <c r="E123" s="50">
        <f t="shared" si="13"/>
        <v>-110.17272727272722</v>
      </c>
      <c r="F123" s="54">
        <f>'Расчет субсидий'!F124-1</f>
        <v>0</v>
      </c>
      <c r="G123" s="54">
        <f>F123*'Расчет субсидий'!G124</f>
        <v>0</v>
      </c>
      <c r="H123" s="50">
        <f t="shared" si="14"/>
        <v>0</v>
      </c>
      <c r="I123" s="49">
        <f t="shared" si="15"/>
        <v>-5.1559935470995191</v>
      </c>
    </row>
    <row r="124" spans="1:9" ht="15" customHeight="1">
      <c r="A124" s="31" t="s">
        <v>110</v>
      </c>
      <c r="B124" s="47">
        <f>'Расчет субсидий'!L125</f>
        <v>0</v>
      </c>
      <c r="C124" s="54">
        <f>'Расчет субсидий'!D125-1</f>
        <v>0.18880780651129991</v>
      </c>
      <c r="D124" s="54">
        <f>C124*'Расчет субсидий'!E125</f>
        <v>2.8321170976694985</v>
      </c>
      <c r="E124" s="50">
        <f t="shared" si="13"/>
        <v>0</v>
      </c>
      <c r="F124" s="54">
        <f>'Расчет субсидий'!F125-1</f>
        <v>0</v>
      </c>
      <c r="G124" s="54">
        <f>F124*'Расчет субсидий'!G125</f>
        <v>0</v>
      </c>
      <c r="H124" s="50">
        <f t="shared" si="14"/>
        <v>0</v>
      </c>
      <c r="I124" s="49">
        <f t="shared" si="15"/>
        <v>2.8321170976694985</v>
      </c>
    </row>
    <row r="125" spans="1:9" ht="15" customHeight="1">
      <c r="A125" s="31" t="s">
        <v>111</v>
      </c>
      <c r="B125" s="47">
        <f>'Расчет субсидий'!L126</f>
        <v>24.818181818181813</v>
      </c>
      <c r="C125" s="54">
        <f>'Расчет субсидий'!D126-1</f>
        <v>9.2942331766645347E-2</v>
      </c>
      <c r="D125" s="54">
        <f>C125*'Расчет субсидий'!E126</f>
        <v>1.3941349764996802</v>
      </c>
      <c r="E125" s="50">
        <f t="shared" si="13"/>
        <v>24.818181818181813</v>
      </c>
      <c r="F125" s="54">
        <f>'Расчет субсидий'!F126-1</f>
        <v>0</v>
      </c>
      <c r="G125" s="54">
        <f>F125*'Расчет субсидий'!G126</f>
        <v>0</v>
      </c>
      <c r="H125" s="50">
        <f t="shared" si="14"/>
        <v>0</v>
      </c>
      <c r="I125" s="49">
        <f t="shared" si="15"/>
        <v>1.3941349764996802</v>
      </c>
    </row>
    <row r="126" spans="1:9" ht="15" customHeight="1">
      <c r="A126" s="31" t="s">
        <v>112</v>
      </c>
      <c r="B126" s="47">
        <f>'Расчет субсидий'!L127</f>
        <v>-27.654545454545456</v>
      </c>
      <c r="C126" s="54">
        <f>'Расчет субсидий'!D127-1</f>
        <v>-0.37270302730143012</v>
      </c>
      <c r="D126" s="54">
        <f>C126*'Расчет субсидий'!E127</f>
        <v>-5.590545409521452</v>
      </c>
      <c r="E126" s="50">
        <f t="shared" si="13"/>
        <v>-27.654545454545456</v>
      </c>
      <c r="F126" s="54">
        <f>'Расчет субсидий'!F127-1</f>
        <v>0</v>
      </c>
      <c r="G126" s="54">
        <f>F126*'Расчет субсидий'!G127</f>
        <v>0</v>
      </c>
      <c r="H126" s="50">
        <f t="shared" si="14"/>
        <v>0</v>
      </c>
      <c r="I126" s="49">
        <f t="shared" si="15"/>
        <v>-5.590545409521452</v>
      </c>
    </row>
    <row r="127" spans="1:9" ht="15" customHeight="1">
      <c r="A127" s="31" t="s">
        <v>113</v>
      </c>
      <c r="B127" s="47">
        <f>'Расчет субсидий'!L128</f>
        <v>-77.154545454545428</v>
      </c>
      <c r="C127" s="54">
        <f>'Расчет субсидий'!D128-1</f>
        <v>-0.40230881186997425</v>
      </c>
      <c r="D127" s="54">
        <f>C127*'Расчет субсидий'!E128</f>
        <v>-6.0346321780496135</v>
      </c>
      <c r="E127" s="50">
        <f t="shared" si="13"/>
        <v>-77.154545454545428</v>
      </c>
      <c r="F127" s="54">
        <f>'Расчет субсидий'!F128-1</f>
        <v>0</v>
      </c>
      <c r="G127" s="54">
        <f>F127*'Расчет субсидий'!G128</f>
        <v>0</v>
      </c>
      <c r="H127" s="50">
        <f t="shared" si="14"/>
        <v>0</v>
      </c>
      <c r="I127" s="49">
        <f t="shared" si="15"/>
        <v>-6.0346321780496135</v>
      </c>
    </row>
    <row r="128" spans="1:9" ht="15" customHeight="1">
      <c r="A128" s="31" t="s">
        <v>114</v>
      </c>
      <c r="B128" s="47">
        <f>'Расчет субсидий'!L129</f>
        <v>42.809090909090884</v>
      </c>
      <c r="C128" s="54">
        <f>'Расчет субсидий'!D129-1</f>
        <v>0.30000000000000004</v>
      </c>
      <c r="D128" s="54">
        <f>C128*'Расчет субсидий'!E129</f>
        <v>4.5000000000000009</v>
      </c>
      <c r="E128" s="50">
        <f t="shared" si="13"/>
        <v>42.809090909090884</v>
      </c>
      <c r="F128" s="54">
        <f>'Расчет субсидий'!F129-1</f>
        <v>0</v>
      </c>
      <c r="G128" s="54">
        <f>F128*'Расчет субсидий'!G129</f>
        <v>0</v>
      </c>
      <c r="H128" s="50">
        <f t="shared" si="14"/>
        <v>0</v>
      </c>
      <c r="I128" s="49">
        <f t="shared" si="15"/>
        <v>4.5000000000000009</v>
      </c>
    </row>
    <row r="129" spans="1:9" ht="15" customHeight="1">
      <c r="A129" s="31" t="s">
        <v>115</v>
      </c>
      <c r="B129" s="47">
        <f>'Расчет субсидий'!L130</f>
        <v>9.2363636363636488</v>
      </c>
      <c r="C129" s="54">
        <f>'Расчет субсидий'!D130-1</f>
        <v>5.1308496206864396E-2</v>
      </c>
      <c r="D129" s="54">
        <f>C129*'Расчет субсидий'!E130</f>
        <v>0.76962744310296594</v>
      </c>
      <c r="E129" s="50">
        <f t="shared" si="13"/>
        <v>9.2363636363636488</v>
      </c>
      <c r="F129" s="54">
        <f>'Расчет субсидий'!F130-1</f>
        <v>0</v>
      </c>
      <c r="G129" s="54">
        <f>F129*'Расчет субсидий'!G130</f>
        <v>0</v>
      </c>
      <c r="H129" s="50">
        <f t="shared" si="14"/>
        <v>0</v>
      </c>
      <c r="I129" s="49">
        <f t="shared" si="15"/>
        <v>0.76962744310296594</v>
      </c>
    </row>
    <row r="130" spans="1:9" ht="15" customHeight="1">
      <c r="A130" s="30" t="s">
        <v>116</v>
      </c>
      <c r="B130" s="51"/>
      <c r="C130" s="52"/>
      <c r="D130" s="52"/>
      <c r="E130" s="53"/>
      <c r="F130" s="53"/>
      <c r="G130" s="53"/>
      <c r="H130" s="53"/>
      <c r="I130" s="53"/>
    </row>
    <row r="131" spans="1:9" ht="15" customHeight="1">
      <c r="A131" s="31" t="s">
        <v>117</v>
      </c>
      <c r="B131" s="47">
        <f>'Расчет субсидий'!L132</f>
        <v>10.281818181818181</v>
      </c>
      <c r="C131" s="54">
        <f>'Расчет субсидий'!D132-1</f>
        <v>0.20296838809671414</v>
      </c>
      <c r="D131" s="54">
        <f>C131*'Расчет субсидий'!E132</f>
        <v>3.044525821450712</v>
      </c>
      <c r="E131" s="50">
        <f t="shared" ref="E131:E137" si="16">$B131*D131/$I131</f>
        <v>10.281818181818181</v>
      </c>
      <c r="F131" s="54">
        <f>'Расчет субсидий'!F132-1</f>
        <v>0</v>
      </c>
      <c r="G131" s="54">
        <f>F131*'Расчет субсидий'!G132</f>
        <v>0</v>
      </c>
      <c r="H131" s="50">
        <f t="shared" si="14"/>
        <v>0</v>
      </c>
      <c r="I131" s="49">
        <f t="shared" si="15"/>
        <v>3.044525821450712</v>
      </c>
    </row>
    <row r="132" spans="1:9" ht="15" customHeight="1">
      <c r="A132" s="31" t="s">
        <v>118</v>
      </c>
      <c r="B132" s="47">
        <f>'Расчет субсидий'!L133</f>
        <v>-18.372727272727261</v>
      </c>
      <c r="C132" s="54">
        <f>'Расчет субсидий'!D133-1</f>
        <v>-0.33853016603214892</v>
      </c>
      <c r="D132" s="54">
        <f>C132*'Расчет субсидий'!E133</f>
        <v>-5.0779524904822342</v>
      </c>
      <c r="E132" s="50">
        <f t="shared" si="16"/>
        <v>-18.372727272727261</v>
      </c>
      <c r="F132" s="54">
        <f>'Расчет субсидий'!F133-1</f>
        <v>0</v>
      </c>
      <c r="G132" s="54">
        <f>F132*'Расчет субсидий'!G133</f>
        <v>0</v>
      </c>
      <c r="H132" s="50">
        <f t="shared" si="14"/>
        <v>0</v>
      </c>
      <c r="I132" s="49">
        <f t="shared" si="15"/>
        <v>-5.0779524904822342</v>
      </c>
    </row>
    <row r="133" spans="1:9" ht="15" customHeight="1">
      <c r="A133" s="31" t="s">
        <v>119</v>
      </c>
      <c r="B133" s="47">
        <f>'Расчет субсидий'!L134</f>
        <v>12.345454545454544</v>
      </c>
      <c r="C133" s="54">
        <f>'Расчет субсидий'!D134-1</f>
        <v>0.24422977319587647</v>
      </c>
      <c r="D133" s="54">
        <f>C133*'Расчет субсидий'!E134</f>
        <v>3.663446597938147</v>
      </c>
      <c r="E133" s="50">
        <f t="shared" si="16"/>
        <v>12.345454545454544</v>
      </c>
      <c r="F133" s="54">
        <f>'Расчет субсидий'!F134-1</f>
        <v>0</v>
      </c>
      <c r="G133" s="54">
        <f>F133*'Расчет субсидий'!G134</f>
        <v>0</v>
      </c>
      <c r="H133" s="50">
        <f t="shared" si="14"/>
        <v>0</v>
      </c>
      <c r="I133" s="49">
        <f t="shared" si="15"/>
        <v>3.663446597938147</v>
      </c>
    </row>
    <row r="134" spans="1:9" ht="15" customHeight="1">
      <c r="A134" s="31" t="s">
        <v>120</v>
      </c>
      <c r="B134" s="47">
        <f>'Расчет субсидий'!L135</f>
        <v>-44.5</v>
      </c>
      <c r="C134" s="54">
        <f>'Расчет субсидий'!D135-1</f>
        <v>-0.71338522230789014</v>
      </c>
      <c r="D134" s="54">
        <f>C134*'Расчет субсидий'!E135</f>
        <v>-10.700778334618352</v>
      </c>
      <c r="E134" s="50">
        <f t="shared" si="16"/>
        <v>-44.5</v>
      </c>
      <c r="F134" s="54">
        <f>'Расчет субсидий'!F135-1</f>
        <v>0</v>
      </c>
      <c r="G134" s="54">
        <f>F134*'Расчет субсидий'!G135</f>
        <v>0</v>
      </c>
      <c r="H134" s="50">
        <f t="shared" si="14"/>
        <v>0</v>
      </c>
      <c r="I134" s="49">
        <f t="shared" si="15"/>
        <v>-10.700778334618352</v>
      </c>
    </row>
    <row r="135" spans="1:9" ht="15" customHeight="1">
      <c r="A135" s="31" t="s">
        <v>121</v>
      </c>
      <c r="B135" s="47">
        <f>'Расчет субсидий'!L136</f>
        <v>-3.5999999999999943</v>
      </c>
      <c r="C135" s="54">
        <f>'Расчет субсидий'!D136-1</f>
        <v>-3.9259879466207903E-2</v>
      </c>
      <c r="D135" s="54">
        <f>C135*'Расчет субсидий'!E136</f>
        <v>-0.58889819199311855</v>
      </c>
      <c r="E135" s="50">
        <f t="shared" si="16"/>
        <v>-3.5999999999999943</v>
      </c>
      <c r="F135" s="54">
        <f>'Расчет субсидий'!F136-1</f>
        <v>0</v>
      </c>
      <c r="G135" s="54">
        <f>F135*'Расчет субсидий'!G136</f>
        <v>0</v>
      </c>
      <c r="H135" s="50">
        <f t="shared" si="14"/>
        <v>0</v>
      </c>
      <c r="I135" s="49">
        <f t="shared" si="15"/>
        <v>-0.58889819199311855</v>
      </c>
    </row>
    <row r="136" spans="1:9" ht="15" customHeight="1">
      <c r="A136" s="31" t="s">
        <v>122</v>
      </c>
      <c r="B136" s="47">
        <f>'Расчет субсидий'!L137</f>
        <v>12.436363636363652</v>
      </c>
      <c r="C136" s="54">
        <f>'Расчет субсидий'!D137-1</f>
        <v>0.17799948293691759</v>
      </c>
      <c r="D136" s="54">
        <f>C136*'Расчет субсидий'!E137</f>
        <v>2.6699922440537636</v>
      </c>
      <c r="E136" s="50">
        <f t="shared" si="16"/>
        <v>12.436363636363652</v>
      </c>
      <c r="F136" s="54">
        <f>'Расчет субсидий'!F137-1</f>
        <v>0</v>
      </c>
      <c r="G136" s="54">
        <f>F136*'Расчет субсидий'!G137</f>
        <v>0</v>
      </c>
      <c r="H136" s="50">
        <f t="shared" si="14"/>
        <v>0</v>
      </c>
      <c r="I136" s="49">
        <f t="shared" si="15"/>
        <v>2.6699922440537636</v>
      </c>
    </row>
    <row r="137" spans="1:9" ht="15" customHeight="1">
      <c r="A137" s="31" t="s">
        <v>123</v>
      </c>
      <c r="B137" s="47">
        <f>'Расчет субсидий'!L138</f>
        <v>-6.3272727272727352</v>
      </c>
      <c r="C137" s="54">
        <f>'Расчет субсидий'!D138-1</f>
        <v>-0.15970270615810811</v>
      </c>
      <c r="D137" s="54">
        <f>C137*'Расчет субсидий'!E138</f>
        <v>-2.3955405923716215</v>
      </c>
      <c r="E137" s="50">
        <f t="shared" si="16"/>
        <v>-6.3272727272727352</v>
      </c>
      <c r="F137" s="54">
        <f>'Расчет субсидий'!F138-1</f>
        <v>0</v>
      </c>
      <c r="G137" s="54">
        <f>F137*'Расчет субсидий'!G138</f>
        <v>0</v>
      </c>
      <c r="H137" s="50">
        <f t="shared" si="14"/>
        <v>0</v>
      </c>
      <c r="I137" s="49">
        <f t="shared" si="15"/>
        <v>-2.3955405923716215</v>
      </c>
    </row>
    <row r="138" spans="1:9" ht="15" customHeight="1">
      <c r="A138" s="30" t="s">
        <v>124</v>
      </c>
      <c r="B138" s="51"/>
      <c r="C138" s="52"/>
      <c r="D138" s="52"/>
      <c r="E138" s="53"/>
      <c r="F138" s="53"/>
      <c r="G138" s="53"/>
      <c r="H138" s="53"/>
      <c r="I138" s="53"/>
    </row>
    <row r="139" spans="1:9" ht="15" customHeight="1">
      <c r="A139" s="31" t="s">
        <v>125</v>
      </c>
      <c r="B139" s="47">
        <f>'Расчет субсидий'!L140</f>
        <v>-52.027272727272731</v>
      </c>
      <c r="C139" s="54">
        <f>'Расчет субсидий'!D140-1</f>
        <v>-0.72434587018438001</v>
      </c>
      <c r="D139" s="54">
        <f>C139*'Расчет субсидий'!E140</f>
        <v>-10.865188052765701</v>
      </c>
      <c r="E139" s="50">
        <f t="shared" ref="E139:E146" si="17">$B139*D139/$I139</f>
        <v>-52.027272727272731</v>
      </c>
      <c r="F139" s="54">
        <f>'Расчет субсидий'!F140-1</f>
        <v>0</v>
      </c>
      <c r="G139" s="54">
        <f>F139*'Расчет субсидий'!G140</f>
        <v>0</v>
      </c>
      <c r="H139" s="50">
        <f t="shared" si="14"/>
        <v>0</v>
      </c>
      <c r="I139" s="49">
        <f t="shared" si="15"/>
        <v>-10.865188052765701</v>
      </c>
    </row>
    <row r="140" spans="1:9" ht="15" customHeight="1">
      <c r="A140" s="31" t="s">
        <v>126</v>
      </c>
      <c r="B140" s="47">
        <f>'Расчет субсидий'!L141</f>
        <v>-42.490909090909099</v>
      </c>
      <c r="C140" s="54">
        <f>'Расчет субсидий'!D141-1</f>
        <v>-0.49171739564277439</v>
      </c>
      <c r="D140" s="54">
        <f>C140*'Расчет субсидий'!E141</f>
        <v>-7.3757609346416162</v>
      </c>
      <c r="E140" s="50">
        <f t="shared" si="17"/>
        <v>-42.490909090909099</v>
      </c>
      <c r="F140" s="54">
        <f>'Расчет субсидий'!F141-1</f>
        <v>0</v>
      </c>
      <c r="G140" s="54">
        <f>F140*'Расчет субсидий'!G141</f>
        <v>0</v>
      </c>
      <c r="H140" s="50">
        <f t="shared" si="14"/>
        <v>0</v>
      </c>
      <c r="I140" s="49">
        <f t="shared" si="15"/>
        <v>-7.3757609346416162</v>
      </c>
    </row>
    <row r="141" spans="1:9" ht="15" customHeight="1">
      <c r="A141" s="31" t="s">
        <v>127</v>
      </c>
      <c r="B141" s="47">
        <f>'Расчет субсидий'!L142</f>
        <v>-44.372727272727275</v>
      </c>
      <c r="C141" s="54">
        <f>'Расчет субсидий'!D142-1</f>
        <v>-0.5123167284366581</v>
      </c>
      <c r="D141" s="54">
        <f>C141*'Расчет субсидий'!E142</f>
        <v>-7.6847509265498717</v>
      </c>
      <c r="E141" s="50">
        <f t="shared" si="17"/>
        <v>-44.372727272727275</v>
      </c>
      <c r="F141" s="54">
        <f>'Расчет субсидий'!F142-1</f>
        <v>0</v>
      </c>
      <c r="G141" s="54">
        <f>F141*'Расчет субсидий'!G142</f>
        <v>0</v>
      </c>
      <c r="H141" s="50">
        <f t="shared" si="14"/>
        <v>0</v>
      </c>
      <c r="I141" s="49">
        <f t="shared" si="15"/>
        <v>-7.6847509265498717</v>
      </c>
    </row>
    <row r="142" spans="1:9" ht="15" customHeight="1">
      <c r="A142" s="31" t="s">
        <v>128</v>
      </c>
      <c r="B142" s="47">
        <f>'Расчет субсидий'!L143</f>
        <v>-35.054545454545448</v>
      </c>
      <c r="C142" s="54">
        <f>'Расчет субсидий'!D143-1</f>
        <v>-0.46987894148981901</v>
      </c>
      <c r="D142" s="54">
        <f>C142*'Расчет субсидий'!E143</f>
        <v>-7.0481841223472852</v>
      </c>
      <c r="E142" s="50">
        <f t="shared" si="17"/>
        <v>-35.054545454545448</v>
      </c>
      <c r="F142" s="54">
        <f>'Расчет субсидий'!F143-1</f>
        <v>0</v>
      </c>
      <c r="G142" s="54">
        <f>F142*'Расчет субсидий'!G143</f>
        <v>0</v>
      </c>
      <c r="H142" s="50">
        <f t="shared" si="14"/>
        <v>0</v>
      </c>
      <c r="I142" s="49">
        <f t="shared" si="15"/>
        <v>-7.0481841223472852</v>
      </c>
    </row>
    <row r="143" spans="1:9" ht="15" customHeight="1">
      <c r="A143" s="31" t="s">
        <v>129</v>
      </c>
      <c r="B143" s="47">
        <f>'Расчет субсидий'!L144</f>
        <v>-55.909090909090907</v>
      </c>
      <c r="C143" s="54">
        <f>'Расчет субсидий'!D144-1</f>
        <v>-0.60195880788378908</v>
      </c>
      <c r="D143" s="54">
        <f>C143*'Расчет субсидий'!E144</f>
        <v>-9.0293821182568355</v>
      </c>
      <c r="E143" s="50">
        <f t="shared" si="17"/>
        <v>-55.909090909090907</v>
      </c>
      <c r="F143" s="54">
        <f>'Расчет субсидий'!F144-1</f>
        <v>0</v>
      </c>
      <c r="G143" s="54">
        <f>F143*'Расчет субсидий'!G144</f>
        <v>0</v>
      </c>
      <c r="H143" s="50">
        <f t="shared" si="14"/>
        <v>0</v>
      </c>
      <c r="I143" s="49">
        <f t="shared" si="15"/>
        <v>-9.0293821182568355</v>
      </c>
    </row>
    <row r="144" spans="1:9" ht="15" customHeight="1">
      <c r="A144" s="31" t="s">
        <v>130</v>
      </c>
      <c r="B144" s="47">
        <f>'Расчет субсидий'!L145</f>
        <v>-31.045454545454547</v>
      </c>
      <c r="C144" s="54">
        <f>'Расчет субсидий'!D145-1</f>
        <v>-0.55949306718399039</v>
      </c>
      <c r="D144" s="54">
        <f>C144*'Расчет субсидий'!E145</f>
        <v>-8.3923960077598565</v>
      </c>
      <c r="E144" s="50">
        <f t="shared" si="17"/>
        <v>-31.045454545454547</v>
      </c>
      <c r="F144" s="54">
        <f>'Расчет субсидий'!F145-1</f>
        <v>0</v>
      </c>
      <c r="G144" s="54">
        <f>F144*'Расчет субсидий'!G145</f>
        <v>0</v>
      </c>
      <c r="H144" s="50">
        <f t="shared" si="14"/>
        <v>0</v>
      </c>
      <c r="I144" s="49">
        <f t="shared" si="15"/>
        <v>-8.3923960077598565</v>
      </c>
    </row>
    <row r="145" spans="1:9" ht="15" customHeight="1">
      <c r="A145" s="31" t="s">
        <v>131</v>
      </c>
      <c r="B145" s="47">
        <f>'Расчет субсидий'!L146</f>
        <v>-31.736363636363635</v>
      </c>
      <c r="C145" s="54">
        <f>'Расчет субсидий'!D146-1</f>
        <v>-0.46981871551670706</v>
      </c>
      <c r="D145" s="54">
        <f>C145*'Расчет субсидий'!E146</f>
        <v>-7.0472807327506057</v>
      </c>
      <c r="E145" s="50">
        <f t="shared" si="17"/>
        <v>-31.736363636363635</v>
      </c>
      <c r="F145" s="54">
        <f>'Расчет субсидий'!F146-1</f>
        <v>0</v>
      </c>
      <c r="G145" s="54">
        <f>F145*'Расчет субсидий'!G146</f>
        <v>0</v>
      </c>
      <c r="H145" s="50">
        <f t="shared" si="14"/>
        <v>0</v>
      </c>
      <c r="I145" s="49">
        <f t="shared" si="15"/>
        <v>-7.0472807327506057</v>
      </c>
    </row>
    <row r="146" spans="1:9" ht="15" customHeight="1">
      <c r="A146" s="31" t="s">
        <v>132</v>
      </c>
      <c r="B146" s="47">
        <f>'Расчет субсидий'!L147</f>
        <v>-20.836363636363643</v>
      </c>
      <c r="C146" s="54">
        <f>'Расчет субсидий'!D147-1</f>
        <v>-0.46578935161586288</v>
      </c>
      <c r="D146" s="54">
        <f>C146*'Расчет субсидий'!E147</f>
        <v>-6.9868402742379434</v>
      </c>
      <c r="E146" s="50">
        <f t="shared" si="17"/>
        <v>-20.83636363636364</v>
      </c>
      <c r="F146" s="54">
        <f>'Расчет субсидий'!F147-1</f>
        <v>0</v>
      </c>
      <c r="G146" s="54">
        <f>F146*'Расчет субсидий'!G147</f>
        <v>0</v>
      </c>
      <c r="H146" s="50">
        <f t="shared" si="14"/>
        <v>0</v>
      </c>
      <c r="I146" s="49">
        <f t="shared" si="15"/>
        <v>-6.9868402742379434</v>
      </c>
    </row>
    <row r="147" spans="1:9" ht="15" customHeight="1">
      <c r="A147" s="30" t="s">
        <v>133</v>
      </c>
      <c r="B147" s="51"/>
      <c r="C147" s="52"/>
      <c r="D147" s="52"/>
      <c r="E147" s="53"/>
      <c r="F147" s="53"/>
      <c r="G147" s="53"/>
      <c r="H147" s="53"/>
      <c r="I147" s="53"/>
    </row>
    <row r="148" spans="1:9" ht="15" customHeight="1">
      <c r="A148" s="31" t="s">
        <v>134</v>
      </c>
      <c r="B148" s="47">
        <f>'Расчет субсидий'!L149</f>
        <v>-26.181818181818187</v>
      </c>
      <c r="C148" s="54">
        <f>'Расчет субсидий'!D149-1</f>
        <v>-0.4898011018069629</v>
      </c>
      <c r="D148" s="54">
        <f>C148*'Расчет субсидий'!E149</f>
        <v>-7.3470165271044436</v>
      </c>
      <c r="E148" s="50">
        <f t="shared" ref="E148:E153" si="18">$B148*D148/$I148</f>
        <v>-26.181818181818187</v>
      </c>
      <c r="F148" s="54">
        <f>'Расчет субсидий'!F149-1</f>
        <v>0</v>
      </c>
      <c r="G148" s="54">
        <f>F148*'Расчет субсидий'!G149</f>
        <v>0</v>
      </c>
      <c r="H148" s="50">
        <f t="shared" si="14"/>
        <v>0</v>
      </c>
      <c r="I148" s="49">
        <f t="shared" si="15"/>
        <v>-7.3470165271044436</v>
      </c>
    </row>
    <row r="149" spans="1:9" ht="15" customHeight="1">
      <c r="A149" s="31" t="s">
        <v>135</v>
      </c>
      <c r="B149" s="47">
        <f>'Расчет субсидий'!L150</f>
        <v>-28.36363636363636</v>
      </c>
      <c r="C149" s="54">
        <f>'Расчет субсидий'!D150-1</f>
        <v>-0.41276890715667358</v>
      </c>
      <c r="D149" s="54">
        <f>C149*'Расчет субсидий'!E150</f>
        <v>-6.1915336073501042</v>
      </c>
      <c r="E149" s="50">
        <f t="shared" si="18"/>
        <v>-28.36363636363636</v>
      </c>
      <c r="F149" s="54">
        <f>'Расчет субсидий'!F150-1</f>
        <v>0</v>
      </c>
      <c r="G149" s="54">
        <f>F149*'Расчет субсидий'!G150</f>
        <v>0</v>
      </c>
      <c r="H149" s="50">
        <f t="shared" si="14"/>
        <v>0</v>
      </c>
      <c r="I149" s="49">
        <f t="shared" si="15"/>
        <v>-6.1915336073501042</v>
      </c>
    </row>
    <row r="150" spans="1:9" ht="15" customHeight="1">
      <c r="A150" s="31" t="s">
        <v>136</v>
      </c>
      <c r="B150" s="47">
        <f>'Расчет субсидий'!L151</f>
        <v>-54.254545454545465</v>
      </c>
      <c r="C150" s="54">
        <f>'Расчет субсидий'!D151-1</f>
        <v>-0.57432807033780653</v>
      </c>
      <c r="D150" s="54">
        <f>C150*'Расчет субсидий'!E151</f>
        <v>-8.6149210550670983</v>
      </c>
      <c r="E150" s="50">
        <f t="shared" si="18"/>
        <v>-54.254545454545465</v>
      </c>
      <c r="F150" s="54">
        <f>'Расчет субсидий'!F151-1</f>
        <v>0</v>
      </c>
      <c r="G150" s="54">
        <f>F150*'Расчет субсидий'!G151</f>
        <v>0</v>
      </c>
      <c r="H150" s="50">
        <f t="shared" si="14"/>
        <v>0</v>
      </c>
      <c r="I150" s="49">
        <f t="shared" si="15"/>
        <v>-8.6149210550670983</v>
      </c>
    </row>
    <row r="151" spans="1:9" ht="15" customHeight="1">
      <c r="A151" s="31" t="s">
        <v>137</v>
      </c>
      <c r="B151" s="47">
        <f>'Расчет субсидий'!L152</f>
        <v>20.645454545454527</v>
      </c>
      <c r="C151" s="54">
        <f>'Расчет субсидий'!D152-1</f>
        <v>0.20065944199937102</v>
      </c>
      <c r="D151" s="54">
        <f>C151*'Расчет субсидий'!E152</f>
        <v>3.0098916299905651</v>
      </c>
      <c r="E151" s="50">
        <f t="shared" si="18"/>
        <v>20.645454545454527</v>
      </c>
      <c r="F151" s="54">
        <f>'Расчет субсидий'!F152-1</f>
        <v>0</v>
      </c>
      <c r="G151" s="54">
        <f>F151*'Расчет субсидий'!G152</f>
        <v>0</v>
      </c>
      <c r="H151" s="50">
        <f t="shared" si="14"/>
        <v>0</v>
      </c>
      <c r="I151" s="49">
        <f t="shared" si="15"/>
        <v>3.0098916299905651</v>
      </c>
    </row>
    <row r="152" spans="1:9" ht="15" customHeight="1">
      <c r="A152" s="31" t="s">
        <v>138</v>
      </c>
      <c r="B152" s="47">
        <f>'Расчет субсидий'!L153</f>
        <v>-0.25454545454545396</v>
      </c>
      <c r="C152" s="54">
        <f>'Расчет субсидий'!D153-1</f>
        <v>-7.1853919022155321E-2</v>
      </c>
      <c r="D152" s="54">
        <f>C152*'Расчет субсидий'!E153</f>
        <v>-1.0778087853323299</v>
      </c>
      <c r="E152" s="50">
        <f t="shared" si="18"/>
        <v>-0.25454545454545396</v>
      </c>
      <c r="F152" s="54">
        <f>'Расчет субсидий'!F153-1</f>
        <v>0</v>
      </c>
      <c r="G152" s="54">
        <f>F152*'Расчет субсидий'!G153</f>
        <v>0</v>
      </c>
      <c r="H152" s="50">
        <f t="shared" si="14"/>
        <v>0</v>
      </c>
      <c r="I152" s="49">
        <f t="shared" si="15"/>
        <v>-1.0778087853323299</v>
      </c>
    </row>
    <row r="153" spans="1:9" ht="15" customHeight="1">
      <c r="A153" s="31" t="s">
        <v>139</v>
      </c>
      <c r="B153" s="47">
        <f>'Расчет субсидий'!L154</f>
        <v>-15.590909090909093</v>
      </c>
      <c r="C153" s="54">
        <f>'Расчет субсидий'!D154-1</f>
        <v>-0.24255769858541887</v>
      </c>
      <c r="D153" s="54">
        <f>C153*'Расчет субсидий'!E154</f>
        <v>-3.6383654787812829</v>
      </c>
      <c r="E153" s="50">
        <f t="shared" si="18"/>
        <v>-15.590909090909093</v>
      </c>
      <c r="F153" s="54">
        <f>'Расчет субсидий'!F154-1</f>
        <v>0</v>
      </c>
      <c r="G153" s="54">
        <f>F153*'Расчет субсидий'!G154</f>
        <v>0</v>
      </c>
      <c r="H153" s="50">
        <f t="shared" si="14"/>
        <v>0</v>
      </c>
      <c r="I153" s="49">
        <f t="shared" si="15"/>
        <v>-3.6383654787812829</v>
      </c>
    </row>
    <row r="154" spans="1:9" ht="15" customHeight="1">
      <c r="A154" s="30" t="s">
        <v>140</v>
      </c>
      <c r="B154" s="51"/>
      <c r="C154" s="52"/>
      <c r="D154" s="52"/>
      <c r="E154" s="53"/>
      <c r="F154" s="53"/>
      <c r="G154" s="53"/>
      <c r="H154" s="53"/>
      <c r="I154" s="53"/>
    </row>
    <row r="155" spans="1:9" ht="15" customHeight="1">
      <c r="A155" s="31" t="s">
        <v>141</v>
      </c>
      <c r="B155" s="47">
        <f>'Расчет субсидий'!L156</f>
        <v>-11.76363636363638</v>
      </c>
      <c r="C155" s="54">
        <f>'Расчет субсидий'!D156-1</f>
        <v>-0.11975253391859486</v>
      </c>
      <c r="D155" s="54">
        <f>C155*'Расчет субсидий'!E156</f>
        <v>-1.796288008778923</v>
      </c>
      <c r="E155" s="50">
        <f t="shared" ref="E155:E166" si="19">$B155*D155/$I155</f>
        <v>-11.76363636363638</v>
      </c>
      <c r="F155" s="54">
        <f>'Расчет субсидий'!F156-1</f>
        <v>0</v>
      </c>
      <c r="G155" s="54">
        <f>F155*'Расчет субсидий'!G156</f>
        <v>0</v>
      </c>
      <c r="H155" s="50">
        <f t="shared" si="14"/>
        <v>0</v>
      </c>
      <c r="I155" s="49">
        <f t="shared" si="15"/>
        <v>-1.796288008778923</v>
      </c>
    </row>
    <row r="156" spans="1:9" ht="15" customHeight="1">
      <c r="A156" s="31" t="s">
        <v>142</v>
      </c>
      <c r="B156" s="47">
        <f>'Расчет субсидий'!L157</f>
        <v>17.76363636363638</v>
      </c>
      <c r="C156" s="54">
        <f>'Расчет субсидий'!D157-1</f>
        <v>0.22998865699826254</v>
      </c>
      <c r="D156" s="54">
        <f>C156*'Расчет субсидий'!E157</f>
        <v>3.4498298549739381</v>
      </c>
      <c r="E156" s="50">
        <f t="shared" si="19"/>
        <v>17.76363636363638</v>
      </c>
      <c r="F156" s="54">
        <f>'Расчет субсидий'!F157-1</f>
        <v>0</v>
      </c>
      <c r="G156" s="54">
        <f>F156*'Расчет субсидий'!G157</f>
        <v>0</v>
      </c>
      <c r="H156" s="50">
        <f t="shared" si="14"/>
        <v>0</v>
      </c>
      <c r="I156" s="49">
        <f t="shared" si="15"/>
        <v>3.4498298549739381</v>
      </c>
    </row>
    <row r="157" spans="1:9" ht="15" customHeight="1">
      <c r="A157" s="31" t="s">
        <v>143</v>
      </c>
      <c r="B157" s="47">
        <f>'Расчет субсидий'!L158</f>
        <v>-41.363636363636374</v>
      </c>
      <c r="C157" s="54">
        <f>'Расчет субсидий'!D158-1</f>
        <v>-0.48140456599411519</v>
      </c>
      <c r="D157" s="54">
        <f>C157*'Расчет субсидий'!E158</f>
        <v>-7.2210684899117279</v>
      </c>
      <c r="E157" s="50">
        <f t="shared" si="19"/>
        <v>-41.363636363636374</v>
      </c>
      <c r="F157" s="54">
        <f>'Расчет субсидий'!F158-1</f>
        <v>0</v>
      </c>
      <c r="G157" s="54">
        <f>F157*'Расчет субсидий'!G158</f>
        <v>0</v>
      </c>
      <c r="H157" s="50">
        <f t="shared" si="14"/>
        <v>0</v>
      </c>
      <c r="I157" s="49">
        <f t="shared" si="15"/>
        <v>-7.2210684899117279</v>
      </c>
    </row>
    <row r="158" spans="1:9" ht="15" customHeight="1">
      <c r="A158" s="31" t="s">
        <v>144</v>
      </c>
      <c r="B158" s="47">
        <f>'Расчет субсидий'!L159</f>
        <v>-91.836363636363615</v>
      </c>
      <c r="C158" s="54">
        <f>'Расчет субсидий'!D159-1</f>
        <v>-0.33390465063391939</v>
      </c>
      <c r="D158" s="54">
        <f>C158*'Расчет субсидий'!E159</f>
        <v>-5.0085697595087906</v>
      </c>
      <c r="E158" s="50">
        <f t="shared" si="19"/>
        <v>-91.836363636363615</v>
      </c>
      <c r="F158" s="54">
        <f>'Расчет субсидий'!F159-1</f>
        <v>0</v>
      </c>
      <c r="G158" s="54">
        <f>F158*'Расчет субсидий'!G159</f>
        <v>0</v>
      </c>
      <c r="H158" s="50">
        <f t="shared" si="14"/>
        <v>0</v>
      </c>
      <c r="I158" s="49">
        <f t="shared" si="15"/>
        <v>-5.0085697595087906</v>
      </c>
    </row>
    <row r="159" spans="1:9" ht="15" customHeight="1">
      <c r="A159" s="31" t="s">
        <v>145</v>
      </c>
      <c r="B159" s="47">
        <f>'Расчет субсидий'!L160</f>
        <v>12.954545454545453</v>
      </c>
      <c r="C159" s="54">
        <f>'Расчет субсидий'!D160-1</f>
        <v>0.22158546963023662</v>
      </c>
      <c r="D159" s="54">
        <f>C159*'Расчет субсидий'!E160</f>
        <v>3.3237820444535493</v>
      </c>
      <c r="E159" s="50">
        <f t="shared" si="19"/>
        <v>12.954545454545453</v>
      </c>
      <c r="F159" s="54">
        <f>'Расчет субсидий'!F160-1</f>
        <v>0</v>
      </c>
      <c r="G159" s="54">
        <f>F159*'Расчет субсидий'!G160</f>
        <v>0</v>
      </c>
      <c r="H159" s="50">
        <f t="shared" si="14"/>
        <v>0</v>
      </c>
      <c r="I159" s="49">
        <f t="shared" si="15"/>
        <v>3.3237820444535493</v>
      </c>
    </row>
    <row r="160" spans="1:9" ht="15" customHeight="1">
      <c r="A160" s="31" t="s">
        <v>146</v>
      </c>
      <c r="B160" s="47">
        <f>'Расчет субсидий'!L161</f>
        <v>9.9181818181818144</v>
      </c>
      <c r="C160" s="54">
        <f>'Расчет субсидий'!D161-1</f>
        <v>0.30000000000000004</v>
      </c>
      <c r="D160" s="54">
        <f>C160*'Расчет субсидий'!E161</f>
        <v>4.5000000000000009</v>
      </c>
      <c r="E160" s="50">
        <f t="shared" si="19"/>
        <v>9.9181818181818144</v>
      </c>
      <c r="F160" s="54">
        <f>'Расчет субсидий'!F161-1</f>
        <v>0</v>
      </c>
      <c r="G160" s="54">
        <f>F160*'Расчет субсидий'!G161</f>
        <v>0</v>
      </c>
      <c r="H160" s="50">
        <f t="shared" si="14"/>
        <v>0</v>
      </c>
      <c r="I160" s="49">
        <f t="shared" si="15"/>
        <v>4.5000000000000009</v>
      </c>
    </row>
    <row r="161" spans="1:9" ht="15" customHeight="1">
      <c r="A161" s="31" t="s">
        <v>147</v>
      </c>
      <c r="B161" s="47">
        <f>'Расчет субсидий'!L162</f>
        <v>-27.827272727272714</v>
      </c>
      <c r="C161" s="54">
        <f>'Расчет субсидий'!D162-1</f>
        <v>-0.19213507538712216</v>
      </c>
      <c r="D161" s="54">
        <f>C161*'Расчет субсидий'!E162</f>
        <v>-2.8820261308068322</v>
      </c>
      <c r="E161" s="50">
        <f t="shared" si="19"/>
        <v>-27.827272727272714</v>
      </c>
      <c r="F161" s="54">
        <f>'Расчет субсидий'!F162-1</f>
        <v>0</v>
      </c>
      <c r="G161" s="54">
        <f>F161*'Расчет субсидий'!G162</f>
        <v>0</v>
      </c>
      <c r="H161" s="50">
        <f t="shared" si="14"/>
        <v>0</v>
      </c>
      <c r="I161" s="49">
        <f t="shared" si="15"/>
        <v>-2.8820261308068322</v>
      </c>
    </row>
    <row r="162" spans="1:9" ht="15" customHeight="1">
      <c r="A162" s="31" t="s">
        <v>148</v>
      </c>
      <c r="B162" s="47">
        <f>'Расчет субсидий'!L163</f>
        <v>-29.872727272727275</v>
      </c>
      <c r="C162" s="54">
        <f>'Расчет субсидий'!D163-1</f>
        <v>-0.27472271070615084</v>
      </c>
      <c r="D162" s="54">
        <f>C162*'Расчет субсидий'!E163</f>
        <v>-4.1208406605922629</v>
      </c>
      <c r="E162" s="50">
        <f t="shared" si="19"/>
        <v>-29.872727272727275</v>
      </c>
      <c r="F162" s="54">
        <f>'Расчет субсидий'!F163-1</f>
        <v>0</v>
      </c>
      <c r="G162" s="54">
        <f>F162*'Расчет субсидий'!G163</f>
        <v>0</v>
      </c>
      <c r="H162" s="50">
        <f t="shared" si="14"/>
        <v>0</v>
      </c>
      <c r="I162" s="49">
        <f t="shared" si="15"/>
        <v>-4.1208406605922629</v>
      </c>
    </row>
    <row r="163" spans="1:9" ht="15" customHeight="1">
      <c r="A163" s="31" t="s">
        <v>149</v>
      </c>
      <c r="B163" s="47">
        <f>'Расчет субсидий'!L164</f>
        <v>6.136363636363626</v>
      </c>
      <c r="C163" s="54">
        <f>'Расчет субсидий'!D164-1</f>
        <v>3.0999468290797028E-2</v>
      </c>
      <c r="D163" s="54">
        <f>C163*'Расчет субсидий'!E164</f>
        <v>0.46499202436195541</v>
      </c>
      <c r="E163" s="50">
        <f t="shared" si="19"/>
        <v>6.136363636363626</v>
      </c>
      <c r="F163" s="54">
        <f>'Расчет субсидий'!F164-1</f>
        <v>0</v>
      </c>
      <c r="G163" s="54">
        <f>F163*'Расчет субсидий'!G164</f>
        <v>0</v>
      </c>
      <c r="H163" s="50">
        <f t="shared" si="14"/>
        <v>0</v>
      </c>
      <c r="I163" s="49">
        <f t="shared" si="15"/>
        <v>0.46499202436195541</v>
      </c>
    </row>
    <row r="164" spans="1:9" ht="15" customHeight="1">
      <c r="A164" s="31" t="s">
        <v>150</v>
      </c>
      <c r="B164" s="47">
        <f>'Расчет субсидий'!L165</f>
        <v>-6.0545454545454618</v>
      </c>
      <c r="C164" s="54">
        <f>'Расчет субсидий'!D165-1</f>
        <v>-4.1871256684491542E-2</v>
      </c>
      <c r="D164" s="54">
        <f>C164*'Расчет субсидий'!E165</f>
        <v>-0.62806885026737314</v>
      </c>
      <c r="E164" s="50">
        <f t="shared" si="19"/>
        <v>-6.0545454545454618</v>
      </c>
      <c r="F164" s="54">
        <f>'Расчет субсидий'!F165-1</f>
        <v>0</v>
      </c>
      <c r="G164" s="54">
        <f>F164*'Расчет субсидий'!G165</f>
        <v>0</v>
      </c>
      <c r="H164" s="50">
        <f t="shared" si="14"/>
        <v>0</v>
      </c>
      <c r="I164" s="49">
        <f t="shared" si="15"/>
        <v>-0.62806885026737314</v>
      </c>
    </row>
    <row r="165" spans="1:9" ht="15" customHeight="1">
      <c r="A165" s="31" t="s">
        <v>151</v>
      </c>
      <c r="B165" s="47">
        <f>'Расчет субсидий'!L166</f>
        <v>-17.663636363636371</v>
      </c>
      <c r="C165" s="54">
        <f>'Расчет субсидий'!D166-1</f>
        <v>-0.22966167261741266</v>
      </c>
      <c r="D165" s="54">
        <f>C165*'Расчет субсидий'!E166</f>
        <v>-3.44492508926119</v>
      </c>
      <c r="E165" s="50">
        <f t="shared" si="19"/>
        <v>-17.663636363636371</v>
      </c>
      <c r="F165" s="54">
        <f>'Расчет субсидий'!F166-1</f>
        <v>0</v>
      </c>
      <c r="G165" s="54">
        <f>F165*'Расчет субсидий'!G166</f>
        <v>0</v>
      </c>
      <c r="H165" s="50">
        <f t="shared" si="14"/>
        <v>0</v>
      </c>
      <c r="I165" s="49">
        <f t="shared" si="15"/>
        <v>-3.44492508926119</v>
      </c>
    </row>
    <row r="166" spans="1:9" ht="15" customHeight="1">
      <c r="A166" s="31" t="s">
        <v>152</v>
      </c>
      <c r="B166" s="47">
        <f>'Расчет субсидий'!L167</f>
        <v>-0.94545454545453822</v>
      </c>
      <c r="C166" s="54">
        <f>'Расчет субсидий'!D167-1</f>
        <v>-7.8390087475388448E-3</v>
      </c>
      <c r="D166" s="54">
        <f>C166*'Расчет субсидий'!E167</f>
        <v>-0.11758513121308267</v>
      </c>
      <c r="E166" s="50">
        <f t="shared" si="19"/>
        <v>-0.94545454545453822</v>
      </c>
      <c r="F166" s="54">
        <f>'Расчет субсидий'!F167-1</f>
        <v>0</v>
      </c>
      <c r="G166" s="54">
        <f>F166*'Расчет субсидий'!G167</f>
        <v>0</v>
      </c>
      <c r="H166" s="50">
        <f t="shared" si="14"/>
        <v>0</v>
      </c>
      <c r="I166" s="49">
        <f t="shared" si="15"/>
        <v>-0.11758513121308267</v>
      </c>
    </row>
    <row r="167" spans="1:9" ht="15" customHeight="1">
      <c r="A167" s="30" t="s">
        <v>153</v>
      </c>
      <c r="B167" s="51"/>
      <c r="C167" s="52"/>
      <c r="D167" s="52"/>
      <c r="E167" s="53"/>
      <c r="F167" s="53"/>
      <c r="G167" s="53"/>
      <c r="H167" s="53"/>
      <c r="I167" s="53"/>
    </row>
    <row r="168" spans="1:9" ht="15" customHeight="1">
      <c r="A168" s="31" t="s">
        <v>68</v>
      </c>
      <c r="B168" s="47">
        <f>'Расчет субсидий'!L169</f>
        <v>-37.927272727272708</v>
      </c>
      <c r="C168" s="54">
        <f>'Расчет субсидий'!D169-1</f>
        <v>-0.28603928706863857</v>
      </c>
      <c r="D168" s="54">
        <f>C168*'Расчет субсидий'!E169</f>
        <v>-4.2905893060295783</v>
      </c>
      <c r="E168" s="50">
        <f t="shared" ref="E168:E180" si="20">$B168*D168/$I168</f>
        <v>-37.927272727272708</v>
      </c>
      <c r="F168" s="54">
        <f>'Расчет субсидий'!F169-1</f>
        <v>0</v>
      </c>
      <c r="G168" s="54">
        <f>F168*'Расчет субсидий'!G169</f>
        <v>0</v>
      </c>
      <c r="H168" s="50">
        <f t="shared" si="14"/>
        <v>0</v>
      </c>
      <c r="I168" s="49">
        <f t="shared" si="15"/>
        <v>-4.2905893060295783</v>
      </c>
    </row>
    <row r="169" spans="1:9" ht="15" customHeight="1">
      <c r="A169" s="31" t="s">
        <v>154</v>
      </c>
      <c r="B169" s="47">
        <f>'Расчет субсидий'!L170</f>
        <v>-13.745454545454521</v>
      </c>
      <c r="C169" s="54">
        <f>'Расчет субсидий'!D170-1</f>
        <v>-0.12944849785407708</v>
      </c>
      <c r="D169" s="54">
        <f>C169*'Расчет субсидий'!E170</f>
        <v>-1.9417274678111562</v>
      </c>
      <c r="E169" s="50">
        <f t="shared" si="20"/>
        <v>-13.745454545454521</v>
      </c>
      <c r="F169" s="54">
        <f>'Расчет субсидий'!F170-1</f>
        <v>0</v>
      </c>
      <c r="G169" s="54">
        <f>F169*'Расчет субсидий'!G170</f>
        <v>0</v>
      </c>
      <c r="H169" s="50">
        <f t="shared" si="14"/>
        <v>0</v>
      </c>
      <c r="I169" s="49">
        <f t="shared" si="15"/>
        <v>-1.9417274678111562</v>
      </c>
    </row>
    <row r="170" spans="1:9" ht="15" customHeight="1">
      <c r="A170" s="31" t="s">
        <v>155</v>
      </c>
      <c r="B170" s="47">
        <f>'Расчет субсидий'!L171</f>
        <v>-54.009090909090929</v>
      </c>
      <c r="C170" s="54">
        <f>'Расчет субсидий'!D171-1</f>
        <v>-0.321632145808466</v>
      </c>
      <c r="D170" s="54">
        <f>C170*'Расчет субсидий'!E171</f>
        <v>-4.8244821871269901</v>
      </c>
      <c r="E170" s="50">
        <f t="shared" si="20"/>
        <v>-54.009090909090929</v>
      </c>
      <c r="F170" s="54">
        <f>'Расчет субсидий'!F171-1</f>
        <v>0</v>
      </c>
      <c r="G170" s="54">
        <f>F170*'Расчет субсидий'!G171</f>
        <v>0</v>
      </c>
      <c r="H170" s="50">
        <f t="shared" si="14"/>
        <v>0</v>
      </c>
      <c r="I170" s="49">
        <f t="shared" si="15"/>
        <v>-4.8244821871269901</v>
      </c>
    </row>
    <row r="171" spans="1:9" ht="15" customHeight="1">
      <c r="A171" s="31" t="s">
        <v>156</v>
      </c>
      <c r="B171" s="47">
        <f>'Расчет субсидий'!L172</f>
        <v>-54.099999999999994</v>
      </c>
      <c r="C171" s="54">
        <f>'Расчет субсидий'!D172-1</f>
        <v>-0.33547337450239834</v>
      </c>
      <c r="D171" s="54">
        <f>C171*'Расчет субсидий'!E172</f>
        <v>-5.032100617535975</v>
      </c>
      <c r="E171" s="50">
        <f t="shared" si="20"/>
        <v>-54.099999999999994</v>
      </c>
      <c r="F171" s="54">
        <f>'Расчет субсидий'!F172-1</f>
        <v>0</v>
      </c>
      <c r="G171" s="54">
        <f>F171*'Расчет субсидий'!G172</f>
        <v>0</v>
      </c>
      <c r="H171" s="50">
        <f t="shared" si="14"/>
        <v>0</v>
      </c>
      <c r="I171" s="49">
        <f t="shared" si="15"/>
        <v>-5.032100617535975</v>
      </c>
    </row>
    <row r="172" spans="1:9" ht="15" customHeight="1">
      <c r="A172" s="31" t="s">
        <v>157</v>
      </c>
      <c r="B172" s="47">
        <f>'Расчет субсидий'!L173</f>
        <v>-18.354545454545416</v>
      </c>
      <c r="C172" s="54">
        <f>'Расчет субсидий'!D173-1</f>
        <v>-0.10036323467390396</v>
      </c>
      <c r="D172" s="54">
        <f>C172*'Расчет субсидий'!E173</f>
        <v>-1.5054485201085592</v>
      </c>
      <c r="E172" s="50">
        <f t="shared" si="20"/>
        <v>-18.354545454545416</v>
      </c>
      <c r="F172" s="54">
        <f>'Расчет субсидий'!F173-1</f>
        <v>0</v>
      </c>
      <c r="G172" s="54">
        <f>F172*'Расчет субсидий'!G173</f>
        <v>0</v>
      </c>
      <c r="H172" s="50">
        <f t="shared" si="14"/>
        <v>0</v>
      </c>
      <c r="I172" s="49">
        <f t="shared" si="15"/>
        <v>-1.5054485201085592</v>
      </c>
    </row>
    <row r="173" spans="1:9" ht="15" customHeight="1">
      <c r="A173" s="31" t="s">
        <v>158</v>
      </c>
      <c r="B173" s="47">
        <f>'Расчет субсидий'!L174</f>
        <v>-20.845454545454544</v>
      </c>
      <c r="C173" s="54">
        <f>'Расчет субсидий'!D174-1</f>
        <v>-0.2052562499999997</v>
      </c>
      <c r="D173" s="54">
        <f>C173*'Расчет субсидий'!E174</f>
        <v>-3.0788437499999954</v>
      </c>
      <c r="E173" s="50">
        <f t="shared" si="20"/>
        <v>-20.845454545454544</v>
      </c>
      <c r="F173" s="54">
        <f>'Расчет субсидий'!F174-1</f>
        <v>0</v>
      </c>
      <c r="G173" s="54">
        <f>F173*'Расчет субсидий'!G174</f>
        <v>0</v>
      </c>
      <c r="H173" s="50">
        <f t="shared" si="14"/>
        <v>0</v>
      </c>
      <c r="I173" s="49">
        <f t="shared" si="15"/>
        <v>-3.0788437499999954</v>
      </c>
    </row>
    <row r="174" spans="1:9" ht="15" customHeight="1">
      <c r="A174" s="31" t="s">
        <v>159</v>
      </c>
      <c r="B174" s="47">
        <f>'Расчет субсидий'!L175</f>
        <v>-60.363636363636374</v>
      </c>
      <c r="C174" s="54">
        <f>'Расчет субсидий'!D175-1</f>
        <v>-0.3707895865500086</v>
      </c>
      <c r="D174" s="54">
        <f>C174*'Расчет субсидий'!E175</f>
        <v>-5.5618437982501288</v>
      </c>
      <c r="E174" s="50">
        <f t="shared" si="20"/>
        <v>-60.363636363636374</v>
      </c>
      <c r="F174" s="54">
        <f>'Расчет субсидий'!F175-1</f>
        <v>0</v>
      </c>
      <c r="G174" s="54">
        <f>F174*'Расчет субсидий'!G175</f>
        <v>0</v>
      </c>
      <c r="H174" s="50">
        <f t="shared" si="14"/>
        <v>0</v>
      </c>
      <c r="I174" s="49">
        <f t="shared" si="15"/>
        <v>-5.5618437982501288</v>
      </c>
    </row>
    <row r="175" spans="1:9" ht="15" customHeight="1">
      <c r="A175" s="31" t="s">
        <v>160</v>
      </c>
      <c r="B175" s="47">
        <f>'Расчет субсидий'!L176</f>
        <v>-35.26363636363638</v>
      </c>
      <c r="C175" s="54">
        <f>'Расчет субсидий'!D176-1</f>
        <v>-0.43140138605194012</v>
      </c>
      <c r="D175" s="54">
        <f>C175*'Расчет субсидий'!E176</f>
        <v>-6.471020790779102</v>
      </c>
      <c r="E175" s="50">
        <f t="shared" si="20"/>
        <v>-35.26363636363638</v>
      </c>
      <c r="F175" s="54">
        <f>'Расчет субсидий'!F176-1</f>
        <v>0</v>
      </c>
      <c r="G175" s="54">
        <f>F175*'Расчет субсидий'!G176</f>
        <v>0</v>
      </c>
      <c r="H175" s="50">
        <f t="shared" si="14"/>
        <v>0</v>
      </c>
      <c r="I175" s="49">
        <f t="shared" si="15"/>
        <v>-6.471020790779102</v>
      </c>
    </row>
    <row r="176" spans="1:9" ht="15" customHeight="1">
      <c r="A176" s="31" t="s">
        <v>161</v>
      </c>
      <c r="B176" s="47">
        <f>'Расчет субсидий'!L177</f>
        <v>-43.472727272727283</v>
      </c>
      <c r="C176" s="54">
        <f>'Расчет субсидий'!D177-1</f>
        <v>-0.43288320189274387</v>
      </c>
      <c r="D176" s="54">
        <f>C176*'Расчет субсидий'!E177</f>
        <v>-6.4932480283911582</v>
      </c>
      <c r="E176" s="50">
        <f t="shared" si="20"/>
        <v>-43.472727272727283</v>
      </c>
      <c r="F176" s="54">
        <f>'Расчет субсидий'!F177-1</f>
        <v>0</v>
      </c>
      <c r="G176" s="54">
        <f>F176*'Расчет субсидий'!G177</f>
        <v>0</v>
      </c>
      <c r="H176" s="50">
        <f t="shared" si="14"/>
        <v>0</v>
      </c>
      <c r="I176" s="49">
        <f t="shared" si="15"/>
        <v>-6.4932480283911582</v>
      </c>
    </row>
    <row r="177" spans="1:9" ht="15" customHeight="1">
      <c r="A177" s="31" t="s">
        <v>96</v>
      </c>
      <c r="B177" s="47">
        <f>'Расчет субсидий'!L178</f>
        <v>36.363636363636374</v>
      </c>
      <c r="C177" s="54">
        <f>'Расчет субсидий'!D178-1</f>
        <v>0.26760939559328878</v>
      </c>
      <c r="D177" s="54">
        <f>C177*'Расчет субсидий'!E178</f>
        <v>4.0141409338993315</v>
      </c>
      <c r="E177" s="50">
        <f t="shared" si="20"/>
        <v>36.363636363636374</v>
      </c>
      <c r="F177" s="54">
        <f>'Расчет субсидий'!F178-1</f>
        <v>0</v>
      </c>
      <c r="G177" s="54">
        <f>F177*'Расчет субсидий'!G178</f>
        <v>0</v>
      </c>
      <c r="H177" s="50">
        <f t="shared" si="14"/>
        <v>0</v>
      </c>
      <c r="I177" s="49">
        <f t="shared" si="15"/>
        <v>4.0141409338993315</v>
      </c>
    </row>
    <row r="178" spans="1:9" ht="15" customHeight="1">
      <c r="A178" s="31" t="s">
        <v>162</v>
      </c>
      <c r="B178" s="47">
        <f>'Расчет субсидий'!L179</f>
        <v>-42.72727272727272</v>
      </c>
      <c r="C178" s="54">
        <f>'Расчет субсидий'!D179-1</f>
        <v>-0.3494908545970028</v>
      </c>
      <c r="D178" s="54">
        <f>C178*'Расчет субсидий'!E179</f>
        <v>-5.2423628189550424</v>
      </c>
      <c r="E178" s="50">
        <f t="shared" si="20"/>
        <v>-42.72727272727272</v>
      </c>
      <c r="F178" s="54">
        <f>'Расчет субсидий'!F179-1</f>
        <v>0</v>
      </c>
      <c r="G178" s="54">
        <f>F178*'Расчет субсидий'!G179</f>
        <v>0</v>
      </c>
      <c r="H178" s="50">
        <f t="shared" si="14"/>
        <v>0</v>
      </c>
      <c r="I178" s="49">
        <f t="shared" si="15"/>
        <v>-5.2423628189550424</v>
      </c>
    </row>
    <row r="179" spans="1:9" ht="15" customHeight="1">
      <c r="A179" s="31" t="s">
        <v>163</v>
      </c>
      <c r="B179" s="47">
        <f>'Расчет субсидий'!L180</f>
        <v>24.518181818181802</v>
      </c>
      <c r="C179" s="54">
        <f>'Расчет субсидий'!D180-1</f>
        <v>0.11462380271622785</v>
      </c>
      <c r="D179" s="54">
        <f>C179*'Расчет субсидий'!E180</f>
        <v>1.7193570407434178</v>
      </c>
      <c r="E179" s="50">
        <f t="shared" si="20"/>
        <v>24.518181818181802</v>
      </c>
      <c r="F179" s="54">
        <f>'Расчет субсидий'!F180-1</f>
        <v>0</v>
      </c>
      <c r="G179" s="54">
        <f>F179*'Расчет субсидий'!G180</f>
        <v>0</v>
      </c>
      <c r="H179" s="50">
        <f t="shared" si="14"/>
        <v>0</v>
      </c>
      <c r="I179" s="49">
        <f t="shared" si="15"/>
        <v>1.7193570407434178</v>
      </c>
    </row>
    <row r="180" spans="1:9" ht="15" customHeight="1">
      <c r="A180" s="31" t="s">
        <v>164</v>
      </c>
      <c r="B180" s="47">
        <f>'Расчет субсидий'!L181</f>
        <v>-29.77272727272728</v>
      </c>
      <c r="C180" s="54">
        <f>'Расчет субсидий'!D181-1</f>
        <v>-0.22207356646650178</v>
      </c>
      <c r="D180" s="54">
        <f>C180*'Расчет субсидий'!E181</f>
        <v>-3.3311034969975268</v>
      </c>
      <c r="E180" s="50">
        <f t="shared" si="20"/>
        <v>-29.77272727272728</v>
      </c>
      <c r="F180" s="54">
        <f>'Расчет субсидий'!F181-1</f>
        <v>0</v>
      </c>
      <c r="G180" s="54">
        <f>F180*'Расчет субсидий'!G181</f>
        <v>0</v>
      </c>
      <c r="H180" s="50">
        <f t="shared" si="14"/>
        <v>0</v>
      </c>
      <c r="I180" s="49">
        <f t="shared" si="15"/>
        <v>-3.3311034969975268</v>
      </c>
    </row>
    <row r="181" spans="1:9" ht="15" customHeight="1">
      <c r="A181" s="30" t="s">
        <v>165</v>
      </c>
      <c r="B181" s="51"/>
      <c r="C181" s="52"/>
      <c r="D181" s="52"/>
      <c r="E181" s="53"/>
      <c r="F181" s="53"/>
      <c r="G181" s="53"/>
      <c r="H181" s="53"/>
      <c r="I181" s="53"/>
    </row>
    <row r="182" spans="1:9" ht="15" customHeight="1">
      <c r="A182" s="31" t="s">
        <v>166</v>
      </c>
      <c r="B182" s="47">
        <f>'Расчет субсидий'!L183</f>
        <v>-29.700000000000003</v>
      </c>
      <c r="C182" s="54">
        <f>'Расчет субсидий'!D183-1</f>
        <v>-0.43424424645122328</v>
      </c>
      <c r="D182" s="54">
        <f>C182*'Расчет субсидий'!E183</f>
        <v>-6.513663696768349</v>
      </c>
      <c r="E182" s="50">
        <f t="shared" ref="E182:E187" si="21">$B182*D182/$I182</f>
        <v>-29.700000000000003</v>
      </c>
      <c r="F182" s="54">
        <f>'Расчет субсидий'!F183-1</f>
        <v>0</v>
      </c>
      <c r="G182" s="54">
        <f>F182*'Расчет субсидий'!G183</f>
        <v>0</v>
      </c>
      <c r="H182" s="50">
        <f t="shared" si="14"/>
        <v>0</v>
      </c>
      <c r="I182" s="49">
        <f t="shared" si="15"/>
        <v>-6.513663696768349</v>
      </c>
    </row>
    <row r="183" spans="1:9" ht="15" customHeight="1">
      <c r="A183" s="31" t="s">
        <v>167</v>
      </c>
      <c r="B183" s="47">
        <f>'Расчет субсидий'!L184</f>
        <v>-14.418181818181807</v>
      </c>
      <c r="C183" s="54">
        <f>'Расчет субсидий'!D184-1</f>
        <v>-0.11438436677940611</v>
      </c>
      <c r="D183" s="54">
        <f>C183*'Расчет субсидий'!E184</f>
        <v>-1.7157655016910915</v>
      </c>
      <c r="E183" s="50">
        <f t="shared" si="21"/>
        <v>-14.418181818181807</v>
      </c>
      <c r="F183" s="54">
        <f>'Расчет субсидий'!F184-1</f>
        <v>0</v>
      </c>
      <c r="G183" s="54">
        <f>F183*'Расчет субсидий'!G184</f>
        <v>0</v>
      </c>
      <c r="H183" s="50">
        <f t="shared" si="14"/>
        <v>0</v>
      </c>
      <c r="I183" s="49">
        <f t="shared" si="15"/>
        <v>-1.7157655016910915</v>
      </c>
    </row>
    <row r="184" spans="1:9" ht="15" customHeight="1">
      <c r="A184" s="31" t="s">
        <v>168</v>
      </c>
      <c r="B184" s="47">
        <f>'Расчет субсидий'!L185</f>
        <v>-38.454545454545453</v>
      </c>
      <c r="C184" s="54">
        <f>'Расчет субсидий'!D185-1</f>
        <v>-0.60171906091813598</v>
      </c>
      <c r="D184" s="54">
        <f>C184*'Расчет субсидий'!E185</f>
        <v>-9.0257859137720402</v>
      </c>
      <c r="E184" s="50">
        <f t="shared" si="21"/>
        <v>-38.454545454545453</v>
      </c>
      <c r="F184" s="54">
        <f>'Расчет субсидий'!F185-1</f>
        <v>0</v>
      </c>
      <c r="G184" s="54">
        <f>F184*'Расчет субсидий'!G185</f>
        <v>0</v>
      </c>
      <c r="H184" s="50">
        <f t="shared" si="14"/>
        <v>0</v>
      </c>
      <c r="I184" s="49">
        <f t="shared" si="15"/>
        <v>-9.0257859137720402</v>
      </c>
    </row>
    <row r="185" spans="1:9" ht="15" customHeight="1">
      <c r="A185" s="31" t="s">
        <v>169</v>
      </c>
      <c r="B185" s="47">
        <f>'Расчет субсидий'!L186</f>
        <v>-3.1636363636363569</v>
      </c>
      <c r="C185" s="54">
        <f>'Расчет субсидий'!D186-1</f>
        <v>-7.0572177822177395E-2</v>
      </c>
      <c r="D185" s="54">
        <f>C185*'Расчет субсидий'!E186</f>
        <v>-1.058582667332661</v>
      </c>
      <c r="E185" s="50">
        <f t="shared" si="21"/>
        <v>-3.1636363636363569</v>
      </c>
      <c r="F185" s="54">
        <f>'Расчет субсидий'!F186-1</f>
        <v>0</v>
      </c>
      <c r="G185" s="54">
        <f>F185*'Расчет субсидий'!G186</f>
        <v>0</v>
      </c>
      <c r="H185" s="50">
        <f t="shared" ref="H185:H247" si="22">$B185*G185/$I185</f>
        <v>0</v>
      </c>
      <c r="I185" s="49">
        <f t="shared" ref="I185:I247" si="23">D185+G185</f>
        <v>-1.058582667332661</v>
      </c>
    </row>
    <row r="186" spans="1:9" ht="15" customHeight="1">
      <c r="A186" s="31" t="s">
        <v>170</v>
      </c>
      <c r="B186" s="47">
        <f>'Расчет субсидий'!L187</f>
        <v>8.327272727272728</v>
      </c>
      <c r="C186" s="54">
        <f>'Расчет субсидий'!D187-1</f>
        <v>0.17773228865979362</v>
      </c>
      <c r="D186" s="54">
        <f>C186*'Расчет субсидий'!E187</f>
        <v>2.6659843298969044</v>
      </c>
      <c r="E186" s="50">
        <f t="shared" si="21"/>
        <v>8.327272727272728</v>
      </c>
      <c r="F186" s="54">
        <f>'Расчет субсидий'!F187-1</f>
        <v>0</v>
      </c>
      <c r="G186" s="54">
        <f>F186*'Расчет субсидий'!G187</f>
        <v>0</v>
      </c>
      <c r="H186" s="50">
        <f t="shared" si="22"/>
        <v>0</v>
      </c>
      <c r="I186" s="49">
        <f t="shared" si="23"/>
        <v>2.6659843298969044</v>
      </c>
    </row>
    <row r="187" spans="1:9" ht="15" customHeight="1">
      <c r="A187" s="31" t="s">
        <v>171</v>
      </c>
      <c r="B187" s="47">
        <f>'Расчет субсидий'!L188</f>
        <v>-4.7454545454545496</v>
      </c>
      <c r="C187" s="54">
        <f>'Расчет субсидий'!D188-1</f>
        <v>-6.2633782346685596E-2</v>
      </c>
      <c r="D187" s="54">
        <f>C187*'Расчет субсидий'!E188</f>
        <v>-0.93950673520028394</v>
      </c>
      <c r="E187" s="50">
        <f t="shared" si="21"/>
        <v>-4.7454545454545496</v>
      </c>
      <c r="F187" s="54">
        <f>'Расчет субсидий'!F188-1</f>
        <v>0</v>
      </c>
      <c r="G187" s="54">
        <f>F187*'Расчет субсидий'!G188</f>
        <v>0</v>
      </c>
      <c r="H187" s="50">
        <f t="shared" si="22"/>
        <v>0</v>
      </c>
      <c r="I187" s="49">
        <f t="shared" si="23"/>
        <v>-0.93950673520028394</v>
      </c>
    </row>
    <row r="188" spans="1:9" ht="15" customHeight="1">
      <c r="A188" s="30" t="s">
        <v>172</v>
      </c>
      <c r="B188" s="51"/>
      <c r="C188" s="52"/>
      <c r="D188" s="52"/>
      <c r="E188" s="53"/>
      <c r="F188" s="53"/>
      <c r="G188" s="53"/>
      <c r="H188" s="53"/>
      <c r="I188" s="53"/>
    </row>
    <row r="189" spans="1:9" ht="15" customHeight="1">
      <c r="A189" s="31" t="s">
        <v>173</v>
      </c>
      <c r="B189" s="47">
        <f>'Расчет субсидий'!L190</f>
        <v>2.4090909090909065</v>
      </c>
      <c r="C189" s="54">
        <f>'Расчет субсидий'!D190-1</f>
        <v>3.4412483574244979E-2</v>
      </c>
      <c r="D189" s="54">
        <f>C189*'Расчет субсидий'!E190</f>
        <v>0.51618725361367468</v>
      </c>
      <c r="E189" s="50">
        <f t="shared" ref="E189:E201" si="24">$B189*D189/$I189</f>
        <v>2.4090909090909065</v>
      </c>
      <c r="F189" s="54">
        <f>'Расчет субсидий'!F190-1</f>
        <v>0</v>
      </c>
      <c r="G189" s="54">
        <f>F189*'Расчет субсидий'!G190</f>
        <v>0</v>
      </c>
      <c r="H189" s="50">
        <f t="shared" si="22"/>
        <v>0</v>
      </c>
      <c r="I189" s="49">
        <f t="shared" si="23"/>
        <v>0.51618725361367468</v>
      </c>
    </row>
    <row r="190" spans="1:9" ht="15" customHeight="1">
      <c r="A190" s="31" t="s">
        <v>174</v>
      </c>
      <c r="B190" s="47">
        <f>'Расчет субсидий'!L191</f>
        <v>-20.75454545454545</v>
      </c>
      <c r="C190" s="54">
        <f>'Расчет субсидий'!D191-1</f>
        <v>-0.37818129778474863</v>
      </c>
      <c r="D190" s="54">
        <f>C190*'Расчет субсидий'!E191</f>
        <v>-5.6727194667712295</v>
      </c>
      <c r="E190" s="50">
        <f t="shared" si="24"/>
        <v>-20.75454545454545</v>
      </c>
      <c r="F190" s="54">
        <f>'Расчет субсидий'!F191-1</f>
        <v>0</v>
      </c>
      <c r="G190" s="54">
        <f>F190*'Расчет субсидий'!G191</f>
        <v>0</v>
      </c>
      <c r="H190" s="50">
        <f t="shared" si="22"/>
        <v>0</v>
      </c>
      <c r="I190" s="49">
        <f t="shared" si="23"/>
        <v>-5.6727194667712295</v>
      </c>
    </row>
    <row r="191" spans="1:9" ht="15" customHeight="1">
      <c r="A191" s="31" t="s">
        <v>175</v>
      </c>
      <c r="B191" s="47">
        <f>'Расчет субсидий'!L192</f>
        <v>19.045454545454533</v>
      </c>
      <c r="C191" s="54">
        <f>'Расчет субсидий'!D192-1</f>
        <v>0.20631052670900263</v>
      </c>
      <c r="D191" s="54">
        <f>C191*'Расчет субсидий'!E192</f>
        <v>3.0946579006350392</v>
      </c>
      <c r="E191" s="50">
        <f t="shared" si="24"/>
        <v>19.045454545454533</v>
      </c>
      <c r="F191" s="54">
        <f>'Расчет субсидий'!F192-1</f>
        <v>0</v>
      </c>
      <c r="G191" s="54">
        <f>F191*'Расчет субсидий'!G192</f>
        <v>0</v>
      </c>
      <c r="H191" s="50">
        <f t="shared" si="22"/>
        <v>0</v>
      </c>
      <c r="I191" s="49">
        <f t="shared" si="23"/>
        <v>3.0946579006350392</v>
      </c>
    </row>
    <row r="192" spans="1:9" ht="15" customHeight="1">
      <c r="A192" s="31" t="s">
        <v>176</v>
      </c>
      <c r="B192" s="47">
        <f>'Расчет субсидий'!L193</f>
        <v>9.9090909090909065</v>
      </c>
      <c r="C192" s="54">
        <f>'Расчет субсидий'!D193-1</f>
        <v>0.20703818835178867</v>
      </c>
      <c r="D192" s="54">
        <f>C192*'Расчет субсидий'!E193</f>
        <v>3.10557282527683</v>
      </c>
      <c r="E192" s="50">
        <f t="shared" si="24"/>
        <v>9.9090909090909065</v>
      </c>
      <c r="F192" s="54">
        <f>'Расчет субсидий'!F193-1</f>
        <v>0</v>
      </c>
      <c r="G192" s="54">
        <f>F192*'Расчет субсидий'!G193</f>
        <v>0</v>
      </c>
      <c r="H192" s="50">
        <f t="shared" si="22"/>
        <v>0</v>
      </c>
      <c r="I192" s="49">
        <f t="shared" si="23"/>
        <v>3.10557282527683</v>
      </c>
    </row>
    <row r="193" spans="1:9" ht="15" customHeight="1">
      <c r="A193" s="31" t="s">
        <v>177</v>
      </c>
      <c r="B193" s="47">
        <f>'Расчет субсидий'!L194</f>
        <v>-18.318181818181813</v>
      </c>
      <c r="C193" s="54">
        <f>'Расчет субсидий'!D194-1</f>
        <v>-0.31903149960327848</v>
      </c>
      <c r="D193" s="54">
        <f>C193*'Расчет субсидий'!E194</f>
        <v>-4.7854724940491771</v>
      </c>
      <c r="E193" s="50">
        <f t="shared" si="24"/>
        <v>-18.318181818181813</v>
      </c>
      <c r="F193" s="54">
        <f>'Расчет субсидий'!F194-1</f>
        <v>0</v>
      </c>
      <c r="G193" s="54">
        <f>F193*'Расчет субсидий'!G194</f>
        <v>0</v>
      </c>
      <c r="H193" s="50">
        <f t="shared" si="22"/>
        <v>0</v>
      </c>
      <c r="I193" s="49">
        <f t="shared" si="23"/>
        <v>-4.7854724940491771</v>
      </c>
    </row>
    <row r="194" spans="1:9" ht="15" customHeight="1">
      <c r="A194" s="31" t="s">
        <v>178</v>
      </c>
      <c r="B194" s="47">
        <f>'Расчет субсидий'!L195</f>
        <v>14.336363636363629</v>
      </c>
      <c r="C194" s="54">
        <f>'Расчет субсидий'!D195-1</f>
        <v>0.20547949351117523</v>
      </c>
      <c r="D194" s="54">
        <f>C194*'Расчет субсидий'!E195</f>
        <v>3.0821924026676282</v>
      </c>
      <c r="E194" s="50">
        <f t="shared" si="24"/>
        <v>14.336363636363629</v>
      </c>
      <c r="F194" s="54">
        <f>'Расчет субсидий'!F195-1</f>
        <v>0</v>
      </c>
      <c r="G194" s="54">
        <f>F194*'Расчет субсидий'!G195</f>
        <v>0</v>
      </c>
      <c r="H194" s="50">
        <f t="shared" si="22"/>
        <v>0</v>
      </c>
      <c r="I194" s="49">
        <f t="shared" si="23"/>
        <v>3.0821924026676282</v>
      </c>
    </row>
    <row r="195" spans="1:9" ht="15" customHeight="1">
      <c r="A195" s="31" t="s">
        <v>179</v>
      </c>
      <c r="B195" s="47">
        <f>'Расчет субсидий'!L196</f>
        <v>-26.572727272727263</v>
      </c>
      <c r="C195" s="54">
        <f>'Расчет субсидий'!D196-1</f>
        <v>-0.35387971274685814</v>
      </c>
      <c r="D195" s="54">
        <f>C195*'Расчет субсидий'!E196</f>
        <v>-5.3081956912028723</v>
      </c>
      <c r="E195" s="50">
        <f t="shared" si="24"/>
        <v>-26.572727272727263</v>
      </c>
      <c r="F195" s="54">
        <f>'Расчет субсидий'!F196-1</f>
        <v>0</v>
      </c>
      <c r="G195" s="54">
        <f>F195*'Расчет субсидий'!G196</f>
        <v>0</v>
      </c>
      <c r="H195" s="50">
        <f t="shared" si="22"/>
        <v>0</v>
      </c>
      <c r="I195" s="49">
        <f t="shared" si="23"/>
        <v>-5.3081956912028723</v>
      </c>
    </row>
    <row r="196" spans="1:9" ht="15" customHeight="1">
      <c r="A196" s="31" t="s">
        <v>180</v>
      </c>
      <c r="B196" s="47">
        <f>'Расчет субсидий'!L197</f>
        <v>-21.36363636363636</v>
      </c>
      <c r="C196" s="54">
        <f>'Расчет субсидий'!D197-1</f>
        <v>-0.39401818403115973</v>
      </c>
      <c r="D196" s="54">
        <f>C196*'Расчет субсидий'!E197</f>
        <v>-5.9102727604673957</v>
      </c>
      <c r="E196" s="50">
        <f t="shared" si="24"/>
        <v>-21.36363636363636</v>
      </c>
      <c r="F196" s="54">
        <f>'Расчет субсидий'!F197-1</f>
        <v>0</v>
      </c>
      <c r="G196" s="54">
        <f>F196*'Расчет субсидий'!G197</f>
        <v>0</v>
      </c>
      <c r="H196" s="50">
        <f t="shared" si="22"/>
        <v>0</v>
      </c>
      <c r="I196" s="49">
        <f t="shared" si="23"/>
        <v>-5.9102727604673957</v>
      </c>
    </row>
    <row r="197" spans="1:9" ht="15" customHeight="1">
      <c r="A197" s="31" t="s">
        <v>181</v>
      </c>
      <c r="B197" s="47">
        <f>'Расчет субсидий'!L198</f>
        <v>-45.136363636363626</v>
      </c>
      <c r="C197" s="54">
        <f>'Расчет субсидий'!D198-1</f>
        <v>-0.51005172288279566</v>
      </c>
      <c r="D197" s="54">
        <f>C197*'Расчет субсидий'!E198</f>
        <v>-7.6507758432419344</v>
      </c>
      <c r="E197" s="50">
        <f t="shared" si="24"/>
        <v>-45.136363636363626</v>
      </c>
      <c r="F197" s="54">
        <f>'Расчет субсидий'!F198-1</f>
        <v>0</v>
      </c>
      <c r="G197" s="54">
        <f>F197*'Расчет субсидий'!G198</f>
        <v>0</v>
      </c>
      <c r="H197" s="50">
        <f t="shared" si="22"/>
        <v>0</v>
      </c>
      <c r="I197" s="49">
        <f t="shared" si="23"/>
        <v>-7.6507758432419344</v>
      </c>
    </row>
    <row r="198" spans="1:9" ht="15" customHeight="1">
      <c r="A198" s="31" t="s">
        <v>182</v>
      </c>
      <c r="B198" s="47">
        <f>'Расчет субсидий'!L199</f>
        <v>-22.490909090909099</v>
      </c>
      <c r="C198" s="54">
        <f>'Расчет субсидий'!D199-1</f>
        <v>-0.30689098567818096</v>
      </c>
      <c r="D198" s="54">
        <f>C198*'Расчет субсидий'!E199</f>
        <v>-4.6033647851727144</v>
      </c>
      <c r="E198" s="50">
        <f t="shared" si="24"/>
        <v>-22.490909090909099</v>
      </c>
      <c r="F198" s="54">
        <f>'Расчет субсидий'!F199-1</f>
        <v>0</v>
      </c>
      <c r="G198" s="54">
        <f>F198*'Расчет субсидий'!G199</f>
        <v>0</v>
      </c>
      <c r="H198" s="50">
        <f t="shared" si="22"/>
        <v>0</v>
      </c>
      <c r="I198" s="49">
        <f t="shared" si="23"/>
        <v>-4.6033647851727144</v>
      </c>
    </row>
    <row r="199" spans="1:9" ht="15" customHeight="1">
      <c r="A199" s="31" t="s">
        <v>183</v>
      </c>
      <c r="B199" s="47">
        <f>'Расчет субсидий'!L200</f>
        <v>-21.818181818181813</v>
      </c>
      <c r="C199" s="54">
        <f>'Расчет субсидий'!D200-1</f>
        <v>-0.30906056901533696</v>
      </c>
      <c r="D199" s="54">
        <f>C199*'Расчет субсидий'!E200</f>
        <v>-4.6359085352300546</v>
      </c>
      <c r="E199" s="50">
        <f t="shared" si="24"/>
        <v>-21.818181818181813</v>
      </c>
      <c r="F199" s="54">
        <f>'Расчет субсидий'!F200-1</f>
        <v>0</v>
      </c>
      <c r="G199" s="54">
        <f>F199*'Расчет субсидий'!G200</f>
        <v>0</v>
      </c>
      <c r="H199" s="50">
        <f t="shared" si="22"/>
        <v>0</v>
      </c>
      <c r="I199" s="49">
        <f t="shared" si="23"/>
        <v>-4.6359085352300546</v>
      </c>
    </row>
    <row r="200" spans="1:9" ht="15" customHeight="1">
      <c r="A200" s="31" t="s">
        <v>184</v>
      </c>
      <c r="B200" s="47">
        <f>'Расчет субсидий'!L201</f>
        <v>-30.13636363636364</v>
      </c>
      <c r="C200" s="54">
        <f>'Расчет субсидий'!D201-1</f>
        <v>-0.43075465932814516</v>
      </c>
      <c r="D200" s="54">
        <f>C200*'Расчет субсидий'!E201</f>
        <v>-6.4613198899221773</v>
      </c>
      <c r="E200" s="50">
        <f t="shared" si="24"/>
        <v>-30.13636363636364</v>
      </c>
      <c r="F200" s="54">
        <f>'Расчет субсидий'!F201-1</f>
        <v>0</v>
      </c>
      <c r="G200" s="54">
        <f>F200*'Расчет субсидий'!G201</f>
        <v>0</v>
      </c>
      <c r="H200" s="50">
        <f t="shared" si="22"/>
        <v>0</v>
      </c>
      <c r="I200" s="49">
        <f t="shared" si="23"/>
        <v>-6.4613198899221773</v>
      </c>
    </row>
    <row r="201" spans="1:9" ht="15" customHeight="1">
      <c r="A201" s="31" t="s">
        <v>185</v>
      </c>
      <c r="B201" s="47">
        <f>'Расчет субсидий'!L202</f>
        <v>-44.554545454545462</v>
      </c>
      <c r="C201" s="54">
        <f>'Расчет субсидий'!D202-1</f>
        <v>-0.56979689902614106</v>
      </c>
      <c r="D201" s="54">
        <f>C201*'Расчет субсидий'!E202</f>
        <v>-8.5469534853921161</v>
      </c>
      <c r="E201" s="50">
        <f t="shared" si="24"/>
        <v>-44.554545454545462</v>
      </c>
      <c r="F201" s="54">
        <f>'Расчет субсидий'!F202-1</f>
        <v>0</v>
      </c>
      <c r="G201" s="54">
        <f>F201*'Расчет субсидий'!G202</f>
        <v>0</v>
      </c>
      <c r="H201" s="50">
        <f t="shared" si="22"/>
        <v>0</v>
      </c>
      <c r="I201" s="49">
        <f t="shared" si="23"/>
        <v>-8.5469534853921161</v>
      </c>
    </row>
    <row r="202" spans="1:9" ht="15" customHeight="1">
      <c r="A202" s="30" t="s">
        <v>186</v>
      </c>
      <c r="B202" s="51"/>
      <c r="C202" s="52"/>
      <c r="D202" s="52"/>
      <c r="E202" s="53"/>
      <c r="F202" s="53"/>
      <c r="G202" s="53"/>
      <c r="H202" s="53"/>
      <c r="I202" s="53"/>
    </row>
    <row r="203" spans="1:9" ht="15" customHeight="1">
      <c r="A203" s="31" t="s">
        <v>187</v>
      </c>
      <c r="B203" s="47">
        <f>'Расчет субсидий'!L204</f>
        <v>27.181818181818187</v>
      </c>
      <c r="C203" s="54">
        <f>'Расчет субсидий'!D204-1</f>
        <v>0.30000000000000004</v>
      </c>
      <c r="D203" s="54">
        <f>C203*'Расчет субсидий'!E204</f>
        <v>4.5000000000000009</v>
      </c>
      <c r="E203" s="50">
        <f t="shared" ref="E203:E214" si="25">$B203*D203/$I203</f>
        <v>27.181818181818187</v>
      </c>
      <c r="F203" s="54">
        <f>'Расчет субсидий'!F204-1</f>
        <v>0</v>
      </c>
      <c r="G203" s="54">
        <f>F203*'Расчет субсидий'!G204</f>
        <v>0</v>
      </c>
      <c r="H203" s="50">
        <f t="shared" si="22"/>
        <v>0</v>
      </c>
      <c r="I203" s="49">
        <f t="shared" si="23"/>
        <v>4.5000000000000009</v>
      </c>
    </row>
    <row r="204" spans="1:9" ht="15" customHeight="1">
      <c r="A204" s="31" t="s">
        <v>188</v>
      </c>
      <c r="B204" s="47">
        <f>'Расчет субсидий'!L205</f>
        <v>28.390909090909105</v>
      </c>
      <c r="C204" s="54">
        <f>'Расчет субсидий'!D205-1</f>
        <v>0.30000000000000004</v>
      </c>
      <c r="D204" s="54">
        <f>C204*'Расчет субсидий'!E205</f>
        <v>4.5000000000000009</v>
      </c>
      <c r="E204" s="50">
        <f t="shared" si="25"/>
        <v>28.390909090909105</v>
      </c>
      <c r="F204" s="54">
        <f>'Расчет субсидий'!F205-1</f>
        <v>0</v>
      </c>
      <c r="G204" s="54">
        <f>F204*'Расчет субсидий'!G205</f>
        <v>0</v>
      </c>
      <c r="H204" s="50">
        <f t="shared" si="22"/>
        <v>0</v>
      </c>
      <c r="I204" s="49">
        <f t="shared" si="23"/>
        <v>4.5000000000000009</v>
      </c>
    </row>
    <row r="205" spans="1:9" ht="15" customHeight="1">
      <c r="A205" s="31" t="s">
        <v>189</v>
      </c>
      <c r="B205" s="47">
        <f>'Расчет субсидий'!L206</f>
        <v>51.5</v>
      </c>
      <c r="C205" s="54">
        <f>'Расчет субсидий'!D206-1</f>
        <v>0.28716156316916486</v>
      </c>
      <c r="D205" s="54">
        <f>C205*'Расчет субсидий'!E206</f>
        <v>4.3074234475374729</v>
      </c>
      <c r="E205" s="50">
        <f t="shared" si="25"/>
        <v>51.5</v>
      </c>
      <c r="F205" s="54">
        <f>'Расчет субсидий'!F206-1</f>
        <v>0</v>
      </c>
      <c r="G205" s="54">
        <f>F205*'Расчет субсидий'!G206</f>
        <v>0</v>
      </c>
      <c r="H205" s="50">
        <f t="shared" si="22"/>
        <v>0</v>
      </c>
      <c r="I205" s="49">
        <f t="shared" si="23"/>
        <v>4.3074234475374729</v>
      </c>
    </row>
    <row r="206" spans="1:9" ht="15" customHeight="1">
      <c r="A206" s="31" t="s">
        <v>190</v>
      </c>
      <c r="B206" s="47">
        <f>'Расчет субсидий'!L207</f>
        <v>26.981818181818198</v>
      </c>
      <c r="C206" s="54">
        <f>'Расчет субсидий'!D207-1</f>
        <v>0.30000000000000004</v>
      </c>
      <c r="D206" s="54">
        <f>C206*'Расчет субсидий'!E207</f>
        <v>4.5000000000000009</v>
      </c>
      <c r="E206" s="50">
        <f t="shared" si="25"/>
        <v>26.981818181818198</v>
      </c>
      <c r="F206" s="54">
        <f>'Расчет субсидий'!F207-1</f>
        <v>0</v>
      </c>
      <c r="G206" s="54">
        <f>F206*'Расчет субсидий'!G207</f>
        <v>0</v>
      </c>
      <c r="H206" s="50">
        <f t="shared" si="22"/>
        <v>0</v>
      </c>
      <c r="I206" s="49">
        <f t="shared" si="23"/>
        <v>4.5000000000000009</v>
      </c>
    </row>
    <row r="207" spans="1:9" ht="15" customHeight="1">
      <c r="A207" s="31" t="s">
        <v>191</v>
      </c>
      <c r="B207" s="47">
        <f>'Расчет субсидий'!L208</f>
        <v>29.663636363636385</v>
      </c>
      <c r="C207" s="54">
        <f>'Расчет субсидий'!D208-1</f>
        <v>0.30000000000000004</v>
      </c>
      <c r="D207" s="54">
        <f>C207*'Расчет субсидий'!E208</f>
        <v>4.5000000000000009</v>
      </c>
      <c r="E207" s="50">
        <f t="shared" si="25"/>
        <v>29.663636363636385</v>
      </c>
      <c r="F207" s="54">
        <f>'Расчет субсидий'!F208-1</f>
        <v>0</v>
      </c>
      <c r="G207" s="54">
        <f>F207*'Расчет субсидий'!G208</f>
        <v>0</v>
      </c>
      <c r="H207" s="50">
        <f t="shared" si="22"/>
        <v>0</v>
      </c>
      <c r="I207" s="49">
        <f t="shared" si="23"/>
        <v>4.5000000000000009</v>
      </c>
    </row>
    <row r="208" spans="1:9" ht="15" customHeight="1">
      <c r="A208" s="31" t="s">
        <v>192</v>
      </c>
      <c r="B208" s="47">
        <f>'Расчет субсидий'!L209</f>
        <v>66.209090909090946</v>
      </c>
      <c r="C208" s="54">
        <f>'Расчет субсидий'!D209-1</f>
        <v>0.30000000000000004</v>
      </c>
      <c r="D208" s="54">
        <f>C208*'Расчет субсидий'!E209</f>
        <v>4.5000000000000009</v>
      </c>
      <c r="E208" s="50">
        <f t="shared" si="25"/>
        <v>66.209090909090946</v>
      </c>
      <c r="F208" s="54">
        <f>'Расчет субсидий'!F209-1</f>
        <v>0</v>
      </c>
      <c r="G208" s="54">
        <f>F208*'Расчет субсидий'!G209</f>
        <v>0</v>
      </c>
      <c r="H208" s="50">
        <f t="shared" si="22"/>
        <v>0</v>
      </c>
      <c r="I208" s="49">
        <f t="shared" si="23"/>
        <v>4.5000000000000009</v>
      </c>
    </row>
    <row r="209" spans="1:9" ht="15" customHeight="1">
      <c r="A209" s="31" t="s">
        <v>193</v>
      </c>
      <c r="B209" s="47">
        <f>'Расчет субсидий'!L210</f>
        <v>56.890909090909076</v>
      </c>
      <c r="C209" s="54">
        <f>'Расчет субсидий'!D210-1</f>
        <v>0.23205146560410372</v>
      </c>
      <c r="D209" s="54">
        <f>C209*'Расчет субсидий'!E210</f>
        <v>3.4807719840615556</v>
      </c>
      <c r="E209" s="50">
        <f t="shared" si="25"/>
        <v>56.890909090909084</v>
      </c>
      <c r="F209" s="54">
        <f>'Расчет субсидий'!F210-1</f>
        <v>0</v>
      </c>
      <c r="G209" s="54">
        <f>F209*'Расчет субсидий'!G210</f>
        <v>0</v>
      </c>
      <c r="H209" s="50">
        <f t="shared" si="22"/>
        <v>0</v>
      </c>
      <c r="I209" s="49">
        <f t="shared" si="23"/>
        <v>3.4807719840615556</v>
      </c>
    </row>
    <row r="210" spans="1:9" ht="15" customHeight="1">
      <c r="A210" s="31" t="s">
        <v>194</v>
      </c>
      <c r="B210" s="47">
        <f>'Расчет субсидий'!L211</f>
        <v>-77.599999999999994</v>
      </c>
      <c r="C210" s="54">
        <f>'Расчет субсидий'!D211-1</f>
        <v>-0.78419574381010837</v>
      </c>
      <c r="D210" s="54">
        <f>C210*'Расчет субсидий'!E211</f>
        <v>-11.762936157151625</v>
      </c>
      <c r="E210" s="50">
        <f t="shared" si="25"/>
        <v>-77.599999999999994</v>
      </c>
      <c r="F210" s="54">
        <f>'Расчет субсидий'!F211-1</f>
        <v>0</v>
      </c>
      <c r="G210" s="54">
        <f>F210*'Расчет субсидий'!G211</f>
        <v>0</v>
      </c>
      <c r="H210" s="50">
        <f t="shared" si="22"/>
        <v>0</v>
      </c>
      <c r="I210" s="49">
        <f t="shared" si="23"/>
        <v>-11.762936157151625</v>
      </c>
    </row>
    <row r="211" spans="1:9" ht="15" customHeight="1">
      <c r="A211" s="31" t="s">
        <v>195</v>
      </c>
      <c r="B211" s="47">
        <f>'Расчет субсидий'!L212</f>
        <v>26.209090909090918</v>
      </c>
      <c r="C211" s="54">
        <f>'Расчет субсидий'!D212-1</f>
        <v>0.27768494623655937</v>
      </c>
      <c r="D211" s="54">
        <f>C211*'Расчет субсидий'!E212</f>
        <v>4.1652741935483908</v>
      </c>
      <c r="E211" s="50">
        <f t="shared" si="25"/>
        <v>26.209090909090918</v>
      </c>
      <c r="F211" s="54">
        <f>'Расчет субсидий'!F212-1</f>
        <v>0</v>
      </c>
      <c r="G211" s="54">
        <f>F211*'Расчет субсидий'!G212</f>
        <v>0</v>
      </c>
      <c r="H211" s="50">
        <f t="shared" si="22"/>
        <v>0</v>
      </c>
      <c r="I211" s="49">
        <f t="shared" si="23"/>
        <v>4.1652741935483908</v>
      </c>
    </row>
    <row r="212" spans="1:9" ht="15" customHeight="1">
      <c r="A212" s="31" t="s">
        <v>196</v>
      </c>
      <c r="B212" s="47">
        <f>'Расчет субсидий'!L213</f>
        <v>50.345454545454572</v>
      </c>
      <c r="C212" s="54">
        <f>'Расчет субсидий'!D213-1</f>
        <v>0.30000000000000004</v>
      </c>
      <c r="D212" s="54">
        <f>C212*'Расчет субсидий'!E213</f>
        <v>4.5000000000000009</v>
      </c>
      <c r="E212" s="50">
        <f t="shared" si="25"/>
        <v>50.345454545454572</v>
      </c>
      <c r="F212" s="54">
        <f>'Расчет субсидий'!F213-1</f>
        <v>0</v>
      </c>
      <c r="G212" s="54">
        <f>F212*'Расчет субсидий'!G213</f>
        <v>0</v>
      </c>
      <c r="H212" s="50">
        <f t="shared" si="22"/>
        <v>0</v>
      </c>
      <c r="I212" s="49">
        <f t="shared" si="23"/>
        <v>4.5000000000000009</v>
      </c>
    </row>
    <row r="213" spans="1:9" ht="15" customHeight="1">
      <c r="A213" s="31" t="s">
        <v>197</v>
      </c>
      <c r="B213" s="47">
        <f>'Расчет субсидий'!L214</f>
        <v>20.581818181818193</v>
      </c>
      <c r="C213" s="54">
        <f>'Расчет субсидий'!D214-1</f>
        <v>0.20170150229357819</v>
      </c>
      <c r="D213" s="54">
        <f>C213*'Расчет субсидий'!E214</f>
        <v>3.0255225344036729</v>
      </c>
      <c r="E213" s="50">
        <f t="shared" si="25"/>
        <v>20.581818181818193</v>
      </c>
      <c r="F213" s="54">
        <f>'Расчет субсидий'!F214-1</f>
        <v>0</v>
      </c>
      <c r="G213" s="54">
        <f>F213*'Расчет субсидий'!G214</f>
        <v>0</v>
      </c>
      <c r="H213" s="50">
        <f t="shared" si="22"/>
        <v>0</v>
      </c>
      <c r="I213" s="49">
        <f t="shared" si="23"/>
        <v>3.0255225344036729</v>
      </c>
    </row>
    <row r="214" spans="1:9" ht="15" customHeight="1">
      <c r="A214" s="31" t="s">
        <v>198</v>
      </c>
      <c r="B214" s="47">
        <f>'Расчет субсидий'!L215</f>
        <v>15.872727272727261</v>
      </c>
      <c r="C214" s="54">
        <f>'Расчет субсидий'!D215-1</f>
        <v>0.22666120033812343</v>
      </c>
      <c r="D214" s="54">
        <f>C214*'Расчет субсидий'!E215</f>
        <v>3.3999180050718514</v>
      </c>
      <c r="E214" s="50">
        <f t="shared" si="25"/>
        <v>15.872727272727261</v>
      </c>
      <c r="F214" s="54">
        <f>'Расчет субсидий'!F215-1</f>
        <v>0</v>
      </c>
      <c r="G214" s="54">
        <f>F214*'Расчет субсидий'!G215</f>
        <v>0</v>
      </c>
      <c r="H214" s="50">
        <f t="shared" si="22"/>
        <v>0</v>
      </c>
      <c r="I214" s="49">
        <f t="shared" si="23"/>
        <v>3.3999180050718514</v>
      </c>
    </row>
    <row r="215" spans="1:9" ht="15" customHeight="1">
      <c r="A215" s="30" t="s">
        <v>199</v>
      </c>
      <c r="B215" s="51"/>
      <c r="C215" s="52"/>
      <c r="D215" s="52"/>
      <c r="E215" s="53"/>
      <c r="F215" s="53"/>
      <c r="G215" s="53"/>
      <c r="H215" s="53"/>
      <c r="I215" s="53"/>
    </row>
    <row r="216" spans="1:9" ht="15" customHeight="1">
      <c r="A216" s="31" t="s">
        <v>200</v>
      </c>
      <c r="B216" s="47">
        <f>'Расчет субсидий'!L217</f>
        <v>-16.654545454545456</v>
      </c>
      <c r="C216" s="54">
        <f>'Расчет субсидий'!D217-1</f>
        <v>-0.39397695332318616</v>
      </c>
      <c r="D216" s="54">
        <f>C216*'Расчет субсидий'!E217</f>
        <v>-5.9096542998477926</v>
      </c>
      <c r="E216" s="50">
        <f t="shared" ref="E216:E228" si="26">$B216*D216/$I216</f>
        <v>-16.654545454545456</v>
      </c>
      <c r="F216" s="54">
        <f>'Расчет субсидий'!F217-1</f>
        <v>0</v>
      </c>
      <c r="G216" s="54">
        <f>F216*'Расчет субсидий'!G217</f>
        <v>0</v>
      </c>
      <c r="H216" s="50">
        <f t="shared" si="22"/>
        <v>0</v>
      </c>
      <c r="I216" s="49">
        <f t="shared" si="23"/>
        <v>-5.9096542998477926</v>
      </c>
    </row>
    <row r="217" spans="1:9" ht="15" customHeight="1">
      <c r="A217" s="31" t="s">
        <v>201</v>
      </c>
      <c r="B217" s="47">
        <f>'Расчет субсидий'!L218</f>
        <v>-45.381818181818176</v>
      </c>
      <c r="C217" s="54">
        <f>'Расчет субсидий'!D218-1</f>
        <v>-0.38974936090225554</v>
      </c>
      <c r="D217" s="54">
        <f>C217*'Расчет субсидий'!E218</f>
        <v>-5.8462404135338328</v>
      </c>
      <c r="E217" s="50">
        <f t="shared" si="26"/>
        <v>-45.381818181818176</v>
      </c>
      <c r="F217" s="54">
        <f>'Расчет субсидий'!F218-1</f>
        <v>0</v>
      </c>
      <c r="G217" s="54">
        <f>F217*'Расчет субсидий'!G218</f>
        <v>0</v>
      </c>
      <c r="H217" s="50">
        <f t="shared" si="22"/>
        <v>0</v>
      </c>
      <c r="I217" s="49">
        <f t="shared" si="23"/>
        <v>-5.8462404135338328</v>
      </c>
    </row>
    <row r="218" spans="1:9" ht="15" customHeight="1">
      <c r="A218" s="31" t="s">
        <v>202</v>
      </c>
      <c r="B218" s="47">
        <f>'Расчет субсидий'!L219</f>
        <v>-0.24545454545454537</v>
      </c>
      <c r="C218" s="54">
        <f>'Расчет субсидий'!D219-1</f>
        <v>-0.2545490119575593</v>
      </c>
      <c r="D218" s="54">
        <f>C218*'Расчет субсидий'!E219</f>
        <v>-3.8182351793633895</v>
      </c>
      <c r="E218" s="50">
        <f t="shared" si="26"/>
        <v>-0.24545454545454537</v>
      </c>
      <c r="F218" s="54">
        <f>'Расчет субсидий'!F219-1</f>
        <v>0</v>
      </c>
      <c r="G218" s="54">
        <f>F218*'Расчет субсидий'!G219</f>
        <v>0</v>
      </c>
      <c r="H218" s="50">
        <f t="shared" si="22"/>
        <v>0</v>
      </c>
      <c r="I218" s="49">
        <f t="shared" si="23"/>
        <v>-3.8182351793633895</v>
      </c>
    </row>
    <row r="219" spans="1:9" ht="15" customHeight="1">
      <c r="A219" s="31" t="s">
        <v>203</v>
      </c>
      <c r="B219" s="47">
        <f>'Расчет субсидий'!L220</f>
        <v>-20.354545454545459</v>
      </c>
      <c r="C219" s="54">
        <f>'Расчет субсидий'!D220-1</f>
        <v>-0.2791636575317934</v>
      </c>
      <c r="D219" s="54">
        <f>C219*'Расчет субсидий'!E220</f>
        <v>-4.1874548629769013</v>
      </c>
      <c r="E219" s="50">
        <f t="shared" si="26"/>
        <v>-20.354545454545459</v>
      </c>
      <c r="F219" s="54">
        <f>'Расчет субсидий'!F220-1</f>
        <v>0</v>
      </c>
      <c r="G219" s="54">
        <f>F219*'Расчет субсидий'!G220</f>
        <v>0</v>
      </c>
      <c r="H219" s="50">
        <f t="shared" si="22"/>
        <v>0</v>
      </c>
      <c r="I219" s="49">
        <f t="shared" si="23"/>
        <v>-4.1874548629769013</v>
      </c>
    </row>
    <row r="220" spans="1:9" ht="15" customHeight="1">
      <c r="A220" s="31" t="s">
        <v>204</v>
      </c>
      <c r="B220" s="47">
        <f>'Расчет субсидий'!L221</f>
        <v>32.463636363636397</v>
      </c>
      <c r="C220" s="54">
        <f>'Расчет субсидий'!D221-1</f>
        <v>0.20456504931953012</v>
      </c>
      <c r="D220" s="54">
        <f>C220*'Расчет субсидий'!E221</f>
        <v>3.0684757397929516</v>
      </c>
      <c r="E220" s="50">
        <f t="shared" si="26"/>
        <v>32.463636363636397</v>
      </c>
      <c r="F220" s="54">
        <f>'Расчет субсидий'!F221-1</f>
        <v>0</v>
      </c>
      <c r="G220" s="54">
        <f>F220*'Расчет субсидий'!G221</f>
        <v>0</v>
      </c>
      <c r="H220" s="50">
        <f t="shared" si="22"/>
        <v>0</v>
      </c>
      <c r="I220" s="49">
        <f t="shared" si="23"/>
        <v>3.0684757397929516</v>
      </c>
    </row>
    <row r="221" spans="1:9" ht="15" customHeight="1">
      <c r="A221" s="31" t="s">
        <v>205</v>
      </c>
      <c r="B221" s="47">
        <f>'Расчет субсидий'!L222</f>
        <v>-27.700000000000003</v>
      </c>
      <c r="C221" s="54">
        <f>'Расчет субсидий'!D222-1</f>
        <v>-0.36353746408046006</v>
      </c>
      <c r="D221" s="54">
        <f>C221*'Расчет субсидий'!E222</f>
        <v>-5.4530619612069007</v>
      </c>
      <c r="E221" s="50">
        <f t="shared" si="26"/>
        <v>-27.7</v>
      </c>
      <c r="F221" s="54">
        <f>'Расчет субсидий'!F222-1</f>
        <v>0</v>
      </c>
      <c r="G221" s="54">
        <f>F221*'Расчет субсидий'!G222</f>
        <v>0</v>
      </c>
      <c r="H221" s="50">
        <f t="shared" si="22"/>
        <v>0</v>
      </c>
      <c r="I221" s="49">
        <f t="shared" si="23"/>
        <v>-5.4530619612069007</v>
      </c>
    </row>
    <row r="222" spans="1:9" ht="15" customHeight="1">
      <c r="A222" s="31" t="s">
        <v>206</v>
      </c>
      <c r="B222" s="47">
        <f>'Расчет субсидий'!L223</f>
        <v>-1.245454545454546</v>
      </c>
      <c r="C222" s="54">
        <f>'Расчет субсидий'!D223-1</f>
        <v>-0.47061520822756531</v>
      </c>
      <c r="D222" s="54">
        <f>C222*'Расчет субсидий'!E223</f>
        <v>-7.0592281234134795</v>
      </c>
      <c r="E222" s="50">
        <f t="shared" si="26"/>
        <v>-1.245454545454546</v>
      </c>
      <c r="F222" s="54">
        <f>'Расчет субсидий'!F223-1</f>
        <v>0</v>
      </c>
      <c r="G222" s="54">
        <f>F222*'Расчет субсидий'!G223</f>
        <v>0</v>
      </c>
      <c r="H222" s="50">
        <f t="shared" si="22"/>
        <v>0</v>
      </c>
      <c r="I222" s="49">
        <f t="shared" si="23"/>
        <v>-7.0592281234134795</v>
      </c>
    </row>
    <row r="223" spans="1:9" ht="15" customHeight="1">
      <c r="A223" s="31" t="s">
        <v>207</v>
      </c>
      <c r="B223" s="47">
        <f>'Расчет субсидий'!L224</f>
        <v>30.527272727272731</v>
      </c>
      <c r="C223" s="54">
        <f>'Расчет субсидий'!D224-1</f>
        <v>0.24464849957853341</v>
      </c>
      <c r="D223" s="54">
        <f>C223*'Расчет субсидий'!E224</f>
        <v>3.6697274936780011</v>
      </c>
      <c r="E223" s="50">
        <f t="shared" si="26"/>
        <v>30.527272727272731</v>
      </c>
      <c r="F223" s="54">
        <f>'Расчет субсидий'!F224-1</f>
        <v>0</v>
      </c>
      <c r="G223" s="54">
        <f>F223*'Расчет субсидий'!G224</f>
        <v>0</v>
      </c>
      <c r="H223" s="50">
        <f t="shared" si="22"/>
        <v>0</v>
      </c>
      <c r="I223" s="49">
        <f t="shared" si="23"/>
        <v>3.6697274936780011</v>
      </c>
    </row>
    <row r="224" spans="1:9" ht="15" customHeight="1">
      <c r="A224" s="31" t="s">
        <v>208</v>
      </c>
      <c r="B224" s="47">
        <f>'Расчет субсидий'!L225</f>
        <v>1.5727272727272741</v>
      </c>
      <c r="C224" s="54">
        <f>'Расчет субсидий'!D225-1</f>
        <v>0.12406148202946965</v>
      </c>
      <c r="D224" s="54">
        <f>C224*'Расчет субсидий'!E225</f>
        <v>1.8609222304420447</v>
      </c>
      <c r="E224" s="50">
        <f t="shared" si="26"/>
        <v>1.5727272727272741</v>
      </c>
      <c r="F224" s="54">
        <f>'Расчет субсидий'!F225-1</f>
        <v>0</v>
      </c>
      <c r="G224" s="54">
        <f>F224*'Расчет субсидий'!G225</f>
        <v>0</v>
      </c>
      <c r="H224" s="50">
        <f t="shared" si="22"/>
        <v>0</v>
      </c>
      <c r="I224" s="49">
        <f t="shared" si="23"/>
        <v>1.8609222304420447</v>
      </c>
    </row>
    <row r="225" spans="1:9" ht="15" customHeight="1">
      <c r="A225" s="31" t="s">
        <v>209</v>
      </c>
      <c r="B225" s="47">
        <f>'Расчет субсидий'!L226</f>
        <v>8.7545454545454504</v>
      </c>
      <c r="C225" s="54">
        <f>'Расчет субсидий'!D226-1</f>
        <v>0.15750673660392889</v>
      </c>
      <c r="D225" s="54">
        <f>C225*'Расчет субсидий'!E226</f>
        <v>2.3626010490589335</v>
      </c>
      <c r="E225" s="50">
        <f t="shared" si="26"/>
        <v>8.7545454545454504</v>
      </c>
      <c r="F225" s="54">
        <f>'Расчет субсидий'!F226-1</f>
        <v>0</v>
      </c>
      <c r="G225" s="54">
        <f>F225*'Расчет субсидий'!G226</f>
        <v>0</v>
      </c>
      <c r="H225" s="50">
        <f t="shared" si="22"/>
        <v>0</v>
      </c>
      <c r="I225" s="49">
        <f t="shared" si="23"/>
        <v>2.3626010490589335</v>
      </c>
    </row>
    <row r="226" spans="1:9" ht="15" customHeight="1">
      <c r="A226" s="31" t="s">
        <v>210</v>
      </c>
      <c r="B226" s="47">
        <f>'Расчет субсидий'!L227</f>
        <v>37.127272727272725</v>
      </c>
      <c r="C226" s="54">
        <f>'Расчет субсидий'!D227-1</f>
        <v>0.30000000000000004</v>
      </c>
      <c r="D226" s="54">
        <f>C226*'Расчет субсидий'!E227</f>
        <v>4.5000000000000009</v>
      </c>
      <c r="E226" s="50">
        <f t="shared" si="26"/>
        <v>37.127272727272725</v>
      </c>
      <c r="F226" s="54">
        <f>'Расчет субсидий'!F227-1</f>
        <v>0</v>
      </c>
      <c r="G226" s="54">
        <f>F226*'Расчет субсидий'!G227</f>
        <v>0</v>
      </c>
      <c r="H226" s="50">
        <f t="shared" si="22"/>
        <v>0</v>
      </c>
      <c r="I226" s="49">
        <f t="shared" si="23"/>
        <v>4.5000000000000009</v>
      </c>
    </row>
    <row r="227" spans="1:9" ht="15" customHeight="1">
      <c r="A227" s="31" t="s">
        <v>211</v>
      </c>
      <c r="B227" s="47">
        <f>'Расчет субсидий'!L228</f>
        <v>-13.763636363636365</v>
      </c>
      <c r="C227" s="54">
        <f>'Расчет субсидий'!D228-1</f>
        <v>-0.399819333800841</v>
      </c>
      <c r="D227" s="54">
        <f>C227*'Расчет субсидий'!E228</f>
        <v>-5.9972900070126149</v>
      </c>
      <c r="E227" s="50">
        <f t="shared" si="26"/>
        <v>-13.763636363636365</v>
      </c>
      <c r="F227" s="54">
        <f>'Расчет субсидий'!F228-1</f>
        <v>0</v>
      </c>
      <c r="G227" s="54">
        <f>F227*'Расчет субсидий'!G228</f>
        <v>0</v>
      </c>
      <c r="H227" s="50">
        <f t="shared" si="22"/>
        <v>0</v>
      </c>
      <c r="I227" s="49">
        <f t="shared" si="23"/>
        <v>-5.9972900070126149</v>
      </c>
    </row>
    <row r="228" spans="1:9" ht="15" customHeight="1">
      <c r="A228" s="31" t="s">
        <v>212</v>
      </c>
      <c r="B228" s="47">
        <f>'Расчет субсидий'!L229</f>
        <v>-2.7999999999999972</v>
      </c>
      <c r="C228" s="54">
        <f>'Расчет субсидий'!D229-1</f>
        <v>-5.7414010317676123E-2</v>
      </c>
      <c r="D228" s="54">
        <f>C228*'Расчет субсидий'!E229</f>
        <v>-0.86121015476514184</v>
      </c>
      <c r="E228" s="50">
        <f t="shared" si="26"/>
        <v>-2.7999999999999967</v>
      </c>
      <c r="F228" s="54">
        <f>'Расчет субсидий'!F229-1</f>
        <v>0</v>
      </c>
      <c r="G228" s="54">
        <f>F228*'Расчет субсидий'!G229</f>
        <v>0</v>
      </c>
      <c r="H228" s="50">
        <f t="shared" si="22"/>
        <v>0</v>
      </c>
      <c r="I228" s="49">
        <f t="shared" si="23"/>
        <v>-0.86121015476514184</v>
      </c>
    </row>
    <row r="229" spans="1:9" ht="15" customHeight="1">
      <c r="A229" s="30" t="s">
        <v>213</v>
      </c>
      <c r="B229" s="51"/>
      <c r="C229" s="52"/>
      <c r="D229" s="52"/>
      <c r="E229" s="53"/>
      <c r="F229" s="53"/>
      <c r="G229" s="53"/>
      <c r="H229" s="53"/>
      <c r="I229" s="53"/>
    </row>
    <row r="230" spans="1:9" ht="15" customHeight="1">
      <c r="A230" s="31" t="s">
        <v>214</v>
      </c>
      <c r="B230" s="47">
        <f>'Расчет субсидий'!L231</f>
        <v>-9.172727272727272</v>
      </c>
      <c r="C230" s="54">
        <f>'Расчет субсидий'!D231-1</f>
        <v>-0.12735298340062862</v>
      </c>
      <c r="D230" s="54">
        <f>C230*'Расчет субсидий'!E231</f>
        <v>-1.9102947510094292</v>
      </c>
      <c r="E230" s="50">
        <f t="shared" ref="E230:E238" si="27">$B230*D230/$I230</f>
        <v>-9.172727272727272</v>
      </c>
      <c r="F230" s="54">
        <f>'Расчет субсидий'!F231-1</f>
        <v>0</v>
      </c>
      <c r="G230" s="54">
        <f>F230*'Расчет субсидий'!G231</f>
        <v>0</v>
      </c>
      <c r="H230" s="50">
        <f t="shared" si="22"/>
        <v>0</v>
      </c>
      <c r="I230" s="49">
        <f t="shared" si="23"/>
        <v>-1.9102947510094292</v>
      </c>
    </row>
    <row r="231" spans="1:9" ht="15" customHeight="1">
      <c r="A231" s="31" t="s">
        <v>143</v>
      </c>
      <c r="B231" s="47">
        <f>'Расчет субсидий'!L232</f>
        <v>-2.2000000000000028</v>
      </c>
      <c r="C231" s="54">
        <f>'Расчет субсидий'!D232-1</f>
        <v>-3.4488644240571187E-2</v>
      </c>
      <c r="D231" s="54">
        <f>C231*'Расчет субсидий'!E232</f>
        <v>-0.5173296636085678</v>
      </c>
      <c r="E231" s="50">
        <f t="shared" si="27"/>
        <v>-2.2000000000000028</v>
      </c>
      <c r="F231" s="54">
        <f>'Расчет субсидий'!F232-1</f>
        <v>0</v>
      </c>
      <c r="G231" s="54">
        <f>F231*'Расчет субсидий'!G232</f>
        <v>0</v>
      </c>
      <c r="H231" s="50">
        <f t="shared" si="22"/>
        <v>0</v>
      </c>
      <c r="I231" s="49">
        <f t="shared" si="23"/>
        <v>-0.5173296636085678</v>
      </c>
    </row>
    <row r="232" spans="1:9" ht="15" customHeight="1">
      <c r="A232" s="31" t="s">
        <v>215</v>
      </c>
      <c r="B232" s="47">
        <f>'Расчет субсидий'!L233</f>
        <v>19.390909090909091</v>
      </c>
      <c r="C232" s="54">
        <f>'Расчет субсидий'!D233-1</f>
        <v>0.30000000000000004</v>
      </c>
      <c r="D232" s="54">
        <f>C232*'Расчет субсидий'!E233</f>
        <v>4.5000000000000009</v>
      </c>
      <c r="E232" s="50">
        <f t="shared" si="27"/>
        <v>19.390909090909091</v>
      </c>
      <c r="F232" s="54">
        <f>'Расчет субсидий'!F233-1</f>
        <v>0</v>
      </c>
      <c r="G232" s="54">
        <f>F232*'Расчет субсидий'!G233</f>
        <v>0</v>
      </c>
      <c r="H232" s="50">
        <f t="shared" si="22"/>
        <v>0</v>
      </c>
      <c r="I232" s="49">
        <f t="shared" si="23"/>
        <v>4.5000000000000009</v>
      </c>
    </row>
    <row r="233" spans="1:9" ht="15" customHeight="1">
      <c r="A233" s="31" t="s">
        <v>216</v>
      </c>
      <c r="B233" s="47">
        <f>'Расчет субсидий'!L234</f>
        <v>16.25454545454545</v>
      </c>
      <c r="C233" s="54">
        <f>'Расчет субсидий'!D234-1</f>
        <v>0.25659225025025023</v>
      </c>
      <c r="D233" s="54">
        <f>C233*'Расчет субсидий'!E234</f>
        <v>3.8488837537537535</v>
      </c>
      <c r="E233" s="50">
        <f t="shared" si="27"/>
        <v>16.25454545454545</v>
      </c>
      <c r="F233" s="54">
        <f>'Расчет субсидий'!F234-1</f>
        <v>0</v>
      </c>
      <c r="G233" s="54">
        <f>F233*'Расчет субсидий'!G234</f>
        <v>0</v>
      </c>
      <c r="H233" s="50">
        <f t="shared" si="22"/>
        <v>0</v>
      </c>
      <c r="I233" s="49">
        <f t="shared" si="23"/>
        <v>3.8488837537537535</v>
      </c>
    </row>
    <row r="234" spans="1:9" ht="15" customHeight="1">
      <c r="A234" s="31" t="s">
        <v>217</v>
      </c>
      <c r="B234" s="47">
        <f>'Расчет субсидий'!L235</f>
        <v>1.7818181818181849</v>
      </c>
      <c r="C234" s="54">
        <f>'Расчет субсидий'!D235-1</f>
        <v>0.1752632396016407</v>
      </c>
      <c r="D234" s="54">
        <f>C234*'Расчет субсидий'!E235</f>
        <v>2.6289485940246102</v>
      </c>
      <c r="E234" s="50">
        <f t="shared" si="27"/>
        <v>1.7818181818181849</v>
      </c>
      <c r="F234" s="54">
        <f>'Расчет субсидий'!F235-1</f>
        <v>0</v>
      </c>
      <c r="G234" s="54">
        <f>F234*'Расчет субсидий'!G235</f>
        <v>0</v>
      </c>
      <c r="H234" s="50">
        <f t="shared" si="22"/>
        <v>0</v>
      </c>
      <c r="I234" s="49">
        <f t="shared" si="23"/>
        <v>2.6289485940246102</v>
      </c>
    </row>
    <row r="235" spans="1:9" ht="15" customHeight="1">
      <c r="A235" s="31" t="s">
        <v>218</v>
      </c>
      <c r="B235" s="47">
        <f>'Расчет субсидий'!L236</f>
        <v>7</v>
      </c>
      <c r="C235" s="54">
        <f>'Расчет субсидий'!D236-1</f>
        <v>0.30000000000000004</v>
      </c>
      <c r="D235" s="54">
        <f>C235*'Расчет субсидий'!E236</f>
        <v>4.5000000000000009</v>
      </c>
      <c r="E235" s="50">
        <f t="shared" si="27"/>
        <v>7</v>
      </c>
      <c r="F235" s="54">
        <f>'Расчет субсидий'!F236-1</f>
        <v>0</v>
      </c>
      <c r="G235" s="54">
        <f>F235*'Расчет субсидий'!G236</f>
        <v>0</v>
      </c>
      <c r="H235" s="50">
        <f t="shared" si="22"/>
        <v>0</v>
      </c>
      <c r="I235" s="49">
        <f t="shared" si="23"/>
        <v>4.5000000000000009</v>
      </c>
    </row>
    <row r="236" spans="1:9" ht="15" customHeight="1">
      <c r="A236" s="31" t="s">
        <v>219</v>
      </c>
      <c r="B236" s="47">
        <f>'Расчет субсидий'!L237</f>
        <v>-92.572727272727278</v>
      </c>
      <c r="C236" s="54">
        <f>'Расчет субсидий'!D237-1</f>
        <v>-1</v>
      </c>
      <c r="D236" s="54">
        <f>C236*'Расчет субсидий'!E237</f>
        <v>-15</v>
      </c>
      <c r="E236" s="50">
        <f t="shared" si="27"/>
        <v>-92.572727272727278</v>
      </c>
      <c r="F236" s="54">
        <f>'Расчет субсидий'!F237-1</f>
        <v>0</v>
      </c>
      <c r="G236" s="54">
        <f>F236*'Расчет субсидий'!G237</f>
        <v>0</v>
      </c>
      <c r="H236" s="50">
        <f t="shared" si="22"/>
        <v>0</v>
      </c>
      <c r="I236" s="49">
        <f t="shared" si="23"/>
        <v>-15</v>
      </c>
    </row>
    <row r="237" spans="1:9" ht="15" customHeight="1">
      <c r="A237" s="31" t="s">
        <v>220</v>
      </c>
      <c r="B237" s="47">
        <f>'Расчет субсидий'!L238</f>
        <v>16</v>
      </c>
      <c r="C237" s="54">
        <f>'Расчет субсидий'!D238-1</f>
        <v>0.21190919458821389</v>
      </c>
      <c r="D237" s="54">
        <f>C237*'Расчет субсидий'!E238</f>
        <v>3.1786379188232083</v>
      </c>
      <c r="E237" s="50">
        <f t="shared" si="27"/>
        <v>16</v>
      </c>
      <c r="F237" s="54">
        <f>'Расчет субсидий'!F238-1</f>
        <v>0</v>
      </c>
      <c r="G237" s="54">
        <f>F237*'Расчет субсидий'!G238</f>
        <v>0</v>
      </c>
      <c r="H237" s="50">
        <f t="shared" si="22"/>
        <v>0</v>
      </c>
      <c r="I237" s="49">
        <f t="shared" si="23"/>
        <v>3.1786379188232083</v>
      </c>
    </row>
    <row r="238" spans="1:9" ht="15" customHeight="1">
      <c r="A238" s="31" t="s">
        <v>221</v>
      </c>
      <c r="B238" s="47">
        <f>'Расчет субсидий'!L239</f>
        <v>17.681818181818187</v>
      </c>
      <c r="C238" s="54">
        <f>'Расчет субсидий'!D239-1</f>
        <v>0.16719496890898822</v>
      </c>
      <c r="D238" s="54">
        <f>C238*'Расчет субсидий'!E239</f>
        <v>2.5079245336348235</v>
      </c>
      <c r="E238" s="50">
        <f t="shared" si="27"/>
        <v>17.681818181818187</v>
      </c>
      <c r="F238" s="54">
        <f>'Расчет субсидий'!F239-1</f>
        <v>0</v>
      </c>
      <c r="G238" s="54">
        <f>F238*'Расчет субсидий'!G239</f>
        <v>0</v>
      </c>
      <c r="H238" s="50">
        <f t="shared" si="22"/>
        <v>0</v>
      </c>
      <c r="I238" s="49">
        <f t="shared" si="23"/>
        <v>2.5079245336348235</v>
      </c>
    </row>
    <row r="239" spans="1:9" ht="15" customHeight="1">
      <c r="A239" s="30" t="s">
        <v>222</v>
      </c>
      <c r="B239" s="51"/>
      <c r="C239" s="52"/>
      <c r="D239" s="52"/>
      <c r="E239" s="53"/>
      <c r="F239" s="53"/>
      <c r="G239" s="53"/>
      <c r="H239" s="53"/>
      <c r="I239" s="53"/>
    </row>
    <row r="240" spans="1:9" ht="15" customHeight="1">
      <c r="A240" s="31" t="s">
        <v>223</v>
      </c>
      <c r="B240" s="47">
        <f>'Расчет субсидий'!L241</f>
        <v>-35.436363636363637</v>
      </c>
      <c r="C240" s="54">
        <f>'Расчет субсидий'!D241-1</f>
        <v>-0.33054295267489675</v>
      </c>
      <c r="D240" s="54">
        <f>C240*'Расчет субсидий'!E241</f>
        <v>-4.9581442901234514</v>
      </c>
      <c r="E240" s="50">
        <f t="shared" ref="E240:E247" si="28">$B240*D240/$I240</f>
        <v>-35.436363636363637</v>
      </c>
      <c r="F240" s="54">
        <f>'Расчет субсидий'!F241-1</f>
        <v>0</v>
      </c>
      <c r="G240" s="54">
        <f>F240*'Расчет субсидий'!G241</f>
        <v>0</v>
      </c>
      <c r="H240" s="50">
        <f t="shared" si="22"/>
        <v>0</v>
      </c>
      <c r="I240" s="49">
        <f t="shared" si="23"/>
        <v>-4.9581442901234514</v>
      </c>
    </row>
    <row r="241" spans="1:9" ht="15" customHeight="1">
      <c r="A241" s="31" t="s">
        <v>224</v>
      </c>
      <c r="B241" s="47">
        <f>'Расчет субсидий'!L242</f>
        <v>14.472727272727269</v>
      </c>
      <c r="C241" s="54">
        <f>'Расчет субсидий'!D242-1</f>
        <v>0.16470986097639817</v>
      </c>
      <c r="D241" s="54">
        <f>C241*'Расчет субсидий'!E242</f>
        <v>2.4706479146459728</v>
      </c>
      <c r="E241" s="50">
        <f t="shared" si="28"/>
        <v>14.472727272727271</v>
      </c>
      <c r="F241" s="54">
        <f>'Расчет субсидий'!F242-1</f>
        <v>0</v>
      </c>
      <c r="G241" s="54">
        <f>F241*'Расчет субсидий'!G242</f>
        <v>0</v>
      </c>
      <c r="H241" s="50">
        <f t="shared" si="22"/>
        <v>0</v>
      </c>
      <c r="I241" s="49">
        <f t="shared" si="23"/>
        <v>2.4706479146459728</v>
      </c>
    </row>
    <row r="242" spans="1:9" ht="15" customHeight="1">
      <c r="A242" s="31" t="s">
        <v>225</v>
      </c>
      <c r="B242" s="47">
        <f>'Расчет субсидий'!L243</f>
        <v>-48.727272727272748</v>
      </c>
      <c r="C242" s="54">
        <f>'Расчет субсидий'!D243-1</f>
        <v>-0.29568322666444991</v>
      </c>
      <c r="D242" s="54">
        <f>C242*'Расчет субсидий'!E243</f>
        <v>-4.4352483999667482</v>
      </c>
      <c r="E242" s="50">
        <f t="shared" si="28"/>
        <v>-48.727272727272748</v>
      </c>
      <c r="F242" s="54">
        <f>'Расчет субсидий'!F243-1</f>
        <v>0</v>
      </c>
      <c r="G242" s="54">
        <f>F242*'Расчет субсидий'!G243</f>
        <v>0</v>
      </c>
      <c r="H242" s="50">
        <f t="shared" si="22"/>
        <v>0</v>
      </c>
      <c r="I242" s="49">
        <f t="shared" si="23"/>
        <v>-4.4352483999667482</v>
      </c>
    </row>
    <row r="243" spans="1:9" ht="15" customHeight="1">
      <c r="A243" s="31" t="s">
        <v>226</v>
      </c>
      <c r="B243" s="47">
        <f>'Расчет субсидий'!L244</f>
        <v>-86.545454545454533</v>
      </c>
      <c r="C243" s="54">
        <f>'Расчет субсидий'!D244-1</f>
        <v>-0.68518761944329021</v>
      </c>
      <c r="D243" s="54">
        <f>C243*'Расчет субсидий'!E244</f>
        <v>-10.277814291649353</v>
      </c>
      <c r="E243" s="50">
        <f t="shared" si="28"/>
        <v>-86.545454545454533</v>
      </c>
      <c r="F243" s="54">
        <f>'Расчет субсидий'!F244-1</f>
        <v>0</v>
      </c>
      <c r="G243" s="54">
        <f>F243*'Расчет субсидий'!G244</f>
        <v>0</v>
      </c>
      <c r="H243" s="50">
        <f t="shared" si="22"/>
        <v>0</v>
      </c>
      <c r="I243" s="49">
        <f t="shared" si="23"/>
        <v>-10.277814291649353</v>
      </c>
    </row>
    <row r="244" spans="1:9" ht="15" customHeight="1">
      <c r="A244" s="31" t="s">
        <v>227</v>
      </c>
      <c r="B244" s="47">
        <f>'Расчет субсидий'!L245</f>
        <v>-40.690909090909095</v>
      </c>
      <c r="C244" s="54">
        <f>'Расчет субсидий'!D245-1</f>
        <v>-0.67743774403470747</v>
      </c>
      <c r="D244" s="54">
        <f>C244*'Расчет субсидий'!E245</f>
        <v>-10.161566160520612</v>
      </c>
      <c r="E244" s="50">
        <f t="shared" si="28"/>
        <v>-40.690909090909095</v>
      </c>
      <c r="F244" s="54">
        <f>'Расчет субсидий'!F245-1</f>
        <v>0</v>
      </c>
      <c r="G244" s="54">
        <f>F244*'Расчет субсидий'!G245</f>
        <v>0</v>
      </c>
      <c r="H244" s="50">
        <f t="shared" si="22"/>
        <v>0</v>
      </c>
      <c r="I244" s="49">
        <f t="shared" si="23"/>
        <v>-10.161566160520612</v>
      </c>
    </row>
    <row r="245" spans="1:9" ht="15" customHeight="1">
      <c r="A245" s="31" t="s">
        <v>228</v>
      </c>
      <c r="B245" s="47">
        <f>'Расчет субсидий'!L246</f>
        <v>-43.909090909090907</v>
      </c>
      <c r="C245" s="54">
        <f>'Расчет субсидий'!D246-1</f>
        <v>-0.37772658715368357</v>
      </c>
      <c r="D245" s="54">
        <f>C245*'Расчет субсидий'!E246</f>
        <v>-5.6658988073052532</v>
      </c>
      <c r="E245" s="50">
        <f t="shared" si="28"/>
        <v>-43.909090909090907</v>
      </c>
      <c r="F245" s="54">
        <f>'Расчет субсидий'!F246-1</f>
        <v>0</v>
      </c>
      <c r="G245" s="54">
        <f>F245*'Расчет субсидий'!G246</f>
        <v>0</v>
      </c>
      <c r="H245" s="50">
        <f t="shared" si="22"/>
        <v>0</v>
      </c>
      <c r="I245" s="49">
        <f t="shared" si="23"/>
        <v>-5.6658988073052532</v>
      </c>
    </row>
    <row r="246" spans="1:9" ht="15" customHeight="1">
      <c r="A246" s="31" t="s">
        <v>229</v>
      </c>
      <c r="B246" s="47">
        <f>'Расчет субсидий'!L247</f>
        <v>-34.618181818181824</v>
      </c>
      <c r="C246" s="54">
        <f>'Расчет субсидий'!D247-1</f>
        <v>-0.13526548399537164</v>
      </c>
      <c r="D246" s="54">
        <f>C246*'Расчет субсидий'!E247</f>
        <v>-2.0289822599305745</v>
      </c>
      <c r="E246" s="50">
        <f t="shared" si="28"/>
        <v>-34.618181818181824</v>
      </c>
      <c r="F246" s="54">
        <f>'Расчет субсидий'!F247-1</f>
        <v>0</v>
      </c>
      <c r="G246" s="54">
        <f>F246*'Расчет субсидий'!G247</f>
        <v>0</v>
      </c>
      <c r="H246" s="50">
        <f t="shared" si="22"/>
        <v>0</v>
      </c>
      <c r="I246" s="49">
        <f t="shared" si="23"/>
        <v>-2.0289822599305745</v>
      </c>
    </row>
    <row r="247" spans="1:9" ht="15" customHeight="1">
      <c r="A247" s="31" t="s">
        <v>230</v>
      </c>
      <c r="B247" s="47">
        <f>'Расчет субсидий'!L248</f>
        <v>12.454545454545453</v>
      </c>
      <c r="C247" s="54">
        <f>'Расчет субсидий'!D248-1</f>
        <v>0.1666899664991619</v>
      </c>
      <c r="D247" s="54">
        <f>C247*'Расчет субсидий'!E248</f>
        <v>2.5003494974874285</v>
      </c>
      <c r="E247" s="50">
        <f t="shared" si="28"/>
        <v>12.454545454545453</v>
      </c>
      <c r="F247" s="54">
        <f>'Расчет субсидий'!F248-1</f>
        <v>0</v>
      </c>
      <c r="G247" s="54">
        <f>F247*'Расчет субсидий'!G248</f>
        <v>0</v>
      </c>
      <c r="H247" s="50">
        <f t="shared" si="22"/>
        <v>0</v>
      </c>
      <c r="I247" s="49">
        <f t="shared" si="23"/>
        <v>2.5003494974874285</v>
      </c>
    </row>
    <row r="248" spans="1:9" ht="15" customHeight="1">
      <c r="A248" s="30" t="s">
        <v>231</v>
      </c>
      <c r="B248" s="51"/>
      <c r="C248" s="52"/>
      <c r="D248" s="52"/>
      <c r="E248" s="53"/>
      <c r="F248" s="53"/>
      <c r="G248" s="53"/>
      <c r="H248" s="53"/>
      <c r="I248" s="53"/>
    </row>
    <row r="249" spans="1:9" ht="15" customHeight="1">
      <c r="A249" s="31" t="s">
        <v>232</v>
      </c>
      <c r="B249" s="47">
        <f>'Расчет субсидий'!L250</f>
        <v>-77.136363636363626</v>
      </c>
      <c r="C249" s="54">
        <f>'Расчет субсидий'!D250-1</f>
        <v>-0.69661892398286951</v>
      </c>
      <c r="D249" s="54">
        <f>C249*'Расчет субсидий'!E250</f>
        <v>-10.449283859743042</v>
      </c>
      <c r="E249" s="50">
        <f t="shared" ref="E249:E263" si="29">$B249*D249/$I249</f>
        <v>-77.136363636363626</v>
      </c>
      <c r="F249" s="54">
        <f>'Расчет субсидий'!F250-1</f>
        <v>0</v>
      </c>
      <c r="G249" s="54">
        <f>F249*'Расчет субсидий'!G250</f>
        <v>0</v>
      </c>
      <c r="H249" s="50">
        <f t="shared" ref="H249:H312" si="30">$B249*G249/$I249</f>
        <v>0</v>
      </c>
      <c r="I249" s="49">
        <f t="shared" ref="I249:I312" si="31">D249+G249</f>
        <v>-10.449283859743042</v>
      </c>
    </row>
    <row r="250" spans="1:9" ht="15" customHeight="1">
      <c r="A250" s="31" t="s">
        <v>233</v>
      </c>
      <c r="B250" s="47">
        <f>'Расчет субсидий'!L251</f>
        <v>-85.563636363636363</v>
      </c>
      <c r="C250" s="54">
        <f>'Расчет субсидий'!D251-1</f>
        <v>-0.65040002408864661</v>
      </c>
      <c r="D250" s="54">
        <f>C250*'Расчет субсидий'!E251</f>
        <v>-9.7560003613296988</v>
      </c>
      <c r="E250" s="50">
        <f t="shared" si="29"/>
        <v>-85.563636363636363</v>
      </c>
      <c r="F250" s="54">
        <f>'Расчет субсидий'!F251-1</f>
        <v>0</v>
      </c>
      <c r="G250" s="54">
        <f>F250*'Расчет субсидий'!G251</f>
        <v>0</v>
      </c>
      <c r="H250" s="50">
        <f t="shared" si="30"/>
        <v>0</v>
      </c>
      <c r="I250" s="49">
        <f t="shared" si="31"/>
        <v>-9.7560003613296988</v>
      </c>
    </row>
    <row r="251" spans="1:9" ht="15" customHeight="1">
      <c r="A251" s="31" t="s">
        <v>234</v>
      </c>
      <c r="B251" s="47">
        <f>'Расчет субсидий'!L252</f>
        <v>-60.354545454545473</v>
      </c>
      <c r="C251" s="54">
        <f>'Расчет субсидий'!D252-1</f>
        <v>-0.59740281578947452</v>
      </c>
      <c r="D251" s="54">
        <f>C251*'Расчет субсидий'!E252</f>
        <v>-8.9610422368421183</v>
      </c>
      <c r="E251" s="50">
        <f t="shared" si="29"/>
        <v>-60.354545454545473</v>
      </c>
      <c r="F251" s="54">
        <f>'Расчет субсидий'!F252-1</f>
        <v>0</v>
      </c>
      <c r="G251" s="54">
        <f>F251*'Расчет субсидий'!G252</f>
        <v>0</v>
      </c>
      <c r="H251" s="50">
        <f t="shared" si="30"/>
        <v>0</v>
      </c>
      <c r="I251" s="49">
        <f t="shared" si="31"/>
        <v>-8.9610422368421183</v>
      </c>
    </row>
    <row r="252" spans="1:9" ht="15" customHeight="1">
      <c r="A252" s="31" t="s">
        <v>235</v>
      </c>
      <c r="B252" s="47">
        <f>'Расчет субсидий'!L253</f>
        <v>-68.809090909090912</v>
      </c>
      <c r="C252" s="54">
        <f>'Расчет субсидий'!D253-1</f>
        <v>-0.53344985999626671</v>
      </c>
      <c r="D252" s="54">
        <f>C252*'Расчет субсидий'!E253</f>
        <v>-8.0017478999440002</v>
      </c>
      <c r="E252" s="50">
        <f t="shared" si="29"/>
        <v>-68.809090909090912</v>
      </c>
      <c r="F252" s="54">
        <f>'Расчет субсидий'!F253-1</f>
        <v>0</v>
      </c>
      <c r="G252" s="54">
        <f>F252*'Расчет субсидий'!G253</f>
        <v>0</v>
      </c>
      <c r="H252" s="50">
        <f t="shared" si="30"/>
        <v>0</v>
      </c>
      <c r="I252" s="49">
        <f t="shared" si="31"/>
        <v>-8.0017478999440002</v>
      </c>
    </row>
    <row r="253" spans="1:9" ht="15" customHeight="1">
      <c r="A253" s="31" t="s">
        <v>236</v>
      </c>
      <c r="B253" s="47">
        <f>'Расчет субсидий'!L254</f>
        <v>-66.88181818181819</v>
      </c>
      <c r="C253" s="54">
        <f>'Расчет субсидий'!D254-1</f>
        <v>-0.70039349604050349</v>
      </c>
      <c r="D253" s="54">
        <f>C253*'Расчет субсидий'!E254</f>
        <v>-10.505902440607553</v>
      </c>
      <c r="E253" s="50">
        <f t="shared" si="29"/>
        <v>-66.88181818181819</v>
      </c>
      <c r="F253" s="54">
        <f>'Расчет субсидий'!F254-1</f>
        <v>0</v>
      </c>
      <c r="G253" s="54">
        <f>F253*'Расчет субсидий'!G254</f>
        <v>0</v>
      </c>
      <c r="H253" s="50">
        <f t="shared" si="30"/>
        <v>0</v>
      </c>
      <c r="I253" s="49">
        <f t="shared" si="31"/>
        <v>-10.505902440607553</v>
      </c>
    </row>
    <row r="254" spans="1:9" ht="15" customHeight="1">
      <c r="A254" s="31" t="s">
        <v>237</v>
      </c>
      <c r="B254" s="47">
        <f>'Расчет субсидий'!L255</f>
        <v>-65.072727272727292</v>
      </c>
      <c r="C254" s="54">
        <f>'Расчет субсидий'!D255-1</f>
        <v>-0.51093437693100019</v>
      </c>
      <c r="D254" s="54">
        <f>C254*'Расчет субсидий'!E255</f>
        <v>-7.6640156539650031</v>
      </c>
      <c r="E254" s="50">
        <f t="shared" si="29"/>
        <v>-65.072727272727292</v>
      </c>
      <c r="F254" s="54">
        <f>'Расчет субсидий'!F255-1</f>
        <v>0</v>
      </c>
      <c r="G254" s="54">
        <f>F254*'Расчет субсидий'!G255</f>
        <v>0</v>
      </c>
      <c r="H254" s="50">
        <f t="shared" si="30"/>
        <v>0</v>
      </c>
      <c r="I254" s="49">
        <f t="shared" si="31"/>
        <v>-7.6640156539650031</v>
      </c>
    </row>
    <row r="255" spans="1:9" ht="15" customHeight="1">
      <c r="A255" s="31" t="s">
        <v>238</v>
      </c>
      <c r="B255" s="47">
        <f>'Расчет субсидий'!L256</f>
        <v>-71.927272727272708</v>
      </c>
      <c r="C255" s="54">
        <f>'Расчет субсидий'!D256-1</f>
        <v>-0.56632158849485126</v>
      </c>
      <c r="D255" s="54">
        <f>C255*'Расчет субсидий'!E256</f>
        <v>-8.4948238274227688</v>
      </c>
      <c r="E255" s="50">
        <f t="shared" si="29"/>
        <v>-71.927272727272708</v>
      </c>
      <c r="F255" s="54">
        <f>'Расчет субсидий'!F256-1</f>
        <v>0</v>
      </c>
      <c r="G255" s="54">
        <f>F255*'Расчет субсидий'!G256</f>
        <v>0</v>
      </c>
      <c r="H255" s="50">
        <f t="shared" si="30"/>
        <v>0</v>
      </c>
      <c r="I255" s="49">
        <f t="shared" si="31"/>
        <v>-8.4948238274227688</v>
      </c>
    </row>
    <row r="256" spans="1:9" ht="15" customHeight="1">
      <c r="A256" s="31" t="s">
        <v>239</v>
      </c>
      <c r="B256" s="47">
        <f>'Расчет субсидий'!L257</f>
        <v>-67.445454545454538</v>
      </c>
      <c r="C256" s="54">
        <f>'Расчет субсидий'!D257-1</f>
        <v>-0.68698560373278661</v>
      </c>
      <c r="D256" s="54">
        <f>C256*'Расчет субсидий'!E257</f>
        <v>-10.304784055991799</v>
      </c>
      <c r="E256" s="50">
        <f t="shared" si="29"/>
        <v>-67.445454545454538</v>
      </c>
      <c r="F256" s="54">
        <f>'Расчет субсидий'!F257-1</f>
        <v>0</v>
      </c>
      <c r="G256" s="54">
        <f>F256*'Расчет субсидий'!G257</f>
        <v>0</v>
      </c>
      <c r="H256" s="50">
        <f t="shared" si="30"/>
        <v>0</v>
      </c>
      <c r="I256" s="49">
        <f t="shared" si="31"/>
        <v>-10.304784055991799</v>
      </c>
    </row>
    <row r="257" spans="1:9" ht="15" customHeight="1">
      <c r="A257" s="31" t="s">
        <v>240</v>
      </c>
      <c r="B257" s="47">
        <f>'Расчет субсидий'!L258</f>
        <v>-45.890909090909105</v>
      </c>
      <c r="C257" s="54">
        <f>'Расчет субсидий'!D258-1</f>
        <v>-0.34725428145941972</v>
      </c>
      <c r="D257" s="54">
        <f>C257*'Расчет субсидий'!E258</f>
        <v>-5.2088142218912958</v>
      </c>
      <c r="E257" s="50">
        <f t="shared" si="29"/>
        <v>-45.890909090909105</v>
      </c>
      <c r="F257" s="54">
        <f>'Расчет субсидий'!F258-1</f>
        <v>0</v>
      </c>
      <c r="G257" s="54">
        <f>F257*'Расчет субсидий'!G258</f>
        <v>0</v>
      </c>
      <c r="H257" s="50">
        <f t="shared" si="30"/>
        <v>0</v>
      </c>
      <c r="I257" s="49">
        <f t="shared" si="31"/>
        <v>-5.2088142218912958</v>
      </c>
    </row>
    <row r="258" spans="1:9" ht="15" customHeight="1">
      <c r="A258" s="31" t="s">
        <v>241</v>
      </c>
      <c r="B258" s="47">
        <f>'Расчет субсидий'!L259</f>
        <v>-54.76363636363638</v>
      </c>
      <c r="C258" s="54">
        <f>'Расчет субсидий'!D259-1</f>
        <v>-0.46025891723869983</v>
      </c>
      <c r="D258" s="54">
        <f>C258*'Расчет субсидий'!E259</f>
        <v>-6.9038837585804975</v>
      </c>
      <c r="E258" s="50">
        <f t="shared" si="29"/>
        <v>-54.763636363636373</v>
      </c>
      <c r="F258" s="54">
        <f>'Расчет субсидий'!F259-1</f>
        <v>0</v>
      </c>
      <c r="G258" s="54">
        <f>F258*'Расчет субсидий'!G259</f>
        <v>0</v>
      </c>
      <c r="H258" s="50">
        <f t="shared" si="30"/>
        <v>0</v>
      </c>
      <c r="I258" s="49">
        <f t="shared" si="31"/>
        <v>-6.9038837585804975</v>
      </c>
    </row>
    <row r="259" spans="1:9" ht="15" customHeight="1">
      <c r="A259" s="31" t="s">
        <v>242</v>
      </c>
      <c r="B259" s="47">
        <f>'Расчет субсидий'!L260</f>
        <v>-48.072727272727278</v>
      </c>
      <c r="C259" s="54">
        <f>'Расчет субсидий'!D260-1</f>
        <v>-0.5000642664029008</v>
      </c>
      <c r="D259" s="54">
        <f>C259*'Расчет субсидий'!E260</f>
        <v>-7.5009639960435122</v>
      </c>
      <c r="E259" s="50">
        <f t="shared" si="29"/>
        <v>-48.072727272727278</v>
      </c>
      <c r="F259" s="54">
        <f>'Расчет субсидий'!F260-1</f>
        <v>0</v>
      </c>
      <c r="G259" s="54">
        <f>F259*'Расчет субсидий'!G260</f>
        <v>0</v>
      </c>
      <c r="H259" s="50">
        <f t="shared" si="30"/>
        <v>0</v>
      </c>
      <c r="I259" s="49">
        <f t="shared" si="31"/>
        <v>-7.5009639960435122</v>
      </c>
    </row>
    <row r="260" spans="1:9" ht="15" customHeight="1">
      <c r="A260" s="31" t="s">
        <v>243</v>
      </c>
      <c r="B260" s="47">
        <f>'Расчет субсидий'!L261</f>
        <v>-92.918181818181807</v>
      </c>
      <c r="C260" s="54">
        <f>'Расчет субсидий'!D261-1</f>
        <v>-0.63001842201033598</v>
      </c>
      <c r="D260" s="54">
        <f>C260*'Расчет субсидий'!E261</f>
        <v>-9.4502763301550399</v>
      </c>
      <c r="E260" s="50">
        <f t="shared" si="29"/>
        <v>-92.918181818181807</v>
      </c>
      <c r="F260" s="54">
        <f>'Расчет субсидий'!F261-1</f>
        <v>0</v>
      </c>
      <c r="G260" s="54">
        <f>F260*'Расчет субсидий'!G261</f>
        <v>0</v>
      </c>
      <c r="H260" s="50">
        <f t="shared" si="30"/>
        <v>0</v>
      </c>
      <c r="I260" s="49">
        <f t="shared" si="31"/>
        <v>-9.4502763301550399</v>
      </c>
    </row>
    <row r="261" spans="1:9" ht="15" customHeight="1">
      <c r="A261" s="31" t="s">
        <v>244</v>
      </c>
      <c r="B261" s="47">
        <f>'Расчет субсидий'!L262</f>
        <v>-80.22727272727272</v>
      </c>
      <c r="C261" s="54">
        <f>'Расчет субсидий'!D262-1</f>
        <v>-0.58710460387941066</v>
      </c>
      <c r="D261" s="54">
        <f>C261*'Расчет субсидий'!E262</f>
        <v>-8.80656905819116</v>
      </c>
      <c r="E261" s="50">
        <f t="shared" si="29"/>
        <v>-80.22727272727272</v>
      </c>
      <c r="F261" s="54">
        <f>'Расчет субсидий'!F262-1</f>
        <v>0</v>
      </c>
      <c r="G261" s="54">
        <f>F261*'Расчет субсидий'!G262</f>
        <v>0</v>
      </c>
      <c r="H261" s="50">
        <f t="shared" si="30"/>
        <v>0</v>
      </c>
      <c r="I261" s="49">
        <f t="shared" si="31"/>
        <v>-8.80656905819116</v>
      </c>
    </row>
    <row r="262" spans="1:9" ht="15" customHeight="1">
      <c r="A262" s="31" t="s">
        <v>245</v>
      </c>
      <c r="B262" s="47">
        <f>'Расчет субсидий'!L263</f>
        <v>-48.581818181818193</v>
      </c>
      <c r="C262" s="54">
        <f>'Расчет субсидий'!D263-1</f>
        <v>-0.51225154789719674</v>
      </c>
      <c r="D262" s="54">
        <f>C262*'Расчет субсидий'!E263</f>
        <v>-7.6837732184579508</v>
      </c>
      <c r="E262" s="50">
        <f t="shared" si="29"/>
        <v>-48.581818181818193</v>
      </c>
      <c r="F262" s="54">
        <f>'Расчет субсидий'!F263-1</f>
        <v>0</v>
      </c>
      <c r="G262" s="54">
        <f>F262*'Расчет субсидий'!G263</f>
        <v>0</v>
      </c>
      <c r="H262" s="50">
        <f t="shared" si="30"/>
        <v>0</v>
      </c>
      <c r="I262" s="49">
        <f t="shared" si="31"/>
        <v>-7.6837732184579508</v>
      </c>
    </row>
    <row r="263" spans="1:9" ht="15" customHeight="1">
      <c r="A263" s="31" t="s">
        <v>246</v>
      </c>
      <c r="B263" s="47">
        <f>'Расчет субсидий'!L264</f>
        <v>-44.109090909090895</v>
      </c>
      <c r="C263" s="54">
        <f>'Расчет субсидий'!D264-1</f>
        <v>-0.36038326098545415</v>
      </c>
      <c r="D263" s="54">
        <f>C263*'Расчет субсидий'!E264</f>
        <v>-5.4057489147818121</v>
      </c>
      <c r="E263" s="50">
        <f t="shared" si="29"/>
        <v>-44.109090909090895</v>
      </c>
      <c r="F263" s="54">
        <f>'Расчет субсидий'!F264-1</f>
        <v>0</v>
      </c>
      <c r="G263" s="54">
        <f>F263*'Расчет субсидий'!G264</f>
        <v>0</v>
      </c>
      <c r="H263" s="50">
        <f t="shared" si="30"/>
        <v>0</v>
      </c>
      <c r="I263" s="49">
        <f t="shared" si="31"/>
        <v>-5.4057489147818121</v>
      </c>
    </row>
    <row r="264" spans="1:9" ht="15" customHeight="1">
      <c r="A264" s="30" t="s">
        <v>247</v>
      </c>
      <c r="B264" s="51"/>
      <c r="C264" s="52"/>
      <c r="D264" s="52"/>
      <c r="E264" s="53"/>
      <c r="F264" s="53"/>
      <c r="G264" s="53"/>
      <c r="H264" s="53"/>
      <c r="I264" s="53"/>
    </row>
    <row r="265" spans="1:9" ht="15" customHeight="1">
      <c r="A265" s="31" t="s">
        <v>248</v>
      </c>
      <c r="B265" s="47">
        <f>'Расчет субсидий'!L266</f>
        <v>-21.663636363636385</v>
      </c>
      <c r="C265" s="54">
        <f>'Расчет субсидий'!D266-1</f>
        <v>-0.19263727175080514</v>
      </c>
      <c r="D265" s="54">
        <f>C265*'Расчет субсидий'!E266</f>
        <v>-2.8895590762620769</v>
      </c>
      <c r="E265" s="50">
        <f t="shared" ref="E265:E271" si="32">$B265*D265/$I265</f>
        <v>-21.663636363636385</v>
      </c>
      <c r="F265" s="54">
        <f>'Расчет субсидий'!F266-1</f>
        <v>0</v>
      </c>
      <c r="G265" s="54">
        <f>F265*'Расчет субсидий'!G266</f>
        <v>0</v>
      </c>
      <c r="H265" s="50">
        <f t="shared" si="30"/>
        <v>0</v>
      </c>
      <c r="I265" s="49">
        <f t="shared" si="31"/>
        <v>-2.8895590762620769</v>
      </c>
    </row>
    <row r="266" spans="1:9" ht="15" customHeight="1">
      <c r="A266" s="31" t="s">
        <v>249</v>
      </c>
      <c r="B266" s="47">
        <f>'Расчет субсидий'!L267</f>
        <v>-13.172727272727272</v>
      </c>
      <c r="C266" s="54">
        <f>'Расчет субсидий'!D267-1</f>
        <v>-0.25111220946513624</v>
      </c>
      <c r="D266" s="54">
        <f>C266*'Расчет субсидий'!E267</f>
        <v>-3.7666831419770435</v>
      </c>
      <c r="E266" s="50">
        <f t="shared" si="32"/>
        <v>-13.172727272727272</v>
      </c>
      <c r="F266" s="54">
        <f>'Расчет субсидий'!F267-1</f>
        <v>0</v>
      </c>
      <c r="G266" s="54">
        <f>F266*'Расчет субсидий'!G267</f>
        <v>0</v>
      </c>
      <c r="H266" s="50">
        <f t="shared" si="30"/>
        <v>0</v>
      </c>
      <c r="I266" s="49">
        <f t="shared" si="31"/>
        <v>-3.7666831419770435</v>
      </c>
    </row>
    <row r="267" spans="1:9" ht="15" customHeight="1">
      <c r="A267" s="31" t="s">
        <v>250</v>
      </c>
      <c r="B267" s="47">
        <f>'Расчет субсидий'!L268</f>
        <v>36.345454545454572</v>
      </c>
      <c r="C267" s="54">
        <f>'Расчет субсидий'!D268-1</f>
        <v>0.22792841409691622</v>
      </c>
      <c r="D267" s="54">
        <f>C267*'Расчет субсидий'!E268</f>
        <v>3.4189262114537433</v>
      </c>
      <c r="E267" s="50">
        <f t="shared" si="32"/>
        <v>36.345454545454572</v>
      </c>
      <c r="F267" s="54">
        <f>'Расчет субсидий'!F268-1</f>
        <v>0</v>
      </c>
      <c r="G267" s="54">
        <f>F267*'Расчет субсидий'!G268</f>
        <v>0</v>
      </c>
      <c r="H267" s="50">
        <f t="shared" si="30"/>
        <v>0</v>
      </c>
      <c r="I267" s="49">
        <f t="shared" si="31"/>
        <v>3.4189262114537433</v>
      </c>
    </row>
    <row r="268" spans="1:9" ht="15" customHeight="1">
      <c r="A268" s="31" t="s">
        <v>251</v>
      </c>
      <c r="B268" s="47">
        <f>'Расчет субсидий'!L269</f>
        <v>2.9909090909090992</v>
      </c>
      <c r="C268" s="54">
        <f>'Расчет субсидий'!D269-1</f>
        <v>2.5976580982711939E-2</v>
      </c>
      <c r="D268" s="54">
        <f>C268*'Расчет субсидий'!E269</f>
        <v>0.38964871474067908</v>
      </c>
      <c r="E268" s="50">
        <f t="shared" si="32"/>
        <v>2.9909090909090987</v>
      </c>
      <c r="F268" s="54">
        <f>'Расчет субсидий'!F269-1</f>
        <v>0</v>
      </c>
      <c r="G268" s="54">
        <f>F268*'Расчет субсидий'!G269</f>
        <v>0</v>
      </c>
      <c r="H268" s="50">
        <f t="shared" si="30"/>
        <v>0</v>
      </c>
      <c r="I268" s="49">
        <f t="shared" si="31"/>
        <v>0.38964871474067908</v>
      </c>
    </row>
    <row r="269" spans="1:9" ht="15" customHeight="1">
      <c r="A269" s="31" t="s">
        <v>252</v>
      </c>
      <c r="B269" s="47">
        <f>'Расчет субсидий'!L270</f>
        <v>18.300000000000011</v>
      </c>
      <c r="C269" s="54">
        <f>'Расчет субсидий'!D270-1</f>
        <v>0.12447005212446793</v>
      </c>
      <c r="D269" s="54">
        <f>C269*'Расчет субсидий'!E270</f>
        <v>1.867050781867019</v>
      </c>
      <c r="E269" s="50">
        <f t="shared" si="32"/>
        <v>18.300000000000011</v>
      </c>
      <c r="F269" s="54">
        <f>'Расчет субсидий'!F270-1</f>
        <v>0</v>
      </c>
      <c r="G269" s="54">
        <f>F269*'Расчет субсидий'!G270</f>
        <v>0</v>
      </c>
      <c r="H269" s="50">
        <f t="shared" si="30"/>
        <v>0</v>
      </c>
      <c r="I269" s="49">
        <f t="shared" si="31"/>
        <v>1.867050781867019</v>
      </c>
    </row>
    <row r="270" spans="1:9" ht="15" customHeight="1">
      <c r="A270" s="31" t="s">
        <v>253</v>
      </c>
      <c r="B270" s="47">
        <f>'Расчет субсидий'!L271</f>
        <v>27.309090909090912</v>
      </c>
      <c r="C270" s="54">
        <f>'Расчет субсидий'!D271-1</f>
        <v>0.22606150937849123</v>
      </c>
      <c r="D270" s="54">
        <f>C270*'Расчет субсидий'!E271</f>
        <v>3.3909226406773687</v>
      </c>
      <c r="E270" s="50">
        <f t="shared" si="32"/>
        <v>27.309090909090912</v>
      </c>
      <c r="F270" s="54">
        <f>'Расчет субсидий'!F271-1</f>
        <v>0</v>
      </c>
      <c r="G270" s="54">
        <f>F270*'Расчет субсидий'!G271</f>
        <v>0</v>
      </c>
      <c r="H270" s="50">
        <f t="shared" si="30"/>
        <v>0</v>
      </c>
      <c r="I270" s="49">
        <f t="shared" si="31"/>
        <v>3.3909226406773687</v>
      </c>
    </row>
    <row r="271" spans="1:9" ht="15" customHeight="1">
      <c r="A271" s="31" t="s">
        <v>254</v>
      </c>
      <c r="B271" s="47">
        <f>'Расчет субсидий'!L272</f>
        <v>9.8727272727272677</v>
      </c>
      <c r="C271" s="54">
        <f>'Расчет субсидий'!D272-1</f>
        <v>0.30000000000000004</v>
      </c>
      <c r="D271" s="54">
        <f>C271*'Расчет субсидий'!E272</f>
        <v>4.5000000000000009</v>
      </c>
      <c r="E271" s="50">
        <f t="shared" si="32"/>
        <v>9.8727272727272677</v>
      </c>
      <c r="F271" s="54">
        <f>'Расчет субсидий'!F272-1</f>
        <v>0</v>
      </c>
      <c r="G271" s="54">
        <f>F271*'Расчет субсидий'!G272</f>
        <v>0</v>
      </c>
      <c r="H271" s="50">
        <f t="shared" si="30"/>
        <v>0</v>
      </c>
      <c r="I271" s="49">
        <f t="shared" si="31"/>
        <v>4.5000000000000009</v>
      </c>
    </row>
    <row r="272" spans="1:9" ht="15" customHeight="1">
      <c r="A272" s="30" t="s">
        <v>255</v>
      </c>
      <c r="B272" s="51"/>
      <c r="C272" s="52"/>
      <c r="D272" s="52"/>
      <c r="E272" s="53"/>
      <c r="F272" s="53"/>
      <c r="G272" s="53"/>
      <c r="H272" s="53"/>
      <c r="I272" s="53"/>
    </row>
    <row r="273" spans="1:9" ht="15" customHeight="1">
      <c r="A273" s="31" t="s">
        <v>256</v>
      </c>
      <c r="B273" s="47">
        <f>'Расчет субсидий'!L274</f>
        <v>-0.41818181818182154</v>
      </c>
      <c r="C273" s="54">
        <f>'Расчет субсидий'!D274-1</f>
        <v>-2.2107836198180797E-2</v>
      </c>
      <c r="D273" s="54">
        <f>C273*'Расчет субсидий'!E274</f>
        <v>-0.33161754297271195</v>
      </c>
      <c r="E273" s="50">
        <f t="shared" ref="E273:E289" si="33">$B273*D273/$I273</f>
        <v>-0.41818181818182154</v>
      </c>
      <c r="F273" s="54">
        <f>'Расчет субсидий'!F274-1</f>
        <v>0</v>
      </c>
      <c r="G273" s="54">
        <f>F273*'Расчет субсидий'!G274</f>
        <v>0</v>
      </c>
      <c r="H273" s="50">
        <f t="shared" si="30"/>
        <v>0</v>
      </c>
      <c r="I273" s="49">
        <f t="shared" si="31"/>
        <v>-0.33161754297271195</v>
      </c>
    </row>
    <row r="274" spans="1:9" ht="15" customHeight="1">
      <c r="A274" s="31" t="s">
        <v>257</v>
      </c>
      <c r="B274" s="47">
        <f>'Расчет субсидий'!L275</f>
        <v>-8.4181818181818215</v>
      </c>
      <c r="C274" s="54">
        <f>'Расчет субсидий'!D275-1</f>
        <v>-0.21993058315334646</v>
      </c>
      <c r="D274" s="54">
        <f>C274*'Расчет субсидий'!E275</f>
        <v>-3.2989587473001967</v>
      </c>
      <c r="E274" s="50">
        <f t="shared" si="33"/>
        <v>-8.4181818181818215</v>
      </c>
      <c r="F274" s="54">
        <f>'Расчет субсидий'!F275-1</f>
        <v>0</v>
      </c>
      <c r="G274" s="54">
        <f>F274*'Расчет субсидий'!G275</f>
        <v>0</v>
      </c>
      <c r="H274" s="50">
        <f t="shared" si="30"/>
        <v>0</v>
      </c>
      <c r="I274" s="49">
        <f t="shared" si="31"/>
        <v>-3.2989587473001967</v>
      </c>
    </row>
    <row r="275" spans="1:9" ht="15" customHeight="1">
      <c r="A275" s="31" t="s">
        <v>258</v>
      </c>
      <c r="B275" s="47">
        <f>'Расчет субсидий'!L276</f>
        <v>10.109090909090909</v>
      </c>
      <c r="C275" s="54">
        <f>'Расчет субсидий'!D276-1</f>
        <v>0.27938357558139493</v>
      </c>
      <c r="D275" s="54">
        <f>C275*'Расчет субсидий'!E276</f>
        <v>4.1907536337209237</v>
      </c>
      <c r="E275" s="50">
        <f t="shared" si="33"/>
        <v>10.109090909090909</v>
      </c>
      <c r="F275" s="54">
        <f>'Расчет субсидий'!F276-1</f>
        <v>0</v>
      </c>
      <c r="G275" s="54">
        <f>F275*'Расчет субсидий'!G276</f>
        <v>0</v>
      </c>
      <c r="H275" s="50">
        <f t="shared" si="30"/>
        <v>0</v>
      </c>
      <c r="I275" s="49">
        <f t="shared" si="31"/>
        <v>4.1907536337209237</v>
      </c>
    </row>
    <row r="276" spans="1:9" ht="15" customHeight="1">
      <c r="A276" s="31" t="s">
        <v>259</v>
      </c>
      <c r="B276" s="47">
        <f>'Расчет субсидий'!L277</f>
        <v>-35.13636363636364</v>
      </c>
      <c r="C276" s="54">
        <f>'Расчет субсидий'!D277-1</f>
        <v>-0.55392094339622677</v>
      </c>
      <c r="D276" s="54">
        <f>C276*'Расчет субсидий'!E277</f>
        <v>-8.3088141509434017</v>
      </c>
      <c r="E276" s="50">
        <f t="shared" si="33"/>
        <v>-35.13636363636364</v>
      </c>
      <c r="F276" s="54">
        <f>'Расчет субсидий'!F277-1</f>
        <v>0</v>
      </c>
      <c r="G276" s="54">
        <f>F276*'Расчет субсидий'!G277</f>
        <v>0</v>
      </c>
      <c r="H276" s="50">
        <f t="shared" si="30"/>
        <v>0</v>
      </c>
      <c r="I276" s="49">
        <f t="shared" si="31"/>
        <v>-8.3088141509434017</v>
      </c>
    </row>
    <row r="277" spans="1:9" ht="15" customHeight="1">
      <c r="A277" s="31" t="s">
        <v>260</v>
      </c>
      <c r="B277" s="47">
        <f>'Расчет субсидий'!L278</f>
        <v>-24.136363636363633</v>
      </c>
      <c r="C277" s="54">
        <f>'Расчет субсидий'!D278-1</f>
        <v>-0.72262366772769271</v>
      </c>
      <c r="D277" s="54">
        <f>C277*'Расчет субсидий'!E278</f>
        <v>-10.839355015915391</v>
      </c>
      <c r="E277" s="50">
        <f t="shared" si="33"/>
        <v>-24.13636363636363</v>
      </c>
      <c r="F277" s="54">
        <f>'Расчет субсидий'!F278-1</f>
        <v>0</v>
      </c>
      <c r="G277" s="54">
        <f>F277*'Расчет субсидий'!G278</f>
        <v>0</v>
      </c>
      <c r="H277" s="50">
        <f t="shared" si="30"/>
        <v>0</v>
      </c>
      <c r="I277" s="49">
        <f t="shared" si="31"/>
        <v>-10.839355015915391</v>
      </c>
    </row>
    <row r="278" spans="1:9" ht="15" customHeight="1">
      <c r="A278" s="31" t="s">
        <v>261</v>
      </c>
      <c r="B278" s="47">
        <f>'Расчет субсидий'!L279</f>
        <v>-2.818181818181813</v>
      </c>
      <c r="C278" s="54">
        <f>'Расчет субсидий'!D279-1</f>
        <v>-5.3505079655262633E-2</v>
      </c>
      <c r="D278" s="54">
        <f>C278*'Расчет субсидий'!E279</f>
        <v>-0.80257619482893949</v>
      </c>
      <c r="E278" s="50">
        <f t="shared" si="33"/>
        <v>-2.818181818181813</v>
      </c>
      <c r="F278" s="54">
        <f>'Расчет субсидий'!F279-1</f>
        <v>0</v>
      </c>
      <c r="G278" s="54">
        <f>F278*'Расчет субсидий'!G279</f>
        <v>0</v>
      </c>
      <c r="H278" s="50">
        <f t="shared" si="30"/>
        <v>0</v>
      </c>
      <c r="I278" s="49">
        <f t="shared" si="31"/>
        <v>-0.80257619482893949</v>
      </c>
    </row>
    <row r="279" spans="1:9" ht="15" customHeight="1">
      <c r="A279" s="31" t="s">
        <v>262</v>
      </c>
      <c r="B279" s="47">
        <f>'Расчет субсидий'!L280</f>
        <v>-15.272727272727266</v>
      </c>
      <c r="C279" s="54">
        <f>'Расчет субсидий'!D280-1</f>
        <v>-0.27354548629768904</v>
      </c>
      <c r="D279" s="54">
        <f>C279*'Расчет субсидий'!E280</f>
        <v>-4.103182294465336</v>
      </c>
      <c r="E279" s="50">
        <f t="shared" si="33"/>
        <v>-15.272727272727266</v>
      </c>
      <c r="F279" s="54">
        <f>'Расчет субсидий'!F280-1</f>
        <v>0</v>
      </c>
      <c r="G279" s="54">
        <f>F279*'Расчет субсидий'!G280</f>
        <v>0</v>
      </c>
      <c r="H279" s="50">
        <f t="shared" si="30"/>
        <v>0</v>
      </c>
      <c r="I279" s="49">
        <f t="shared" si="31"/>
        <v>-4.103182294465336</v>
      </c>
    </row>
    <row r="280" spans="1:9" ht="15" customHeight="1">
      <c r="A280" s="31" t="s">
        <v>263</v>
      </c>
      <c r="B280" s="47">
        <f>'Расчет субсидий'!L281</f>
        <v>-28.536363636363639</v>
      </c>
      <c r="C280" s="54">
        <f>'Расчет субсидий'!D281-1</f>
        <v>-0.56885055416517694</v>
      </c>
      <c r="D280" s="54">
        <f>C280*'Расчет субсидий'!E281</f>
        <v>-8.5327583124776538</v>
      </c>
      <c r="E280" s="50">
        <f t="shared" si="33"/>
        <v>-28.536363636363639</v>
      </c>
      <c r="F280" s="54">
        <f>'Расчет субсидий'!F281-1</f>
        <v>0</v>
      </c>
      <c r="G280" s="54">
        <f>F280*'Расчет субсидий'!G281</f>
        <v>0</v>
      </c>
      <c r="H280" s="50">
        <f t="shared" si="30"/>
        <v>0</v>
      </c>
      <c r="I280" s="49">
        <f t="shared" si="31"/>
        <v>-8.5327583124776538</v>
      </c>
    </row>
    <row r="281" spans="1:9" ht="15" customHeight="1">
      <c r="A281" s="31" t="s">
        <v>264</v>
      </c>
      <c r="B281" s="47">
        <f>'Расчет субсидий'!L282</f>
        <v>-30.063636363636363</v>
      </c>
      <c r="C281" s="54">
        <f>'Расчет субсидий'!D282-1</f>
        <v>-0.65625721170395823</v>
      </c>
      <c r="D281" s="54">
        <f>C281*'Расчет субсидий'!E282</f>
        <v>-9.8438581755593741</v>
      </c>
      <c r="E281" s="50">
        <f t="shared" si="33"/>
        <v>-30.063636363636363</v>
      </c>
      <c r="F281" s="54">
        <f>'Расчет субсидий'!F282-1</f>
        <v>0</v>
      </c>
      <c r="G281" s="54">
        <f>F281*'Расчет субсидий'!G282</f>
        <v>0</v>
      </c>
      <c r="H281" s="50">
        <f t="shared" si="30"/>
        <v>0</v>
      </c>
      <c r="I281" s="49">
        <f t="shared" si="31"/>
        <v>-9.8438581755593741</v>
      </c>
    </row>
    <row r="282" spans="1:9" ht="15" customHeight="1">
      <c r="A282" s="31" t="s">
        <v>265</v>
      </c>
      <c r="B282" s="47">
        <f>'Расчет субсидий'!L283</f>
        <v>3.5454545454545467</v>
      </c>
      <c r="C282" s="54">
        <f>'Расчет субсидий'!D283-1</f>
        <v>7.3389257503950089E-2</v>
      </c>
      <c r="D282" s="54">
        <f>C282*'Расчет субсидий'!E283</f>
        <v>1.1008388625592513</v>
      </c>
      <c r="E282" s="50">
        <f t="shared" si="33"/>
        <v>3.5454545454545467</v>
      </c>
      <c r="F282" s="54">
        <f>'Расчет субсидий'!F283-1</f>
        <v>0</v>
      </c>
      <c r="G282" s="54">
        <f>F282*'Расчет субсидий'!G283</f>
        <v>0</v>
      </c>
      <c r="H282" s="50">
        <f t="shared" si="30"/>
        <v>0</v>
      </c>
      <c r="I282" s="49">
        <f t="shared" si="31"/>
        <v>1.1008388625592513</v>
      </c>
    </row>
    <row r="283" spans="1:9" ht="15" customHeight="1">
      <c r="A283" s="31" t="s">
        <v>266</v>
      </c>
      <c r="B283" s="47">
        <f>'Расчет субсидий'!L284</f>
        <v>8.9090909090909065</v>
      </c>
      <c r="C283" s="54">
        <f>'Расчет субсидий'!D284-1</f>
        <v>0.17024183142559823</v>
      </c>
      <c r="D283" s="54">
        <f>C283*'Расчет субсидий'!E284</f>
        <v>2.5536274713839733</v>
      </c>
      <c r="E283" s="50">
        <f t="shared" si="33"/>
        <v>8.9090909090909065</v>
      </c>
      <c r="F283" s="54">
        <f>'Расчет субсидий'!F284-1</f>
        <v>0</v>
      </c>
      <c r="G283" s="54">
        <f>F283*'Расчет субсидий'!G284</f>
        <v>0</v>
      </c>
      <c r="H283" s="50">
        <f t="shared" si="30"/>
        <v>0</v>
      </c>
      <c r="I283" s="49">
        <f t="shared" si="31"/>
        <v>2.5536274713839733</v>
      </c>
    </row>
    <row r="284" spans="1:9" ht="15" customHeight="1">
      <c r="A284" s="31" t="s">
        <v>267</v>
      </c>
      <c r="B284" s="47">
        <f>'Расчет субсидий'!L285</f>
        <v>6.9727272727272691</v>
      </c>
      <c r="C284" s="54">
        <f>'Расчет субсидий'!D285-1</f>
        <v>0.12490193285859696</v>
      </c>
      <c r="D284" s="54">
        <f>C284*'Расчет субсидий'!E285</f>
        <v>1.8735289928789545</v>
      </c>
      <c r="E284" s="50">
        <f t="shared" si="33"/>
        <v>6.9727272727272691</v>
      </c>
      <c r="F284" s="54">
        <f>'Расчет субсидий'!F285-1</f>
        <v>0</v>
      </c>
      <c r="G284" s="54">
        <f>F284*'Расчет субсидий'!G285</f>
        <v>0</v>
      </c>
      <c r="H284" s="50">
        <f t="shared" si="30"/>
        <v>0</v>
      </c>
      <c r="I284" s="49">
        <f t="shared" si="31"/>
        <v>1.8735289928789545</v>
      </c>
    </row>
    <row r="285" spans="1:9" ht="15" customHeight="1">
      <c r="A285" s="31" t="s">
        <v>268</v>
      </c>
      <c r="B285" s="47">
        <f>'Расчет субсидий'!L286</f>
        <v>-0.13636363636363669</v>
      </c>
      <c r="C285" s="54">
        <f>'Расчет субсидий'!D286-1</f>
        <v>-1.5917506013228944E-2</v>
      </c>
      <c r="D285" s="54">
        <f>C285*'Расчет субсидий'!E286</f>
        <v>-0.23876259019843415</v>
      </c>
      <c r="E285" s="50">
        <f t="shared" si="33"/>
        <v>-0.13636363636363669</v>
      </c>
      <c r="F285" s="54">
        <f>'Расчет субсидий'!F286-1</f>
        <v>0</v>
      </c>
      <c r="G285" s="54">
        <f>F285*'Расчет субсидий'!G286</f>
        <v>0</v>
      </c>
      <c r="H285" s="50">
        <f t="shared" si="30"/>
        <v>0</v>
      </c>
      <c r="I285" s="49">
        <f t="shared" si="31"/>
        <v>-0.23876259019843415</v>
      </c>
    </row>
    <row r="286" spans="1:9" ht="15" customHeight="1">
      <c r="A286" s="31" t="s">
        <v>269</v>
      </c>
      <c r="B286" s="47">
        <f>'Расчет субсидий'!L287</f>
        <v>9.9181818181818073</v>
      </c>
      <c r="C286" s="54">
        <f>'Расчет субсидий'!D287-1</f>
        <v>0.17350357258850369</v>
      </c>
      <c r="D286" s="54">
        <f>C286*'Расчет субсидий'!E287</f>
        <v>2.6025535888275551</v>
      </c>
      <c r="E286" s="50">
        <f t="shared" si="33"/>
        <v>9.9181818181818073</v>
      </c>
      <c r="F286" s="54">
        <f>'Расчет субсидий'!F287-1</f>
        <v>0</v>
      </c>
      <c r="G286" s="54">
        <f>F286*'Расчет субсидий'!G287</f>
        <v>0</v>
      </c>
      <c r="H286" s="50">
        <f t="shared" si="30"/>
        <v>0</v>
      </c>
      <c r="I286" s="49">
        <f t="shared" si="31"/>
        <v>2.6025535888275551</v>
      </c>
    </row>
    <row r="287" spans="1:9" ht="15" customHeight="1">
      <c r="A287" s="31" t="s">
        <v>270</v>
      </c>
      <c r="B287" s="47">
        <f>'Расчет субсидий'!L288</f>
        <v>-1.9727272727272691</v>
      </c>
      <c r="C287" s="54">
        <f>'Расчет субсидий'!D288-1</f>
        <v>-3.6014438244817204E-2</v>
      </c>
      <c r="D287" s="54">
        <f>C287*'Расчет субсидий'!E288</f>
        <v>-0.54021657367225806</v>
      </c>
      <c r="E287" s="50">
        <f t="shared" si="33"/>
        <v>-1.9727272727272689</v>
      </c>
      <c r="F287" s="54">
        <f>'Расчет субсидий'!F288-1</f>
        <v>0</v>
      </c>
      <c r="G287" s="54">
        <f>F287*'Расчет субсидий'!G288</f>
        <v>0</v>
      </c>
      <c r="H287" s="50">
        <f t="shared" si="30"/>
        <v>0</v>
      </c>
      <c r="I287" s="49">
        <f t="shared" si="31"/>
        <v>-0.54021657367225806</v>
      </c>
    </row>
    <row r="288" spans="1:9" ht="15" customHeight="1">
      <c r="A288" s="31" t="s">
        <v>271</v>
      </c>
      <c r="B288" s="47">
        <f>'Расчет субсидий'!L289</f>
        <v>0.13636363636363624</v>
      </c>
      <c r="C288" s="54">
        <f>'Расчет субсидий'!D289-1</f>
        <v>7.9911005315538963E-2</v>
      </c>
      <c r="D288" s="54">
        <f>C288*'Расчет субсидий'!E289</f>
        <v>1.1986650797330844</v>
      </c>
      <c r="E288" s="50">
        <f t="shared" si="33"/>
        <v>0.13636363636363624</v>
      </c>
      <c r="F288" s="54">
        <f>'Расчет субсидий'!F289-1</f>
        <v>0</v>
      </c>
      <c r="G288" s="54">
        <f>F288*'Расчет субсидий'!G289</f>
        <v>0</v>
      </c>
      <c r="H288" s="50">
        <f t="shared" si="30"/>
        <v>0</v>
      </c>
      <c r="I288" s="49">
        <f t="shared" si="31"/>
        <v>1.1986650797330844</v>
      </c>
    </row>
    <row r="289" spans="1:9" ht="15" customHeight="1">
      <c r="A289" s="31" t="s">
        <v>164</v>
      </c>
      <c r="B289" s="47">
        <f>'Расчет субсидий'!L290</f>
        <v>1.2909090909090963</v>
      </c>
      <c r="C289" s="54">
        <f>'Расчет субсидий'!D290-1</f>
        <v>2.5391151650534294E-2</v>
      </c>
      <c r="D289" s="54">
        <f>C289*'Расчет субсидий'!E290</f>
        <v>0.38086727475801441</v>
      </c>
      <c r="E289" s="50">
        <f t="shared" si="33"/>
        <v>1.2909090909090963</v>
      </c>
      <c r="F289" s="54">
        <f>'Расчет субсидий'!F290-1</f>
        <v>0</v>
      </c>
      <c r="G289" s="54">
        <f>F289*'Расчет субсидий'!G290</f>
        <v>0</v>
      </c>
      <c r="H289" s="50">
        <f t="shared" si="30"/>
        <v>0</v>
      </c>
      <c r="I289" s="49">
        <f t="shared" si="31"/>
        <v>0.38086727475801441</v>
      </c>
    </row>
    <row r="290" spans="1:9" ht="15" customHeight="1">
      <c r="A290" s="30" t="s">
        <v>272</v>
      </c>
      <c r="B290" s="51"/>
      <c r="C290" s="52"/>
      <c r="D290" s="52"/>
      <c r="E290" s="53"/>
      <c r="F290" s="53"/>
      <c r="G290" s="53"/>
      <c r="H290" s="53"/>
      <c r="I290" s="53"/>
    </row>
    <row r="291" spans="1:9" ht="15" customHeight="1">
      <c r="A291" s="31" t="s">
        <v>68</v>
      </c>
      <c r="B291" s="47">
        <f>'Расчет субсидий'!L292</f>
        <v>-20.027272727272731</v>
      </c>
      <c r="C291" s="54">
        <f>'Расчет субсидий'!D292-1</f>
        <v>-0.48566149703823425</v>
      </c>
      <c r="D291" s="54">
        <f>C291*'Расчет субсидий'!E292</f>
        <v>-7.2849224555735139</v>
      </c>
      <c r="E291" s="50">
        <f t="shared" ref="E291:E314" si="34">$B291*D291/$I291</f>
        <v>-20.027272727272731</v>
      </c>
      <c r="F291" s="54">
        <f>'Расчет субсидий'!F292-1</f>
        <v>0</v>
      </c>
      <c r="G291" s="54">
        <f>F291*'Расчет субсидий'!G292</f>
        <v>0</v>
      </c>
      <c r="H291" s="50">
        <f t="shared" si="30"/>
        <v>0</v>
      </c>
      <c r="I291" s="49">
        <f t="shared" si="31"/>
        <v>-7.2849224555735139</v>
      </c>
    </row>
    <row r="292" spans="1:9" ht="15" customHeight="1">
      <c r="A292" s="31" t="s">
        <v>273</v>
      </c>
      <c r="B292" s="47">
        <f>'Расчет субсидий'!L293</f>
        <v>-32.909090909090907</v>
      </c>
      <c r="C292" s="54">
        <f>'Расчет субсидий'!D293-1</f>
        <v>-0.76283989743589753</v>
      </c>
      <c r="D292" s="54">
        <f>C292*'Расчет субсидий'!E293</f>
        <v>-11.442598461538463</v>
      </c>
      <c r="E292" s="50">
        <f t="shared" si="34"/>
        <v>-32.909090909090907</v>
      </c>
      <c r="F292" s="54">
        <f>'Расчет субсидий'!F293-1</f>
        <v>0</v>
      </c>
      <c r="G292" s="54">
        <f>F292*'Расчет субсидий'!G293</f>
        <v>0</v>
      </c>
      <c r="H292" s="50">
        <f t="shared" si="30"/>
        <v>0</v>
      </c>
      <c r="I292" s="49">
        <f t="shared" si="31"/>
        <v>-11.442598461538463</v>
      </c>
    </row>
    <row r="293" spans="1:9" ht="15" customHeight="1">
      <c r="A293" s="31" t="s">
        <v>274</v>
      </c>
      <c r="B293" s="47">
        <f>'Расчет субсидий'!L294</f>
        <v>-5.9272727272727259</v>
      </c>
      <c r="C293" s="54">
        <f>'Расчет субсидий'!D294-1</f>
        <v>-0.63044268306506535</v>
      </c>
      <c r="D293" s="54">
        <f>C293*'Расчет субсидий'!E294</f>
        <v>-9.4566402459759793</v>
      </c>
      <c r="E293" s="50">
        <f t="shared" si="34"/>
        <v>-5.9272727272727259</v>
      </c>
      <c r="F293" s="54">
        <f>'Расчет субсидий'!F294-1</f>
        <v>0</v>
      </c>
      <c r="G293" s="54">
        <f>F293*'Расчет субсидий'!G294</f>
        <v>0</v>
      </c>
      <c r="H293" s="50">
        <f t="shared" si="30"/>
        <v>0</v>
      </c>
      <c r="I293" s="49">
        <f t="shared" si="31"/>
        <v>-9.4566402459759793</v>
      </c>
    </row>
    <row r="294" spans="1:9" ht="15" customHeight="1">
      <c r="A294" s="31" t="s">
        <v>50</v>
      </c>
      <c r="B294" s="47">
        <f>'Расчет субсидий'!L295</f>
        <v>-0.60909090909090935</v>
      </c>
      <c r="C294" s="54">
        <f>'Расчет субсидий'!D295-1</f>
        <v>-0.15863564505941286</v>
      </c>
      <c r="D294" s="54">
        <f>C294*'Расчет субсидий'!E295</f>
        <v>-2.3795346758911928</v>
      </c>
      <c r="E294" s="50">
        <f t="shared" si="34"/>
        <v>-0.60909090909090935</v>
      </c>
      <c r="F294" s="54">
        <f>'Расчет субсидий'!F295-1</f>
        <v>0</v>
      </c>
      <c r="G294" s="54">
        <f>F294*'Расчет субсидий'!G295</f>
        <v>0</v>
      </c>
      <c r="H294" s="50">
        <f t="shared" si="30"/>
        <v>0</v>
      </c>
      <c r="I294" s="49">
        <f t="shared" si="31"/>
        <v>-2.3795346758911928</v>
      </c>
    </row>
    <row r="295" spans="1:9" ht="15" customHeight="1">
      <c r="A295" s="31" t="s">
        <v>275</v>
      </c>
      <c r="B295" s="47">
        <f>'Расчет субсидий'!L296</f>
        <v>-10.93636363636363</v>
      </c>
      <c r="C295" s="54">
        <f>'Расчет субсидий'!D296-1</f>
        <v>-0.31591426874653594</v>
      </c>
      <c r="D295" s="54">
        <f>C295*'Расчет субсидий'!E296</f>
        <v>-4.7387140311980396</v>
      </c>
      <c r="E295" s="50">
        <f t="shared" si="34"/>
        <v>-10.93636363636363</v>
      </c>
      <c r="F295" s="54">
        <f>'Расчет субсидий'!F296-1</f>
        <v>0</v>
      </c>
      <c r="G295" s="54">
        <f>F295*'Расчет субсидий'!G296</f>
        <v>0</v>
      </c>
      <c r="H295" s="50">
        <f t="shared" si="30"/>
        <v>0</v>
      </c>
      <c r="I295" s="49">
        <f t="shared" si="31"/>
        <v>-4.7387140311980396</v>
      </c>
    </row>
    <row r="296" spans="1:9" ht="15" customHeight="1">
      <c r="A296" s="31" t="s">
        <v>276</v>
      </c>
      <c r="B296" s="47">
        <f>'Расчет субсидий'!L297</f>
        <v>-36.727272727272734</v>
      </c>
      <c r="C296" s="54">
        <f>'Расчет субсидий'!D297-1</f>
        <v>-0.65961535115278669</v>
      </c>
      <c r="D296" s="54">
        <f>C296*'Расчет субсидий'!E297</f>
        <v>-9.8942302672917997</v>
      </c>
      <c r="E296" s="50">
        <f t="shared" si="34"/>
        <v>-36.727272727272734</v>
      </c>
      <c r="F296" s="54">
        <f>'Расчет субсидий'!F297-1</f>
        <v>0</v>
      </c>
      <c r="G296" s="54">
        <f>F296*'Расчет субсидий'!G297</f>
        <v>0</v>
      </c>
      <c r="H296" s="50">
        <f t="shared" si="30"/>
        <v>0</v>
      </c>
      <c r="I296" s="49">
        <f t="shared" si="31"/>
        <v>-9.8942302672917997</v>
      </c>
    </row>
    <row r="297" spans="1:9" ht="15" customHeight="1">
      <c r="A297" s="31" t="s">
        <v>277</v>
      </c>
      <c r="B297" s="47">
        <f>'Расчет субсидий'!L298</f>
        <v>-1.7727272727272734</v>
      </c>
      <c r="C297" s="54">
        <f>'Расчет субсидий'!D298-1</f>
        <v>-0.28355224460186135</v>
      </c>
      <c r="D297" s="54">
        <f>C297*'Расчет субсидий'!E298</f>
        <v>-4.2532836690279199</v>
      </c>
      <c r="E297" s="50">
        <f t="shared" si="34"/>
        <v>-1.7727272727272734</v>
      </c>
      <c r="F297" s="54">
        <f>'Расчет субсидий'!F298-1</f>
        <v>0</v>
      </c>
      <c r="G297" s="54">
        <f>F297*'Расчет субсидий'!G298</f>
        <v>0</v>
      </c>
      <c r="H297" s="50">
        <f t="shared" si="30"/>
        <v>0</v>
      </c>
      <c r="I297" s="49">
        <f t="shared" si="31"/>
        <v>-4.2532836690279199</v>
      </c>
    </row>
    <row r="298" spans="1:9" ht="15" customHeight="1">
      <c r="A298" s="31" t="s">
        <v>278</v>
      </c>
      <c r="B298" s="47">
        <f>'Расчет субсидий'!L299</f>
        <v>-38.63636363636364</v>
      </c>
      <c r="C298" s="54">
        <f>'Расчет субсидий'!D299-1</f>
        <v>-0.62182482047049115</v>
      </c>
      <c r="D298" s="54">
        <f>C298*'Расчет субсидий'!E299</f>
        <v>-9.3273723070573666</v>
      </c>
      <c r="E298" s="50">
        <f t="shared" si="34"/>
        <v>-38.63636363636364</v>
      </c>
      <c r="F298" s="54">
        <f>'Расчет субсидий'!F299-1</f>
        <v>0</v>
      </c>
      <c r="G298" s="54">
        <f>F298*'Расчет субсидий'!G299</f>
        <v>0</v>
      </c>
      <c r="H298" s="50">
        <f t="shared" si="30"/>
        <v>0</v>
      </c>
      <c r="I298" s="49">
        <f t="shared" si="31"/>
        <v>-9.3273723070573666</v>
      </c>
    </row>
    <row r="299" spans="1:9" ht="15" customHeight="1">
      <c r="A299" s="31" t="s">
        <v>279</v>
      </c>
      <c r="B299" s="47">
        <f>'Расчет субсидий'!L300</f>
        <v>-16.536363636363632</v>
      </c>
      <c r="C299" s="54">
        <f>'Расчет субсидий'!D300-1</f>
        <v>-0.77283560348783853</v>
      </c>
      <c r="D299" s="54">
        <f>C299*'Расчет субсидий'!E300</f>
        <v>-11.592534052317578</v>
      </c>
      <c r="E299" s="50">
        <f t="shared" si="34"/>
        <v>-16.536363636363632</v>
      </c>
      <c r="F299" s="54">
        <f>'Расчет субсидий'!F300-1</f>
        <v>0</v>
      </c>
      <c r="G299" s="54">
        <f>F299*'Расчет субсидий'!G300</f>
        <v>0</v>
      </c>
      <c r="H299" s="50">
        <f t="shared" si="30"/>
        <v>0</v>
      </c>
      <c r="I299" s="49">
        <f t="shared" si="31"/>
        <v>-11.592534052317578</v>
      </c>
    </row>
    <row r="300" spans="1:9" ht="15" customHeight="1">
      <c r="A300" s="31" t="s">
        <v>280</v>
      </c>
      <c r="B300" s="47">
        <f>'Расчет субсидий'!L301</f>
        <v>-5.0545454545454547</v>
      </c>
      <c r="C300" s="54">
        <f>'Расчет субсидий'!D301-1</f>
        <v>-0.2971911970758464</v>
      </c>
      <c r="D300" s="54">
        <f>C300*'Расчет субсидий'!E301</f>
        <v>-4.4578679561376964</v>
      </c>
      <c r="E300" s="50">
        <f t="shared" si="34"/>
        <v>-5.0545454545454547</v>
      </c>
      <c r="F300" s="54">
        <f>'Расчет субсидий'!F301-1</f>
        <v>0</v>
      </c>
      <c r="G300" s="54">
        <f>F300*'Расчет субсидий'!G301</f>
        <v>0</v>
      </c>
      <c r="H300" s="50">
        <f t="shared" si="30"/>
        <v>0</v>
      </c>
      <c r="I300" s="49">
        <f t="shared" si="31"/>
        <v>-4.4578679561376964</v>
      </c>
    </row>
    <row r="301" spans="1:9" ht="15" customHeight="1">
      <c r="A301" s="31" t="s">
        <v>281</v>
      </c>
      <c r="B301" s="47">
        <f>'Расчет субсидий'!L302</f>
        <v>-40.763636363636365</v>
      </c>
      <c r="C301" s="54">
        <f>'Расчет субсидий'!D302-1</f>
        <v>-0.62771210607970507</v>
      </c>
      <c r="D301" s="54">
        <f>C301*'Расчет субсидий'!E302</f>
        <v>-9.4156815911955754</v>
      </c>
      <c r="E301" s="50">
        <f t="shared" si="34"/>
        <v>-40.763636363636365</v>
      </c>
      <c r="F301" s="54">
        <f>'Расчет субсидий'!F302-1</f>
        <v>0</v>
      </c>
      <c r="G301" s="54">
        <f>F301*'Расчет субсидий'!G302</f>
        <v>0</v>
      </c>
      <c r="H301" s="50">
        <f t="shared" si="30"/>
        <v>0</v>
      </c>
      <c r="I301" s="49">
        <f t="shared" si="31"/>
        <v>-9.4156815911955754</v>
      </c>
    </row>
    <row r="302" spans="1:9" ht="15" customHeight="1">
      <c r="A302" s="31" t="s">
        <v>282</v>
      </c>
      <c r="B302" s="47">
        <f>'Расчет субсидий'!L303</f>
        <v>0.59090909090909083</v>
      </c>
      <c r="C302" s="54">
        <f>'Расчет субсидий'!D303-1</f>
        <v>0.21404968901788868</v>
      </c>
      <c r="D302" s="54">
        <f>C302*'Расчет субсидий'!E303</f>
        <v>3.2107453352683302</v>
      </c>
      <c r="E302" s="50">
        <f t="shared" si="34"/>
        <v>0.59090909090909083</v>
      </c>
      <c r="F302" s="54">
        <f>'Расчет субсидий'!F303-1</f>
        <v>0</v>
      </c>
      <c r="G302" s="54">
        <f>F302*'Расчет субсидий'!G303</f>
        <v>0</v>
      </c>
      <c r="H302" s="50">
        <f t="shared" si="30"/>
        <v>0</v>
      </c>
      <c r="I302" s="49">
        <f t="shared" si="31"/>
        <v>3.2107453352683302</v>
      </c>
    </row>
    <row r="303" spans="1:9" ht="15" customHeight="1">
      <c r="A303" s="31" t="s">
        <v>283</v>
      </c>
      <c r="B303" s="47">
        <f>'Расчет субсидий'!L304</f>
        <v>-31.75454545454545</v>
      </c>
      <c r="C303" s="54">
        <f>'Расчет субсидий'!D304-1</f>
        <v>-0.75002970112606893</v>
      </c>
      <c r="D303" s="54">
        <f>C303*'Расчет субсидий'!E304</f>
        <v>-11.250445516891034</v>
      </c>
      <c r="E303" s="50">
        <f t="shared" si="34"/>
        <v>-31.75454545454545</v>
      </c>
      <c r="F303" s="54">
        <f>'Расчет субсидий'!F304-1</f>
        <v>0</v>
      </c>
      <c r="G303" s="54">
        <f>F303*'Расчет субсидий'!G304</f>
        <v>0</v>
      </c>
      <c r="H303" s="50">
        <f t="shared" si="30"/>
        <v>0</v>
      </c>
      <c r="I303" s="49">
        <f t="shared" si="31"/>
        <v>-11.250445516891034</v>
      </c>
    </row>
    <row r="304" spans="1:9" ht="15" customHeight="1">
      <c r="A304" s="31" t="s">
        <v>284</v>
      </c>
      <c r="B304" s="47">
        <f>'Расчет субсидий'!L305</f>
        <v>-1.4090909090909092</v>
      </c>
      <c r="C304" s="54">
        <f>'Расчет субсидий'!D305-1</f>
        <v>-0.61470061298577627</v>
      </c>
      <c r="D304" s="54">
        <f>C304*'Расчет субсидий'!E305</f>
        <v>-9.2205091947866435</v>
      </c>
      <c r="E304" s="50">
        <f t="shared" si="34"/>
        <v>-1.4090909090909092</v>
      </c>
      <c r="F304" s="54">
        <f>'Расчет субсидий'!F305-1</f>
        <v>0</v>
      </c>
      <c r="G304" s="54">
        <f>F304*'Расчет субсидий'!G305</f>
        <v>0</v>
      </c>
      <c r="H304" s="50">
        <f t="shared" si="30"/>
        <v>0</v>
      </c>
      <c r="I304" s="49">
        <f t="shared" si="31"/>
        <v>-9.2205091947866435</v>
      </c>
    </row>
    <row r="305" spans="1:9" ht="15" customHeight="1">
      <c r="A305" s="31" t="s">
        <v>285</v>
      </c>
      <c r="B305" s="47">
        <f>'Расчет субсидий'!L306</f>
        <v>-3.081818181818182</v>
      </c>
      <c r="C305" s="54">
        <f>'Расчет субсидий'!D306-1</f>
        <v>-0.42825528962675563</v>
      </c>
      <c r="D305" s="54">
        <f>C305*'Расчет субсидий'!E306</f>
        <v>-6.4238293444013346</v>
      </c>
      <c r="E305" s="50">
        <f t="shared" si="34"/>
        <v>-3.081818181818182</v>
      </c>
      <c r="F305" s="54">
        <f>'Расчет субсидий'!F306-1</f>
        <v>0</v>
      </c>
      <c r="G305" s="54">
        <f>F305*'Расчет субсидий'!G306</f>
        <v>0</v>
      </c>
      <c r="H305" s="50">
        <f t="shared" si="30"/>
        <v>0</v>
      </c>
      <c r="I305" s="49">
        <f t="shared" si="31"/>
        <v>-6.4238293444013346</v>
      </c>
    </row>
    <row r="306" spans="1:9" ht="15" customHeight="1">
      <c r="A306" s="31" t="s">
        <v>286</v>
      </c>
      <c r="B306" s="47">
        <f>'Расчет субсидий'!L307</f>
        <v>0.50909090909090926</v>
      </c>
      <c r="C306" s="54">
        <f>'Расчет субсидий'!D307-1</f>
        <v>0.28035383936412139</v>
      </c>
      <c r="D306" s="54">
        <f>C306*'Расчет субсидий'!E307</f>
        <v>4.2053075904618211</v>
      </c>
      <c r="E306" s="50">
        <f t="shared" si="34"/>
        <v>0.50909090909090926</v>
      </c>
      <c r="F306" s="54">
        <f>'Расчет субсидий'!F307-1</f>
        <v>0</v>
      </c>
      <c r="G306" s="54">
        <f>F306*'Расчет субсидий'!G307</f>
        <v>0</v>
      </c>
      <c r="H306" s="50">
        <f t="shared" si="30"/>
        <v>0</v>
      </c>
      <c r="I306" s="49">
        <f t="shared" si="31"/>
        <v>4.2053075904618211</v>
      </c>
    </row>
    <row r="307" spans="1:9" ht="15" customHeight="1">
      <c r="A307" s="31" t="s">
        <v>287</v>
      </c>
      <c r="B307" s="47">
        <f>'Расчет субсидий'!L308</f>
        <v>0.1272727272727272</v>
      </c>
      <c r="C307" s="54">
        <f>'Расчет субсидий'!D308-1</f>
        <v>0.15255920905533937</v>
      </c>
      <c r="D307" s="54">
        <f>C307*'Расчет субсидий'!E308</f>
        <v>2.2883881358300906</v>
      </c>
      <c r="E307" s="50">
        <f t="shared" si="34"/>
        <v>0.1272727272727272</v>
      </c>
      <c r="F307" s="54">
        <f>'Расчет субсидий'!F308-1</f>
        <v>0</v>
      </c>
      <c r="G307" s="54">
        <f>F307*'Расчет субсидий'!G308</f>
        <v>0</v>
      </c>
      <c r="H307" s="50">
        <f t="shared" si="30"/>
        <v>0</v>
      </c>
      <c r="I307" s="49">
        <f t="shared" si="31"/>
        <v>2.2883881358300906</v>
      </c>
    </row>
    <row r="308" spans="1:9" ht="15" customHeight="1">
      <c r="A308" s="31" t="s">
        <v>288</v>
      </c>
      <c r="B308" s="47">
        <f>'Расчет субсидий'!L309</f>
        <v>-23.709090909090907</v>
      </c>
      <c r="C308" s="54">
        <f>'Расчет субсидий'!D309-1</f>
        <v>-0.7472095900150092</v>
      </c>
      <c r="D308" s="54">
        <f>C308*'Расчет субсидий'!E309</f>
        <v>-11.208143850225138</v>
      </c>
      <c r="E308" s="50">
        <f t="shared" si="34"/>
        <v>-23.709090909090907</v>
      </c>
      <c r="F308" s="54">
        <f>'Расчет субсидий'!F309-1</f>
        <v>0</v>
      </c>
      <c r="G308" s="54">
        <f>F308*'Расчет субсидий'!G309</f>
        <v>0</v>
      </c>
      <c r="H308" s="50">
        <f t="shared" si="30"/>
        <v>0</v>
      </c>
      <c r="I308" s="49">
        <f t="shared" si="31"/>
        <v>-11.208143850225138</v>
      </c>
    </row>
    <row r="309" spans="1:9" ht="15" customHeight="1">
      <c r="A309" s="31" t="s">
        <v>289</v>
      </c>
      <c r="B309" s="47">
        <f>'Расчет субсидий'!L310</f>
        <v>-34.36363636363636</v>
      </c>
      <c r="C309" s="54">
        <f>'Расчет субсидий'!D310-1</f>
        <v>-0.68743918571875984</v>
      </c>
      <c r="D309" s="54">
        <f>C309*'Расчет субсидий'!E310</f>
        <v>-10.311587785781398</v>
      </c>
      <c r="E309" s="50">
        <f t="shared" si="34"/>
        <v>-34.36363636363636</v>
      </c>
      <c r="F309" s="54">
        <f>'Расчет субсидий'!F310-1</f>
        <v>0</v>
      </c>
      <c r="G309" s="54">
        <f>F309*'Расчет субсидий'!G310</f>
        <v>0</v>
      </c>
      <c r="H309" s="50">
        <f t="shared" si="30"/>
        <v>0</v>
      </c>
      <c r="I309" s="49">
        <f t="shared" si="31"/>
        <v>-10.311587785781398</v>
      </c>
    </row>
    <row r="310" spans="1:9" ht="15" customHeight="1">
      <c r="A310" s="31" t="s">
        <v>290</v>
      </c>
      <c r="B310" s="47">
        <f>'Расчет субсидий'!L311</f>
        <v>-33.86363636363636</v>
      </c>
      <c r="C310" s="54">
        <f>'Расчет субсидий'!D311-1</f>
        <v>-0.55085500748928307</v>
      </c>
      <c r="D310" s="54">
        <f>C310*'Расчет субсидий'!E311</f>
        <v>-8.2628251123392467</v>
      </c>
      <c r="E310" s="50">
        <f t="shared" si="34"/>
        <v>-33.86363636363636</v>
      </c>
      <c r="F310" s="54">
        <f>'Расчет субсидий'!F311-1</f>
        <v>0</v>
      </c>
      <c r="G310" s="54">
        <f>F310*'Расчет субсидий'!G311</f>
        <v>0</v>
      </c>
      <c r="H310" s="50">
        <f t="shared" si="30"/>
        <v>0</v>
      </c>
      <c r="I310" s="49">
        <f t="shared" si="31"/>
        <v>-8.2628251123392467</v>
      </c>
    </row>
    <row r="311" spans="1:9" ht="15" customHeight="1">
      <c r="A311" s="31" t="s">
        <v>291</v>
      </c>
      <c r="B311" s="47">
        <f>'Расчет субсидий'!L312</f>
        <v>0.15454545454545432</v>
      </c>
      <c r="C311" s="54">
        <f>'Расчет субсидий'!D312-1</f>
        <v>3.2679726070075965E-2</v>
      </c>
      <c r="D311" s="54">
        <f>C311*'Расчет субсидий'!E312</f>
        <v>0.49019589105113948</v>
      </c>
      <c r="E311" s="50">
        <f t="shared" si="34"/>
        <v>0.15454545454545432</v>
      </c>
      <c r="F311" s="54">
        <f>'Расчет субсидий'!F312-1</f>
        <v>0</v>
      </c>
      <c r="G311" s="54">
        <f>F311*'Расчет субсидий'!G312</f>
        <v>0</v>
      </c>
      <c r="H311" s="50">
        <f t="shared" si="30"/>
        <v>0</v>
      </c>
      <c r="I311" s="49">
        <f t="shared" si="31"/>
        <v>0.49019589105113948</v>
      </c>
    </row>
    <row r="312" spans="1:9" ht="15" customHeight="1">
      <c r="A312" s="31" t="s">
        <v>292</v>
      </c>
      <c r="B312" s="47">
        <f>'Расчет субсидий'!L313</f>
        <v>-7.3545454545454518</v>
      </c>
      <c r="C312" s="54">
        <f>'Расчет субсидий'!D313-1</f>
        <v>-0.46193200262684975</v>
      </c>
      <c r="D312" s="54">
        <f>C312*'Расчет субсидий'!E313</f>
        <v>-6.9289800394027461</v>
      </c>
      <c r="E312" s="50">
        <f t="shared" si="34"/>
        <v>-7.3545454545454518</v>
      </c>
      <c r="F312" s="54">
        <f>'Расчет субсидий'!F313-1</f>
        <v>0</v>
      </c>
      <c r="G312" s="54">
        <f>F312*'Расчет субсидий'!G313</f>
        <v>0</v>
      </c>
      <c r="H312" s="50">
        <f t="shared" si="30"/>
        <v>0</v>
      </c>
      <c r="I312" s="49">
        <f t="shared" si="31"/>
        <v>-6.9289800394027461</v>
      </c>
    </row>
    <row r="313" spans="1:9" ht="15" customHeight="1">
      <c r="A313" s="31" t="s">
        <v>293</v>
      </c>
      <c r="B313" s="47">
        <f>'Расчет субсидий'!L314</f>
        <v>-8.8454545454545475</v>
      </c>
      <c r="C313" s="54">
        <f>'Расчет субсидий'!D314-1</f>
        <v>-0.53308454058534749</v>
      </c>
      <c r="D313" s="54">
        <f>C313*'Расчет субсидий'!E314</f>
        <v>-7.9962681087802121</v>
      </c>
      <c r="E313" s="50">
        <f t="shared" si="34"/>
        <v>-8.8454545454545475</v>
      </c>
      <c r="F313" s="54">
        <f>'Расчет субсидий'!F314-1</f>
        <v>0</v>
      </c>
      <c r="G313" s="54">
        <f>F313*'Расчет субсидий'!G314</f>
        <v>0</v>
      </c>
      <c r="H313" s="50">
        <f t="shared" ref="H313:H376" si="35">$B313*G313/$I313</f>
        <v>0</v>
      </c>
      <c r="I313" s="49">
        <f t="shared" ref="I313:I376" si="36">D313+G313</f>
        <v>-7.9962681087802121</v>
      </c>
    </row>
    <row r="314" spans="1:9" ht="15" customHeight="1">
      <c r="A314" s="31" t="s">
        <v>294</v>
      </c>
      <c r="B314" s="47">
        <f>'Расчет субсидий'!L315</f>
        <v>-10.972727272727276</v>
      </c>
      <c r="C314" s="54">
        <f>'Расчет субсидий'!D315-1</f>
        <v>-0.37170314662699655</v>
      </c>
      <c r="D314" s="54">
        <f>C314*'Расчет субсидий'!E315</f>
        <v>-5.5755471994049479</v>
      </c>
      <c r="E314" s="50">
        <f t="shared" si="34"/>
        <v>-10.972727272727276</v>
      </c>
      <c r="F314" s="54">
        <f>'Расчет субсидий'!F315-1</f>
        <v>0</v>
      </c>
      <c r="G314" s="54">
        <f>F314*'Расчет субсидий'!G315</f>
        <v>0</v>
      </c>
      <c r="H314" s="50">
        <f t="shared" si="35"/>
        <v>0</v>
      </c>
      <c r="I314" s="49">
        <f t="shared" si="36"/>
        <v>-5.5755471994049479</v>
      </c>
    </row>
    <row r="315" spans="1:9" ht="15" customHeight="1">
      <c r="A315" s="30" t="s">
        <v>295</v>
      </c>
      <c r="B315" s="51"/>
      <c r="C315" s="52"/>
      <c r="D315" s="52"/>
      <c r="E315" s="53"/>
      <c r="F315" s="53"/>
      <c r="G315" s="53"/>
      <c r="H315" s="53"/>
      <c r="I315" s="53"/>
    </row>
    <row r="316" spans="1:9" ht="15" customHeight="1">
      <c r="A316" s="31" t="s">
        <v>296</v>
      </c>
      <c r="B316" s="47">
        <f>'Расчет субсидий'!L317</f>
        <v>0.88181818181818183</v>
      </c>
      <c r="C316" s="54">
        <f>'Расчет субсидий'!D317-1</f>
        <v>0.25301367405978792</v>
      </c>
      <c r="D316" s="54">
        <f>C316*'Расчет субсидий'!E317</f>
        <v>3.795205110896819</v>
      </c>
      <c r="E316" s="50">
        <f t="shared" ref="E316:E330" si="37">$B316*D316/$I316</f>
        <v>0.88181818181818183</v>
      </c>
      <c r="F316" s="54">
        <f>'Расчет субсидий'!F317-1</f>
        <v>0</v>
      </c>
      <c r="G316" s="54">
        <f>F316*'Расчет субсидий'!G317</f>
        <v>0</v>
      </c>
      <c r="H316" s="50">
        <f t="shared" si="35"/>
        <v>0</v>
      </c>
      <c r="I316" s="49">
        <f t="shared" si="36"/>
        <v>3.795205110896819</v>
      </c>
    </row>
    <row r="317" spans="1:9" ht="15" customHeight="1">
      <c r="A317" s="31" t="s">
        <v>297</v>
      </c>
      <c r="B317" s="47">
        <f>'Расчет субсидий'!L318</f>
        <v>-3.0636363636363626</v>
      </c>
      <c r="C317" s="54">
        <f>'Расчет субсидий'!D318-1</f>
        <v>-0.44930688871824409</v>
      </c>
      <c r="D317" s="54">
        <f>C317*'Расчет субсидий'!E318</f>
        <v>-6.7396033307736616</v>
      </c>
      <c r="E317" s="50">
        <f t="shared" si="37"/>
        <v>-3.0636363636363626</v>
      </c>
      <c r="F317" s="54">
        <f>'Расчет субсидий'!F318-1</f>
        <v>0</v>
      </c>
      <c r="G317" s="54">
        <f>F317*'Расчет субсидий'!G318</f>
        <v>0</v>
      </c>
      <c r="H317" s="50">
        <f t="shared" si="35"/>
        <v>0</v>
      </c>
      <c r="I317" s="49">
        <f t="shared" si="36"/>
        <v>-6.7396033307736616</v>
      </c>
    </row>
    <row r="318" spans="1:9" ht="15" customHeight="1">
      <c r="A318" s="31" t="s">
        <v>298</v>
      </c>
      <c r="B318" s="47">
        <f>'Расчет субсидий'!L319</f>
        <v>-21.072727272727263</v>
      </c>
      <c r="C318" s="54">
        <f>'Расчет субсидий'!D319-1</f>
        <v>-0.54742579227696408</v>
      </c>
      <c r="D318" s="54">
        <f>C318*'Расчет субсидий'!E319</f>
        <v>-8.2113868841544608</v>
      </c>
      <c r="E318" s="50">
        <f t="shared" si="37"/>
        <v>-21.072727272727263</v>
      </c>
      <c r="F318" s="54">
        <f>'Расчет субсидий'!F319-1</f>
        <v>0</v>
      </c>
      <c r="G318" s="54">
        <f>F318*'Расчет субсидий'!G319</f>
        <v>0</v>
      </c>
      <c r="H318" s="50">
        <f t="shared" si="35"/>
        <v>0</v>
      </c>
      <c r="I318" s="49">
        <f t="shared" si="36"/>
        <v>-8.2113868841544608</v>
      </c>
    </row>
    <row r="319" spans="1:9" ht="15" customHeight="1">
      <c r="A319" s="31" t="s">
        <v>299</v>
      </c>
      <c r="B319" s="47">
        <f>'Расчет субсидий'!L320</f>
        <v>-38.200000000000003</v>
      </c>
      <c r="C319" s="54">
        <f>'Расчет субсидий'!D320-1</f>
        <v>-0.70049933022122945</v>
      </c>
      <c r="D319" s="54">
        <f>C319*'Расчет субсидий'!E320</f>
        <v>-10.507489953318442</v>
      </c>
      <c r="E319" s="50">
        <f t="shared" si="37"/>
        <v>-38.200000000000003</v>
      </c>
      <c r="F319" s="54">
        <f>'Расчет субсидий'!F320-1</f>
        <v>0</v>
      </c>
      <c r="G319" s="54">
        <f>F319*'Расчет субсидий'!G320</f>
        <v>0</v>
      </c>
      <c r="H319" s="50">
        <f t="shared" si="35"/>
        <v>0</v>
      </c>
      <c r="I319" s="49">
        <f t="shared" si="36"/>
        <v>-10.507489953318442</v>
      </c>
    </row>
    <row r="320" spans="1:9" ht="15" customHeight="1">
      <c r="A320" s="31" t="s">
        <v>300</v>
      </c>
      <c r="B320" s="47">
        <f>'Расчет субсидий'!L321</f>
        <v>-11.627272727272732</v>
      </c>
      <c r="C320" s="54">
        <f>'Расчет субсидий'!D321-1</f>
        <v>-0.26992805797101438</v>
      </c>
      <c r="D320" s="54">
        <f>C320*'Расчет субсидий'!E321</f>
        <v>-4.0489208695652152</v>
      </c>
      <c r="E320" s="50">
        <f t="shared" si="37"/>
        <v>-11.627272727272732</v>
      </c>
      <c r="F320" s="54">
        <f>'Расчет субсидий'!F321-1</f>
        <v>0</v>
      </c>
      <c r="G320" s="54">
        <f>F320*'Расчет субсидий'!G321</f>
        <v>0</v>
      </c>
      <c r="H320" s="50">
        <f t="shared" si="35"/>
        <v>0</v>
      </c>
      <c r="I320" s="49">
        <f t="shared" si="36"/>
        <v>-4.0489208695652152</v>
      </c>
    </row>
    <row r="321" spans="1:9" ht="15" customHeight="1">
      <c r="A321" s="31" t="s">
        <v>301</v>
      </c>
      <c r="B321" s="47">
        <f>'Расчет субсидий'!L322</f>
        <v>-23.309090909090905</v>
      </c>
      <c r="C321" s="54">
        <f>'Расчет субсидий'!D322-1</f>
        <v>-0.7069876649340282</v>
      </c>
      <c r="D321" s="54">
        <f>C321*'Расчет субсидий'!E322</f>
        <v>-10.604814974010424</v>
      </c>
      <c r="E321" s="50">
        <f t="shared" si="37"/>
        <v>-23.309090909090905</v>
      </c>
      <c r="F321" s="54">
        <f>'Расчет субсидий'!F322-1</f>
        <v>0</v>
      </c>
      <c r="G321" s="54">
        <f>F321*'Расчет субсидий'!G322</f>
        <v>0</v>
      </c>
      <c r="H321" s="50">
        <f t="shared" si="35"/>
        <v>0</v>
      </c>
      <c r="I321" s="49">
        <f t="shared" si="36"/>
        <v>-10.604814974010424</v>
      </c>
    </row>
    <row r="322" spans="1:9" ht="15" customHeight="1">
      <c r="A322" s="31" t="s">
        <v>302</v>
      </c>
      <c r="B322" s="47">
        <f>'Расчет субсидий'!L323</f>
        <v>-0.52727272727272734</v>
      </c>
      <c r="C322" s="54">
        <f>'Расчет субсидий'!D323-1</f>
        <v>-0.48922759203209665</v>
      </c>
      <c r="D322" s="54">
        <f>C322*'Расчет субсидий'!E323</f>
        <v>-7.3384138804814496</v>
      </c>
      <c r="E322" s="50">
        <f t="shared" si="37"/>
        <v>-0.52727272727272734</v>
      </c>
      <c r="F322" s="54">
        <f>'Расчет субсидий'!F323-1</f>
        <v>0</v>
      </c>
      <c r="G322" s="54">
        <f>F322*'Расчет субсидий'!G323</f>
        <v>0</v>
      </c>
      <c r="H322" s="50">
        <f t="shared" si="35"/>
        <v>0</v>
      </c>
      <c r="I322" s="49">
        <f t="shared" si="36"/>
        <v>-7.3384138804814496</v>
      </c>
    </row>
    <row r="323" spans="1:9" ht="15" customHeight="1">
      <c r="A323" s="31" t="s">
        <v>303</v>
      </c>
      <c r="B323" s="47">
        <f>'Расчет субсидий'!L324</f>
        <v>-16.363636363636367</v>
      </c>
      <c r="C323" s="54">
        <f>'Расчет субсидий'!D324-1</f>
        <v>-0.52106317155981641</v>
      </c>
      <c r="D323" s="54">
        <f>C323*'Расчет субсидий'!E324</f>
        <v>-7.8159475733972457</v>
      </c>
      <c r="E323" s="50">
        <f t="shared" si="37"/>
        <v>-16.363636363636367</v>
      </c>
      <c r="F323" s="54">
        <f>'Расчет субсидий'!F324-1</f>
        <v>0</v>
      </c>
      <c r="G323" s="54">
        <f>F323*'Расчет субсидий'!G324</f>
        <v>0</v>
      </c>
      <c r="H323" s="50">
        <f t="shared" si="35"/>
        <v>0</v>
      </c>
      <c r="I323" s="49">
        <f t="shared" si="36"/>
        <v>-7.8159475733972457</v>
      </c>
    </row>
    <row r="324" spans="1:9" ht="15" customHeight="1">
      <c r="A324" s="31" t="s">
        <v>304</v>
      </c>
      <c r="B324" s="47">
        <f>'Расчет субсидий'!L325</f>
        <v>-28.11818181818181</v>
      </c>
      <c r="C324" s="54">
        <f>'Расчет субсидий'!D325-1</f>
        <v>-0.47879799254373345</v>
      </c>
      <c r="D324" s="54">
        <f>C324*'Расчет субсидий'!E325</f>
        <v>-7.1819698881560017</v>
      </c>
      <c r="E324" s="50">
        <f t="shared" si="37"/>
        <v>-28.11818181818181</v>
      </c>
      <c r="F324" s="54">
        <f>'Расчет субсидий'!F325-1</f>
        <v>0</v>
      </c>
      <c r="G324" s="54">
        <f>F324*'Расчет субсидий'!G325</f>
        <v>0</v>
      </c>
      <c r="H324" s="50">
        <f t="shared" si="35"/>
        <v>0</v>
      </c>
      <c r="I324" s="49">
        <f t="shared" si="36"/>
        <v>-7.1819698881560017</v>
      </c>
    </row>
    <row r="325" spans="1:9" ht="15" customHeight="1">
      <c r="A325" s="31" t="s">
        <v>305</v>
      </c>
      <c r="B325" s="47">
        <f>'Расчет субсидий'!L326</f>
        <v>-5.7272727272727266</v>
      </c>
      <c r="C325" s="54">
        <f>'Расчет субсидий'!D326-1</f>
        <v>-0.40177605590539112</v>
      </c>
      <c r="D325" s="54">
        <f>C325*'Расчет субсидий'!E326</f>
        <v>-6.0266408385808665</v>
      </c>
      <c r="E325" s="50">
        <f t="shared" si="37"/>
        <v>-5.7272727272727275</v>
      </c>
      <c r="F325" s="54">
        <f>'Расчет субсидий'!F326-1</f>
        <v>0</v>
      </c>
      <c r="G325" s="54">
        <f>F325*'Расчет субсидий'!G326</f>
        <v>0</v>
      </c>
      <c r="H325" s="50">
        <f t="shared" si="35"/>
        <v>0</v>
      </c>
      <c r="I325" s="49">
        <f t="shared" si="36"/>
        <v>-6.0266408385808665</v>
      </c>
    </row>
    <row r="326" spans="1:9" ht="15" customHeight="1">
      <c r="A326" s="31" t="s">
        <v>306</v>
      </c>
      <c r="B326" s="47">
        <f>'Расчет субсидий'!L327</f>
        <v>-21.454545454545453</v>
      </c>
      <c r="C326" s="54">
        <f>'Расчет субсидий'!D327-1</f>
        <v>-0.37146544064962972</v>
      </c>
      <c r="D326" s="54">
        <f>C326*'Расчет субсидий'!E327</f>
        <v>-5.5719816097444461</v>
      </c>
      <c r="E326" s="50">
        <f t="shared" si="37"/>
        <v>-21.454545454545453</v>
      </c>
      <c r="F326" s="54">
        <f>'Расчет субсидий'!F327-1</f>
        <v>0</v>
      </c>
      <c r="G326" s="54">
        <f>F326*'Расчет субсидий'!G327</f>
        <v>0</v>
      </c>
      <c r="H326" s="50">
        <f t="shared" si="35"/>
        <v>0</v>
      </c>
      <c r="I326" s="49">
        <f t="shared" si="36"/>
        <v>-5.5719816097444461</v>
      </c>
    </row>
    <row r="327" spans="1:9" ht="15" customHeight="1">
      <c r="A327" s="31" t="s">
        <v>307</v>
      </c>
      <c r="B327" s="47">
        <f>'Расчет субсидий'!L328</f>
        <v>-23.009090909090901</v>
      </c>
      <c r="C327" s="54">
        <f>'Расчет субсидий'!D328-1</f>
        <v>-0.43195188604589807</v>
      </c>
      <c r="D327" s="54">
        <f>C327*'Расчет субсидий'!E328</f>
        <v>-6.4792782906884714</v>
      </c>
      <c r="E327" s="50">
        <f t="shared" si="37"/>
        <v>-23.009090909090901</v>
      </c>
      <c r="F327" s="54">
        <f>'Расчет субсидий'!F328-1</f>
        <v>0</v>
      </c>
      <c r="G327" s="54">
        <f>F327*'Расчет субсидий'!G328</f>
        <v>0</v>
      </c>
      <c r="H327" s="50">
        <f t="shared" si="35"/>
        <v>0</v>
      </c>
      <c r="I327" s="49">
        <f t="shared" si="36"/>
        <v>-6.4792782906884714</v>
      </c>
    </row>
    <row r="328" spans="1:9" ht="15" customHeight="1">
      <c r="A328" s="31" t="s">
        <v>308</v>
      </c>
      <c r="B328" s="47">
        <f>'Расчет субсидий'!L329</f>
        <v>-29.681818181818187</v>
      </c>
      <c r="C328" s="54">
        <f>'Расчет субсидий'!D329-1</f>
        <v>-0.46976720053386711</v>
      </c>
      <c r="D328" s="54">
        <f>C328*'Расчет субсидий'!E329</f>
        <v>-7.0465080080080069</v>
      </c>
      <c r="E328" s="50">
        <f t="shared" si="37"/>
        <v>-29.681818181818187</v>
      </c>
      <c r="F328" s="54">
        <f>'Расчет субсидий'!F329-1</f>
        <v>0</v>
      </c>
      <c r="G328" s="54">
        <f>F328*'Расчет субсидий'!G329</f>
        <v>0</v>
      </c>
      <c r="H328" s="50">
        <f t="shared" si="35"/>
        <v>0</v>
      </c>
      <c r="I328" s="49">
        <f t="shared" si="36"/>
        <v>-7.0465080080080069</v>
      </c>
    </row>
    <row r="329" spans="1:9" ht="15" customHeight="1">
      <c r="A329" s="31" t="s">
        <v>309</v>
      </c>
      <c r="B329" s="47">
        <f>'Расчет субсидий'!L330</f>
        <v>-17.86363636363636</v>
      </c>
      <c r="C329" s="54">
        <f>'Расчет субсидий'!D330-1</f>
        <v>-0.29156598500340813</v>
      </c>
      <c r="D329" s="54">
        <f>C329*'Расчет субсидий'!E330</f>
        <v>-4.3734897750511221</v>
      </c>
      <c r="E329" s="50">
        <f t="shared" si="37"/>
        <v>-17.86363636363636</v>
      </c>
      <c r="F329" s="54">
        <f>'Расчет субсидий'!F330-1</f>
        <v>0</v>
      </c>
      <c r="G329" s="54">
        <f>F329*'Расчет субсидий'!G330</f>
        <v>0</v>
      </c>
      <c r="H329" s="50">
        <f t="shared" si="35"/>
        <v>0</v>
      </c>
      <c r="I329" s="49">
        <f t="shared" si="36"/>
        <v>-4.3734897750511221</v>
      </c>
    </row>
    <row r="330" spans="1:9" ht="15" customHeight="1">
      <c r="A330" s="31" t="s">
        <v>310</v>
      </c>
      <c r="B330" s="47">
        <f>'Расчет субсидий'!L331</f>
        <v>-23.981818181818177</v>
      </c>
      <c r="C330" s="54">
        <f>'Расчет субсидий'!D331-1</f>
        <v>-0.71053522906793098</v>
      </c>
      <c r="D330" s="54">
        <f>C330*'Расчет субсидий'!E331</f>
        <v>-10.658028436018965</v>
      </c>
      <c r="E330" s="50">
        <f t="shared" si="37"/>
        <v>-23.981818181818177</v>
      </c>
      <c r="F330" s="54">
        <f>'Расчет субсидий'!F331-1</f>
        <v>0</v>
      </c>
      <c r="G330" s="54">
        <f>F330*'Расчет субсидий'!G331</f>
        <v>0</v>
      </c>
      <c r="H330" s="50">
        <f t="shared" si="35"/>
        <v>0</v>
      </c>
      <c r="I330" s="49">
        <f t="shared" si="36"/>
        <v>-10.658028436018965</v>
      </c>
    </row>
    <row r="331" spans="1:9" ht="15" customHeight="1">
      <c r="A331" s="30" t="s">
        <v>311</v>
      </c>
      <c r="B331" s="51"/>
      <c r="C331" s="52"/>
      <c r="D331" s="52"/>
      <c r="E331" s="53"/>
      <c r="F331" s="53"/>
      <c r="G331" s="53"/>
      <c r="H331" s="53"/>
      <c r="I331" s="53"/>
    </row>
    <row r="332" spans="1:9" ht="15" customHeight="1">
      <c r="A332" s="31" t="s">
        <v>312</v>
      </c>
      <c r="B332" s="47">
        <f>'Расчет субсидий'!L333</f>
        <v>-18.663636363636385</v>
      </c>
      <c r="C332" s="54">
        <f>'Расчет субсидий'!D333-1</f>
        <v>-0.17201835956127798</v>
      </c>
      <c r="D332" s="54">
        <f>C332*'Расчет субсидий'!E333</f>
        <v>-2.5802753934191696</v>
      </c>
      <c r="E332" s="50">
        <f t="shared" ref="E332:E342" si="38">$B332*D332/$I332</f>
        <v>-18.663636363636385</v>
      </c>
      <c r="F332" s="54">
        <f>'Расчет субсидий'!F333-1</f>
        <v>0</v>
      </c>
      <c r="G332" s="54">
        <f>F332*'Расчет субсидий'!G333</f>
        <v>0</v>
      </c>
      <c r="H332" s="50">
        <f t="shared" si="35"/>
        <v>0</v>
      </c>
      <c r="I332" s="49">
        <f t="shared" si="36"/>
        <v>-2.5802753934191696</v>
      </c>
    </row>
    <row r="333" spans="1:9" ht="15" customHeight="1">
      <c r="A333" s="31" t="s">
        <v>313</v>
      </c>
      <c r="B333" s="47">
        <f>'Расчет субсидий'!L334</f>
        <v>-34.745454545454535</v>
      </c>
      <c r="C333" s="54">
        <f>'Расчет субсидий'!D334-1</f>
        <v>-0.36484835917778646</v>
      </c>
      <c r="D333" s="54">
        <f>C333*'Расчет субсидий'!E334</f>
        <v>-5.4727253876667969</v>
      </c>
      <c r="E333" s="50">
        <f t="shared" si="38"/>
        <v>-34.745454545454535</v>
      </c>
      <c r="F333" s="54">
        <f>'Расчет субсидий'!F334-1</f>
        <v>0</v>
      </c>
      <c r="G333" s="54">
        <f>F333*'Расчет субсидий'!G334</f>
        <v>0</v>
      </c>
      <c r="H333" s="50">
        <f t="shared" si="35"/>
        <v>0</v>
      </c>
      <c r="I333" s="49">
        <f t="shared" si="36"/>
        <v>-5.4727253876667969</v>
      </c>
    </row>
    <row r="334" spans="1:9" ht="15" customHeight="1">
      <c r="A334" s="31" t="s">
        <v>266</v>
      </c>
      <c r="B334" s="47">
        <f>'Расчет субсидий'!L335</f>
        <v>-15.663636363636371</v>
      </c>
      <c r="C334" s="54">
        <f>'Расчет субсидий'!D335-1</f>
        <v>-0.18964388888888928</v>
      </c>
      <c r="D334" s="54">
        <f>C334*'Расчет субсидий'!E335</f>
        <v>-2.8446583333333391</v>
      </c>
      <c r="E334" s="50">
        <f t="shared" si="38"/>
        <v>-15.663636363636369</v>
      </c>
      <c r="F334" s="54">
        <f>'Расчет субсидий'!F335-1</f>
        <v>0</v>
      </c>
      <c r="G334" s="54">
        <f>F334*'Расчет субсидий'!G335</f>
        <v>0</v>
      </c>
      <c r="H334" s="50">
        <f t="shared" si="35"/>
        <v>0</v>
      </c>
      <c r="I334" s="49">
        <f t="shared" si="36"/>
        <v>-2.8446583333333391</v>
      </c>
    </row>
    <row r="335" spans="1:9" ht="15" customHeight="1">
      <c r="A335" s="31" t="s">
        <v>314</v>
      </c>
      <c r="B335" s="47">
        <f>'Расчет субсидий'!L336</f>
        <v>2.6909090909090878</v>
      </c>
      <c r="C335" s="54">
        <f>'Расчет субсидий'!D336-1</f>
        <v>1.9870576101370441E-2</v>
      </c>
      <c r="D335" s="54">
        <f>C335*'Расчет субсидий'!E336</f>
        <v>0.29805864152055661</v>
      </c>
      <c r="E335" s="50">
        <f t="shared" si="38"/>
        <v>2.6909090909090878</v>
      </c>
      <c r="F335" s="54">
        <f>'Расчет субсидий'!F336-1</f>
        <v>0</v>
      </c>
      <c r="G335" s="54">
        <f>F335*'Расчет субсидий'!G336</f>
        <v>0</v>
      </c>
      <c r="H335" s="50">
        <f t="shared" si="35"/>
        <v>0</v>
      </c>
      <c r="I335" s="49">
        <f t="shared" si="36"/>
        <v>0.29805864152055661</v>
      </c>
    </row>
    <row r="336" spans="1:9" ht="15" customHeight="1">
      <c r="A336" s="31" t="s">
        <v>315</v>
      </c>
      <c r="B336" s="47">
        <f>'Расчет субсидий'!L337</f>
        <v>-11.190909090909088</v>
      </c>
      <c r="C336" s="54">
        <f>'Расчет субсидий'!D337-1</f>
        <v>-7.6845013450233979E-2</v>
      </c>
      <c r="D336" s="54">
        <f>C336*'Расчет субсидий'!E337</f>
        <v>-1.1526752017535098</v>
      </c>
      <c r="E336" s="50">
        <f t="shared" si="38"/>
        <v>-11.190909090909088</v>
      </c>
      <c r="F336" s="54">
        <f>'Расчет субсидий'!F337-1</f>
        <v>0</v>
      </c>
      <c r="G336" s="54">
        <f>F336*'Расчет субсидий'!G337</f>
        <v>0</v>
      </c>
      <c r="H336" s="50">
        <f t="shared" si="35"/>
        <v>0</v>
      </c>
      <c r="I336" s="49">
        <f t="shared" si="36"/>
        <v>-1.1526752017535098</v>
      </c>
    </row>
    <row r="337" spans="1:9" ht="15" customHeight="1">
      <c r="A337" s="31" t="s">
        <v>316</v>
      </c>
      <c r="B337" s="47">
        <f>'Расчет субсидий'!L338</f>
        <v>-49.354545454545473</v>
      </c>
      <c r="C337" s="54">
        <f>'Расчет субсидий'!D338-1</f>
        <v>-0.33113897655890934</v>
      </c>
      <c r="D337" s="54">
        <f>C337*'Расчет субсидий'!E338</f>
        <v>-4.9670846483836399</v>
      </c>
      <c r="E337" s="50">
        <f t="shared" si="38"/>
        <v>-49.354545454545473</v>
      </c>
      <c r="F337" s="54">
        <f>'Расчет субсидий'!F338-1</f>
        <v>0</v>
      </c>
      <c r="G337" s="54">
        <f>F337*'Расчет субсидий'!G338</f>
        <v>0</v>
      </c>
      <c r="H337" s="50">
        <f t="shared" si="35"/>
        <v>0</v>
      </c>
      <c r="I337" s="49">
        <f t="shared" si="36"/>
        <v>-4.9670846483836399</v>
      </c>
    </row>
    <row r="338" spans="1:9" ht="15" customHeight="1">
      <c r="A338" s="31" t="s">
        <v>317</v>
      </c>
      <c r="B338" s="47">
        <f>'Расчет субсидий'!L339</f>
        <v>18.072727272727292</v>
      </c>
      <c r="C338" s="54">
        <f>'Расчет субсидий'!D339-1</f>
        <v>0.15276396396396197</v>
      </c>
      <c r="D338" s="54">
        <f>C338*'Расчет субсидий'!E339</f>
        <v>2.2914594594594293</v>
      </c>
      <c r="E338" s="50">
        <f t="shared" si="38"/>
        <v>18.072727272727292</v>
      </c>
      <c r="F338" s="54">
        <f>'Расчет субсидий'!F339-1</f>
        <v>0</v>
      </c>
      <c r="G338" s="54">
        <f>F338*'Расчет субсидий'!G339</f>
        <v>0</v>
      </c>
      <c r="H338" s="50">
        <f t="shared" si="35"/>
        <v>0</v>
      </c>
      <c r="I338" s="49">
        <f t="shared" si="36"/>
        <v>2.2914594594594293</v>
      </c>
    </row>
    <row r="339" spans="1:9" ht="15" customHeight="1">
      <c r="A339" s="31" t="s">
        <v>318</v>
      </c>
      <c r="B339" s="47">
        <f>'Расчет субсидий'!L340</f>
        <v>19.699999999999989</v>
      </c>
      <c r="C339" s="54">
        <f>'Расчет субсидий'!D340-1</f>
        <v>0.22356911571025373</v>
      </c>
      <c r="D339" s="54">
        <f>C339*'Расчет субсидий'!E340</f>
        <v>3.3535367356538059</v>
      </c>
      <c r="E339" s="50">
        <f t="shared" si="38"/>
        <v>19.699999999999989</v>
      </c>
      <c r="F339" s="54">
        <f>'Расчет субсидий'!F340-1</f>
        <v>0</v>
      </c>
      <c r="G339" s="54">
        <f>F339*'Расчет субсидий'!G340</f>
        <v>0</v>
      </c>
      <c r="H339" s="50">
        <f t="shared" si="35"/>
        <v>0</v>
      </c>
      <c r="I339" s="49">
        <f t="shared" si="36"/>
        <v>3.3535367356538059</v>
      </c>
    </row>
    <row r="340" spans="1:9" ht="15" customHeight="1">
      <c r="A340" s="31" t="s">
        <v>319</v>
      </c>
      <c r="B340" s="47">
        <f>'Расчет субсидий'!L341</f>
        <v>24.463636363636368</v>
      </c>
      <c r="C340" s="54">
        <f>'Расчет субсидий'!D341-1</f>
        <v>0.30000000000000004</v>
      </c>
      <c r="D340" s="54">
        <f>C340*'Расчет субсидий'!E341</f>
        <v>4.5000000000000009</v>
      </c>
      <c r="E340" s="50">
        <f t="shared" si="38"/>
        <v>24.463636363636368</v>
      </c>
      <c r="F340" s="54">
        <f>'Расчет субсидий'!F341-1</f>
        <v>0</v>
      </c>
      <c r="G340" s="54">
        <f>F340*'Расчет субсидий'!G341</f>
        <v>0</v>
      </c>
      <c r="H340" s="50">
        <f t="shared" si="35"/>
        <v>0</v>
      </c>
      <c r="I340" s="49">
        <f t="shared" si="36"/>
        <v>4.5000000000000009</v>
      </c>
    </row>
    <row r="341" spans="1:9" ht="15" customHeight="1">
      <c r="A341" s="31" t="s">
        <v>320</v>
      </c>
      <c r="B341" s="47">
        <f>'Расчет субсидий'!L342</f>
        <v>11.890909090909105</v>
      </c>
      <c r="C341" s="54">
        <f>'Расчет субсидий'!D342-1</f>
        <v>0.10926535047444208</v>
      </c>
      <c r="D341" s="54">
        <f>C341*'Расчет субсидий'!E342</f>
        <v>1.6389802571166312</v>
      </c>
      <c r="E341" s="50">
        <f t="shared" si="38"/>
        <v>11.890909090909105</v>
      </c>
      <c r="F341" s="54">
        <f>'Расчет субсидий'!F342-1</f>
        <v>0</v>
      </c>
      <c r="G341" s="54">
        <f>F341*'Расчет субсидий'!G342</f>
        <v>0</v>
      </c>
      <c r="H341" s="50">
        <f t="shared" si="35"/>
        <v>0</v>
      </c>
      <c r="I341" s="49">
        <f t="shared" si="36"/>
        <v>1.6389802571166312</v>
      </c>
    </row>
    <row r="342" spans="1:9" ht="15" customHeight="1">
      <c r="A342" s="31" t="s">
        <v>321</v>
      </c>
      <c r="B342" s="47">
        <f>'Расчет субсидий'!L343</f>
        <v>-73.854545454545416</v>
      </c>
      <c r="C342" s="54">
        <f>'Расчет субсидий'!D343-1</f>
        <v>-0.33686991521681542</v>
      </c>
      <c r="D342" s="54">
        <f>C342*'Расчет субсидий'!E343</f>
        <v>-5.0530487282522314</v>
      </c>
      <c r="E342" s="50">
        <f t="shared" si="38"/>
        <v>-73.854545454545416</v>
      </c>
      <c r="F342" s="54">
        <f>'Расчет субсидий'!F343-1</f>
        <v>0</v>
      </c>
      <c r="G342" s="54">
        <f>F342*'Расчет субсидий'!G343</f>
        <v>0</v>
      </c>
      <c r="H342" s="50">
        <f t="shared" si="35"/>
        <v>0</v>
      </c>
      <c r="I342" s="49">
        <f t="shared" si="36"/>
        <v>-5.0530487282522314</v>
      </c>
    </row>
    <row r="343" spans="1:9" ht="15" customHeight="1">
      <c r="A343" s="30" t="s">
        <v>322</v>
      </c>
      <c r="B343" s="51"/>
      <c r="C343" s="52"/>
      <c r="D343" s="52"/>
      <c r="E343" s="53"/>
      <c r="F343" s="53"/>
      <c r="G343" s="53"/>
      <c r="H343" s="53"/>
      <c r="I343" s="53"/>
    </row>
    <row r="344" spans="1:9" ht="15" customHeight="1">
      <c r="A344" s="31" t="s">
        <v>323</v>
      </c>
      <c r="B344" s="47">
        <f>'Расчет субсидий'!L345</f>
        <v>-32.554545454545448</v>
      </c>
      <c r="C344" s="54">
        <f>'Расчет субсидий'!D345-1</f>
        <v>-0.45368773394759709</v>
      </c>
      <c r="D344" s="54">
        <f>C344*'Расчет субсидий'!E345</f>
        <v>-6.8053160092139562</v>
      </c>
      <c r="E344" s="50">
        <f t="shared" ref="E344:E354" si="39">$B344*D344/$I344</f>
        <v>-32.554545454545448</v>
      </c>
      <c r="F344" s="54">
        <f>'Расчет субсидий'!F345-1</f>
        <v>0</v>
      </c>
      <c r="G344" s="54">
        <f>F344*'Расчет субсидий'!G345</f>
        <v>0</v>
      </c>
      <c r="H344" s="50">
        <f t="shared" si="35"/>
        <v>0</v>
      </c>
      <c r="I344" s="49">
        <f t="shared" si="36"/>
        <v>-6.8053160092139562</v>
      </c>
    </row>
    <row r="345" spans="1:9" ht="15" customHeight="1">
      <c r="A345" s="31" t="s">
        <v>324</v>
      </c>
      <c r="B345" s="47">
        <f>'Расчет субсидий'!L346</f>
        <v>-40.418181818181807</v>
      </c>
      <c r="C345" s="54">
        <f>'Расчет субсидий'!D346-1</f>
        <v>-0.55753185448092257</v>
      </c>
      <c r="D345" s="54">
        <f>C345*'Расчет субсидий'!E346</f>
        <v>-8.3629778172138387</v>
      </c>
      <c r="E345" s="50">
        <f t="shared" si="39"/>
        <v>-40.418181818181807</v>
      </c>
      <c r="F345" s="54">
        <f>'Расчет субсидий'!F346-1</f>
        <v>0</v>
      </c>
      <c r="G345" s="54">
        <f>F345*'Расчет субсидий'!G346</f>
        <v>0</v>
      </c>
      <c r="H345" s="50">
        <f t="shared" si="35"/>
        <v>0</v>
      </c>
      <c r="I345" s="49">
        <f t="shared" si="36"/>
        <v>-8.3629778172138387</v>
      </c>
    </row>
    <row r="346" spans="1:9" ht="15" customHeight="1">
      <c r="A346" s="31" t="s">
        <v>325</v>
      </c>
      <c r="B346" s="47">
        <f>'Расчет субсидий'!L347</f>
        <v>-64.245454545454535</v>
      </c>
      <c r="C346" s="54">
        <f>'Расчет субсидий'!D347-1</f>
        <v>-0.6350630798903667</v>
      </c>
      <c r="D346" s="54">
        <f>C346*'Расчет субсидий'!E347</f>
        <v>-9.5259461983555003</v>
      </c>
      <c r="E346" s="50">
        <f t="shared" si="39"/>
        <v>-64.245454545454535</v>
      </c>
      <c r="F346" s="54">
        <f>'Расчет субсидий'!F347-1</f>
        <v>0</v>
      </c>
      <c r="G346" s="54">
        <f>F346*'Расчет субсидий'!G347</f>
        <v>0</v>
      </c>
      <c r="H346" s="50">
        <f t="shared" si="35"/>
        <v>0</v>
      </c>
      <c r="I346" s="49">
        <f t="shared" si="36"/>
        <v>-9.5259461983555003</v>
      </c>
    </row>
    <row r="347" spans="1:9" ht="15" customHeight="1">
      <c r="A347" s="31" t="s">
        <v>326</v>
      </c>
      <c r="B347" s="47">
        <f>'Расчет субсидий'!L348</f>
        <v>3.3909090909091049</v>
      </c>
      <c r="C347" s="54">
        <f>'Расчет субсидий'!D348-1</f>
        <v>4.014260089686017E-2</v>
      </c>
      <c r="D347" s="54">
        <f>C347*'Расчет субсидий'!E348</f>
        <v>0.60213901345290255</v>
      </c>
      <c r="E347" s="50">
        <f t="shared" si="39"/>
        <v>3.3909090909091049</v>
      </c>
      <c r="F347" s="54">
        <f>'Расчет субсидий'!F348-1</f>
        <v>0</v>
      </c>
      <c r="G347" s="54">
        <f>F347*'Расчет субсидий'!G348</f>
        <v>0</v>
      </c>
      <c r="H347" s="50">
        <f t="shared" si="35"/>
        <v>0</v>
      </c>
      <c r="I347" s="49">
        <f t="shared" si="36"/>
        <v>0.60213901345290255</v>
      </c>
    </row>
    <row r="348" spans="1:9" ht="15" customHeight="1">
      <c r="A348" s="31" t="s">
        <v>327</v>
      </c>
      <c r="B348" s="47">
        <f>'Расчет субсидий'!L349</f>
        <v>-9.672727272727272</v>
      </c>
      <c r="C348" s="54">
        <f>'Расчет субсидий'!D349-1</f>
        <v>-0.18251582597730143</v>
      </c>
      <c r="D348" s="54">
        <f>C348*'Расчет субсидий'!E349</f>
        <v>-2.7377373896595216</v>
      </c>
      <c r="E348" s="50">
        <f t="shared" si="39"/>
        <v>-9.672727272727272</v>
      </c>
      <c r="F348" s="54">
        <f>'Расчет субсидий'!F349-1</f>
        <v>0</v>
      </c>
      <c r="G348" s="54">
        <f>F348*'Расчет субсидий'!G349</f>
        <v>0</v>
      </c>
      <c r="H348" s="50">
        <f t="shared" si="35"/>
        <v>0</v>
      </c>
      <c r="I348" s="49">
        <f t="shared" si="36"/>
        <v>-2.7377373896595216</v>
      </c>
    </row>
    <row r="349" spans="1:9" ht="15" customHeight="1">
      <c r="A349" s="31" t="s">
        <v>328</v>
      </c>
      <c r="B349" s="47">
        <f>'Расчет субсидий'!L350</f>
        <v>-37.790909090909096</v>
      </c>
      <c r="C349" s="54">
        <f>'Расчет субсидий'!D350-1</f>
        <v>-0.48040442326838273</v>
      </c>
      <c r="D349" s="54">
        <f>C349*'Расчет субсидий'!E350</f>
        <v>-7.2060663490257406</v>
      </c>
      <c r="E349" s="50">
        <f t="shared" si="39"/>
        <v>-37.790909090909096</v>
      </c>
      <c r="F349" s="54">
        <f>'Расчет субсидий'!F350-1</f>
        <v>0</v>
      </c>
      <c r="G349" s="54">
        <f>F349*'Расчет субсидий'!G350</f>
        <v>0</v>
      </c>
      <c r="H349" s="50">
        <f t="shared" si="35"/>
        <v>0</v>
      </c>
      <c r="I349" s="49">
        <f t="shared" si="36"/>
        <v>-7.2060663490257406</v>
      </c>
    </row>
    <row r="350" spans="1:9" ht="15" customHeight="1">
      <c r="A350" s="31" t="s">
        <v>329</v>
      </c>
      <c r="B350" s="47">
        <f>'Расчет субсидий'!L351</f>
        <v>-45.63636363636364</v>
      </c>
      <c r="C350" s="54">
        <f>'Расчет субсидий'!D351-1</f>
        <v>-0.61007817477399928</v>
      </c>
      <c r="D350" s="54">
        <f>C350*'Расчет субсидий'!E351</f>
        <v>-9.1511726216099891</v>
      </c>
      <c r="E350" s="50">
        <f t="shared" si="39"/>
        <v>-45.63636363636364</v>
      </c>
      <c r="F350" s="54">
        <f>'Расчет субсидий'!F351-1</f>
        <v>0</v>
      </c>
      <c r="G350" s="54">
        <f>F350*'Расчет субсидий'!G351</f>
        <v>0</v>
      </c>
      <c r="H350" s="50">
        <f t="shared" si="35"/>
        <v>0</v>
      </c>
      <c r="I350" s="49">
        <f t="shared" si="36"/>
        <v>-9.1511726216099891</v>
      </c>
    </row>
    <row r="351" spans="1:9" ht="15" customHeight="1">
      <c r="A351" s="31" t="s">
        <v>330</v>
      </c>
      <c r="B351" s="47">
        <f>'Расчет субсидий'!L352</f>
        <v>-31.772727272727266</v>
      </c>
      <c r="C351" s="54">
        <f>'Расчет субсидий'!D352-1</f>
        <v>-0.62060163888888875</v>
      </c>
      <c r="D351" s="54">
        <f>C351*'Расчет субсидий'!E352</f>
        <v>-9.3090245833333309</v>
      </c>
      <c r="E351" s="50">
        <f t="shared" si="39"/>
        <v>-31.772727272727266</v>
      </c>
      <c r="F351" s="54">
        <f>'Расчет субсидий'!F352-1</f>
        <v>0</v>
      </c>
      <c r="G351" s="54">
        <f>F351*'Расчет субсидий'!G352</f>
        <v>0</v>
      </c>
      <c r="H351" s="50">
        <f t="shared" si="35"/>
        <v>0</v>
      </c>
      <c r="I351" s="49">
        <f t="shared" si="36"/>
        <v>-9.3090245833333309</v>
      </c>
    </row>
    <row r="352" spans="1:9" ht="15" customHeight="1">
      <c r="A352" s="31" t="s">
        <v>331</v>
      </c>
      <c r="B352" s="47">
        <f>'Расчет субсидий'!L353</f>
        <v>-8.0545454545454618</v>
      </c>
      <c r="C352" s="54">
        <f>'Расчет субсидий'!D353-1</f>
        <v>-7.8274817618719683E-2</v>
      </c>
      <c r="D352" s="54">
        <f>C352*'Расчет субсидий'!E353</f>
        <v>-1.1741222642807951</v>
      </c>
      <c r="E352" s="50">
        <f t="shared" si="39"/>
        <v>-8.0545454545454618</v>
      </c>
      <c r="F352" s="54">
        <f>'Расчет субсидий'!F353-1</f>
        <v>0</v>
      </c>
      <c r="G352" s="54">
        <f>F352*'Расчет субсидий'!G353</f>
        <v>0</v>
      </c>
      <c r="H352" s="50">
        <f t="shared" si="35"/>
        <v>0</v>
      </c>
      <c r="I352" s="49">
        <f t="shared" si="36"/>
        <v>-1.1741222642807951</v>
      </c>
    </row>
    <row r="353" spans="1:9" ht="15" customHeight="1">
      <c r="A353" s="31" t="s">
        <v>332</v>
      </c>
      <c r="B353" s="47">
        <f>'Расчет субсидий'!L354</f>
        <v>-26.163636363636357</v>
      </c>
      <c r="C353" s="54">
        <f>'Расчет субсидий'!D354-1</f>
        <v>-0.55643877445932044</v>
      </c>
      <c r="D353" s="54">
        <f>C353*'Расчет субсидий'!E354</f>
        <v>-8.3465816168898073</v>
      </c>
      <c r="E353" s="50">
        <f t="shared" si="39"/>
        <v>-26.163636363636357</v>
      </c>
      <c r="F353" s="54">
        <f>'Расчет субсидий'!F354-1</f>
        <v>0</v>
      </c>
      <c r="G353" s="54">
        <f>F353*'Расчет субсидий'!G354</f>
        <v>0</v>
      </c>
      <c r="H353" s="50">
        <f t="shared" si="35"/>
        <v>0</v>
      </c>
      <c r="I353" s="49">
        <f t="shared" si="36"/>
        <v>-8.3465816168898073</v>
      </c>
    </row>
    <row r="354" spans="1:9" ht="15" customHeight="1">
      <c r="A354" s="31" t="s">
        <v>333</v>
      </c>
      <c r="B354" s="47">
        <f>'Расчет субсидий'!L355</f>
        <v>15.572727272727278</v>
      </c>
      <c r="C354" s="54">
        <f>'Расчет субсидий'!D355-1</f>
        <v>0.20524066316096978</v>
      </c>
      <c r="D354" s="54">
        <f>C354*'Расчет субсидий'!E355</f>
        <v>3.078609947414547</v>
      </c>
      <c r="E354" s="50">
        <f t="shared" si="39"/>
        <v>15.572727272727278</v>
      </c>
      <c r="F354" s="54">
        <f>'Расчет субсидий'!F355-1</f>
        <v>0</v>
      </c>
      <c r="G354" s="54">
        <f>F354*'Расчет субсидий'!G355</f>
        <v>0</v>
      </c>
      <c r="H354" s="50">
        <f t="shared" si="35"/>
        <v>0</v>
      </c>
      <c r="I354" s="49">
        <f t="shared" si="36"/>
        <v>3.078609947414547</v>
      </c>
    </row>
    <row r="355" spans="1:9" ht="15" customHeight="1">
      <c r="A355" s="30" t="s">
        <v>334</v>
      </c>
      <c r="B355" s="51"/>
      <c r="C355" s="52"/>
      <c r="D355" s="52"/>
      <c r="E355" s="53"/>
      <c r="F355" s="53"/>
      <c r="G355" s="53"/>
      <c r="H355" s="53"/>
      <c r="I355" s="53"/>
    </row>
    <row r="356" spans="1:9" ht="15" customHeight="1">
      <c r="A356" s="31" t="s">
        <v>335</v>
      </c>
      <c r="B356" s="47">
        <f>'Расчет субсидий'!L357</f>
        <v>-24.927272727272737</v>
      </c>
      <c r="C356" s="54">
        <f>'Расчет субсидий'!D357-1</f>
        <v>-0.48539285935084997</v>
      </c>
      <c r="D356" s="54">
        <f>C356*'Расчет субсидий'!E357</f>
        <v>-7.2808928902627494</v>
      </c>
      <c r="E356" s="50">
        <f t="shared" ref="E356:E365" si="40">$B356*D356/$I356</f>
        <v>-24.927272727272737</v>
      </c>
      <c r="F356" s="54">
        <f>'Расчет субсидий'!F357-1</f>
        <v>0</v>
      </c>
      <c r="G356" s="54">
        <f>F356*'Расчет субсидий'!G357</f>
        <v>0</v>
      </c>
      <c r="H356" s="50">
        <f t="shared" si="35"/>
        <v>0</v>
      </c>
      <c r="I356" s="49">
        <f t="shared" si="36"/>
        <v>-7.2808928902627494</v>
      </c>
    </row>
    <row r="357" spans="1:9" ht="15" customHeight="1">
      <c r="A357" s="31" t="s">
        <v>50</v>
      </c>
      <c r="B357" s="47">
        <f>'Расчет субсидий'!L358</f>
        <v>-83.145454545454527</v>
      </c>
      <c r="C357" s="54">
        <f>'Расчет субсидий'!D358-1</f>
        <v>-0.56466749690071016</v>
      </c>
      <c r="D357" s="54">
        <f>C357*'Расчет субсидий'!E358</f>
        <v>-8.4700124535106518</v>
      </c>
      <c r="E357" s="50">
        <f t="shared" si="40"/>
        <v>-83.145454545454527</v>
      </c>
      <c r="F357" s="54">
        <f>'Расчет субсидий'!F358-1</f>
        <v>0</v>
      </c>
      <c r="G357" s="54">
        <f>F357*'Расчет субсидий'!G358</f>
        <v>0</v>
      </c>
      <c r="H357" s="50">
        <f t="shared" si="35"/>
        <v>0</v>
      </c>
      <c r="I357" s="49">
        <f t="shared" si="36"/>
        <v>-8.4700124535106518</v>
      </c>
    </row>
    <row r="358" spans="1:9" ht="15" customHeight="1">
      <c r="A358" s="31" t="s">
        <v>336</v>
      </c>
      <c r="B358" s="47">
        <f>'Расчет субсидий'!L359</f>
        <v>-35.681818181818187</v>
      </c>
      <c r="C358" s="54">
        <f>'Расчет субсидий'!D359-1</f>
        <v>-0.63228853920066819</v>
      </c>
      <c r="D358" s="54">
        <f>C358*'Расчет субсидий'!E359</f>
        <v>-9.484328088010022</v>
      </c>
      <c r="E358" s="50">
        <f t="shared" si="40"/>
        <v>-35.681818181818187</v>
      </c>
      <c r="F358" s="54">
        <f>'Расчет субсидий'!F359-1</f>
        <v>0</v>
      </c>
      <c r="G358" s="54">
        <f>F358*'Расчет субсидий'!G359</f>
        <v>0</v>
      </c>
      <c r="H358" s="50">
        <f t="shared" si="35"/>
        <v>0</v>
      </c>
      <c r="I358" s="49">
        <f t="shared" si="36"/>
        <v>-9.484328088010022</v>
      </c>
    </row>
    <row r="359" spans="1:9" ht="15" customHeight="1">
      <c r="A359" s="31" t="s">
        <v>337</v>
      </c>
      <c r="B359" s="47">
        <f>'Расчет субсидий'!L360</f>
        <v>-30.163636363636357</v>
      </c>
      <c r="C359" s="54">
        <f>'Расчет субсидий'!D360-1</f>
        <v>-0.54399092564816764</v>
      </c>
      <c r="D359" s="54">
        <f>C359*'Расчет субсидий'!E360</f>
        <v>-8.1598638847225153</v>
      </c>
      <c r="E359" s="50">
        <f t="shared" si="40"/>
        <v>-30.163636363636357</v>
      </c>
      <c r="F359" s="54">
        <f>'Расчет субсидий'!F360-1</f>
        <v>0</v>
      </c>
      <c r="G359" s="54">
        <f>F359*'Расчет субсидий'!G360</f>
        <v>0</v>
      </c>
      <c r="H359" s="50">
        <f t="shared" si="35"/>
        <v>0</v>
      </c>
      <c r="I359" s="49">
        <f t="shared" si="36"/>
        <v>-8.1598638847225153</v>
      </c>
    </row>
    <row r="360" spans="1:9" ht="15" customHeight="1">
      <c r="A360" s="31" t="s">
        <v>338</v>
      </c>
      <c r="B360" s="47">
        <f>'Расчет субсидий'!L361</f>
        <v>5.9545454545454533</v>
      </c>
      <c r="C360" s="54">
        <f>'Расчет субсидий'!D361-1</f>
        <v>0.10911819314641646</v>
      </c>
      <c r="D360" s="54">
        <f>C360*'Расчет субсидий'!E361</f>
        <v>1.636772897196247</v>
      </c>
      <c r="E360" s="50">
        <f t="shared" si="40"/>
        <v>5.9545454545454533</v>
      </c>
      <c r="F360" s="54">
        <f>'Расчет субсидий'!F361-1</f>
        <v>0</v>
      </c>
      <c r="G360" s="54">
        <f>F360*'Расчет субсидий'!G361</f>
        <v>0</v>
      </c>
      <c r="H360" s="50">
        <f t="shared" si="35"/>
        <v>0</v>
      </c>
      <c r="I360" s="49">
        <f t="shared" si="36"/>
        <v>1.636772897196247</v>
      </c>
    </row>
    <row r="361" spans="1:9" ht="15" customHeight="1">
      <c r="A361" s="31" t="s">
        <v>339</v>
      </c>
      <c r="B361" s="47">
        <f>'Расчет субсидий'!L362</f>
        <v>-24.945454545454545</v>
      </c>
      <c r="C361" s="54">
        <f>'Расчет субсидий'!D362-1</f>
        <v>-0.7232489143743368</v>
      </c>
      <c r="D361" s="54">
        <f>C361*'Расчет субсидий'!E362</f>
        <v>-10.848733715615053</v>
      </c>
      <c r="E361" s="50">
        <f t="shared" si="40"/>
        <v>-24.945454545454542</v>
      </c>
      <c r="F361" s="54">
        <f>'Расчет субсидий'!F362-1</f>
        <v>0</v>
      </c>
      <c r="G361" s="54">
        <f>F361*'Расчет субсидий'!G362</f>
        <v>0</v>
      </c>
      <c r="H361" s="50">
        <f t="shared" si="35"/>
        <v>0</v>
      </c>
      <c r="I361" s="49">
        <f t="shared" si="36"/>
        <v>-10.848733715615053</v>
      </c>
    </row>
    <row r="362" spans="1:9" ht="15" customHeight="1">
      <c r="A362" s="31" t="s">
        <v>340</v>
      </c>
      <c r="B362" s="47">
        <f>'Расчет субсидий'!L363</f>
        <v>-35.900000000000006</v>
      </c>
      <c r="C362" s="54">
        <f>'Расчет субсидий'!D363-1</f>
        <v>-0.51998813989839743</v>
      </c>
      <c r="D362" s="54">
        <f>C362*'Расчет субсидий'!E363</f>
        <v>-7.7998220984759614</v>
      </c>
      <c r="E362" s="50">
        <f t="shared" si="40"/>
        <v>-35.900000000000006</v>
      </c>
      <c r="F362" s="54">
        <f>'Расчет субсидий'!F363-1</f>
        <v>0</v>
      </c>
      <c r="G362" s="54">
        <f>F362*'Расчет субсидий'!G363</f>
        <v>0</v>
      </c>
      <c r="H362" s="50">
        <f t="shared" si="35"/>
        <v>0</v>
      </c>
      <c r="I362" s="49">
        <f t="shared" si="36"/>
        <v>-7.7998220984759614</v>
      </c>
    </row>
    <row r="363" spans="1:9" ht="15" customHeight="1">
      <c r="A363" s="31" t="s">
        <v>341</v>
      </c>
      <c r="B363" s="47">
        <f>'Расчет субсидий'!L364</f>
        <v>-6.2000000000000028</v>
      </c>
      <c r="C363" s="54">
        <f>'Расчет субсидий'!D364-1</f>
        <v>-8.4958872826314979E-2</v>
      </c>
      <c r="D363" s="54">
        <f>C363*'Расчет субсидий'!E364</f>
        <v>-1.2743830923947246</v>
      </c>
      <c r="E363" s="50">
        <f t="shared" si="40"/>
        <v>-6.2000000000000028</v>
      </c>
      <c r="F363" s="54">
        <f>'Расчет субсидий'!F364-1</f>
        <v>0</v>
      </c>
      <c r="G363" s="54">
        <f>F363*'Расчет субсидий'!G364</f>
        <v>0</v>
      </c>
      <c r="H363" s="50">
        <f t="shared" si="35"/>
        <v>0</v>
      </c>
      <c r="I363" s="49">
        <f t="shared" si="36"/>
        <v>-1.2743830923947246</v>
      </c>
    </row>
    <row r="364" spans="1:9" ht="15" customHeight="1">
      <c r="A364" s="31" t="s">
        <v>342</v>
      </c>
      <c r="B364" s="47">
        <f>'Расчет субсидий'!L365</f>
        <v>-32.154545454545456</v>
      </c>
      <c r="C364" s="54">
        <f>'Расчет субсидий'!D365-1</f>
        <v>-0.64940590320865099</v>
      </c>
      <c r="D364" s="54">
        <f>C364*'Расчет субсидий'!E365</f>
        <v>-9.7410885481297651</v>
      </c>
      <c r="E364" s="50">
        <f t="shared" si="40"/>
        <v>-32.154545454545456</v>
      </c>
      <c r="F364" s="54">
        <f>'Расчет субсидий'!F365-1</f>
        <v>0</v>
      </c>
      <c r="G364" s="54">
        <f>F364*'Расчет субсидий'!G365</f>
        <v>0</v>
      </c>
      <c r="H364" s="50">
        <f t="shared" si="35"/>
        <v>0</v>
      </c>
      <c r="I364" s="49">
        <f t="shared" si="36"/>
        <v>-9.7410885481297651</v>
      </c>
    </row>
    <row r="365" spans="1:9" ht="15" customHeight="1">
      <c r="A365" s="31" t="s">
        <v>343</v>
      </c>
      <c r="B365" s="47">
        <f>'Расчет субсидий'!L366</f>
        <v>-8.4909090909090992</v>
      </c>
      <c r="C365" s="54">
        <f>'Расчет субсидий'!D366-1</f>
        <v>-8.7945812266431167E-2</v>
      </c>
      <c r="D365" s="54">
        <f>C365*'Расчет субсидий'!E366</f>
        <v>-1.3191871839964675</v>
      </c>
      <c r="E365" s="50">
        <f t="shared" si="40"/>
        <v>-8.4909090909090992</v>
      </c>
      <c r="F365" s="54">
        <f>'Расчет субсидий'!F366-1</f>
        <v>0</v>
      </c>
      <c r="G365" s="54">
        <f>F365*'Расчет субсидий'!G366</f>
        <v>0</v>
      </c>
      <c r="H365" s="50">
        <f t="shared" si="35"/>
        <v>0</v>
      </c>
      <c r="I365" s="49">
        <f t="shared" si="36"/>
        <v>-1.3191871839964675</v>
      </c>
    </row>
    <row r="366" spans="1:9" ht="15" customHeight="1">
      <c r="A366" s="30" t="s">
        <v>344</v>
      </c>
      <c r="B366" s="51"/>
      <c r="C366" s="52"/>
      <c r="D366" s="52"/>
      <c r="E366" s="53"/>
      <c r="F366" s="53"/>
      <c r="G366" s="53"/>
      <c r="H366" s="53"/>
      <c r="I366" s="53"/>
    </row>
    <row r="367" spans="1:9" ht="15" customHeight="1">
      <c r="A367" s="31" t="s">
        <v>345</v>
      </c>
      <c r="B367" s="47">
        <f>'Расчет субсидий'!L368</f>
        <v>-26.018181818181802</v>
      </c>
      <c r="C367" s="54">
        <f>'Расчет субсидий'!D368-1</f>
        <v>-0.24908371913580252</v>
      </c>
      <c r="D367" s="54">
        <f>C367*'Расчет субсидий'!E368</f>
        <v>-3.7362557870370376</v>
      </c>
      <c r="E367" s="50">
        <f t="shared" ref="E367:E378" si="41">$B367*D367/$I367</f>
        <v>-26.018181818181798</v>
      </c>
      <c r="F367" s="54">
        <f>'Расчет субсидий'!F368-1</f>
        <v>0</v>
      </c>
      <c r="G367" s="54">
        <f>F367*'Расчет субсидий'!G368</f>
        <v>0</v>
      </c>
      <c r="H367" s="50">
        <f t="shared" si="35"/>
        <v>0</v>
      </c>
      <c r="I367" s="49">
        <f t="shared" si="36"/>
        <v>-3.7362557870370376</v>
      </c>
    </row>
    <row r="368" spans="1:9" ht="15" customHeight="1">
      <c r="A368" s="31" t="s">
        <v>346</v>
      </c>
      <c r="B368" s="47">
        <f>'Расчет субсидий'!L369</f>
        <v>-62.045454545454533</v>
      </c>
      <c r="C368" s="54">
        <f>'Расчет субсидий'!D369-1</f>
        <v>-0.7150124666666664</v>
      </c>
      <c r="D368" s="54">
        <f>C368*'Расчет субсидий'!E369</f>
        <v>-10.725186999999996</v>
      </c>
      <c r="E368" s="50">
        <f t="shared" si="41"/>
        <v>-62.045454545454533</v>
      </c>
      <c r="F368" s="54">
        <f>'Расчет субсидий'!F369-1</f>
        <v>0</v>
      </c>
      <c r="G368" s="54">
        <f>F368*'Расчет субсидий'!G369</f>
        <v>0</v>
      </c>
      <c r="H368" s="50">
        <f t="shared" si="35"/>
        <v>0</v>
      </c>
      <c r="I368" s="49">
        <f t="shared" si="36"/>
        <v>-10.725186999999996</v>
      </c>
    </row>
    <row r="369" spans="1:10" ht="15" customHeight="1">
      <c r="A369" s="31" t="s">
        <v>347</v>
      </c>
      <c r="B369" s="47">
        <f>'Расчет субсидий'!L370</f>
        <v>0.26363636363636345</v>
      </c>
      <c r="C369" s="54">
        <f>'Расчет субсидий'!D370-1</f>
        <v>0.30000000000000004</v>
      </c>
      <c r="D369" s="54">
        <f>C369*'Расчет субсидий'!E370</f>
        <v>4.5000000000000009</v>
      </c>
      <c r="E369" s="50">
        <f t="shared" si="41"/>
        <v>0.26363636363636345</v>
      </c>
      <c r="F369" s="54">
        <f>'Расчет субсидий'!F370-1</f>
        <v>0</v>
      </c>
      <c r="G369" s="54">
        <f>F369*'Расчет субсидий'!G370</f>
        <v>0</v>
      </c>
      <c r="H369" s="50">
        <f t="shared" si="35"/>
        <v>0</v>
      </c>
      <c r="I369" s="49">
        <f t="shared" si="36"/>
        <v>4.5000000000000009</v>
      </c>
    </row>
    <row r="370" spans="1:10" ht="15" customHeight="1">
      <c r="A370" s="31" t="s">
        <v>348</v>
      </c>
      <c r="B370" s="47">
        <f>'Расчет субсидий'!L371</f>
        <v>-47.581818181818193</v>
      </c>
      <c r="C370" s="54">
        <f>'Расчет субсидий'!D371-1</f>
        <v>-0.30154851511169622</v>
      </c>
      <c r="D370" s="54">
        <f>C370*'Расчет субсидий'!E371</f>
        <v>-4.5232277266754437</v>
      </c>
      <c r="E370" s="50">
        <f t="shared" si="41"/>
        <v>-47.581818181818193</v>
      </c>
      <c r="F370" s="54">
        <f>'Расчет субсидий'!F371-1</f>
        <v>0</v>
      </c>
      <c r="G370" s="54">
        <f>F370*'Расчет субсидий'!G371</f>
        <v>0</v>
      </c>
      <c r="H370" s="50">
        <f t="shared" si="35"/>
        <v>0</v>
      </c>
      <c r="I370" s="49">
        <f t="shared" si="36"/>
        <v>-4.5232277266754437</v>
      </c>
    </row>
    <row r="371" spans="1:10" ht="15" customHeight="1">
      <c r="A371" s="31" t="s">
        <v>349</v>
      </c>
      <c r="B371" s="47">
        <f>'Расчет субсидий'!L372</f>
        <v>-37.26363636363638</v>
      </c>
      <c r="C371" s="54">
        <f>'Расчет субсидий'!D372-1</f>
        <v>-0.25849936766034254</v>
      </c>
      <c r="D371" s="54">
        <f>C371*'Расчет субсидий'!E372</f>
        <v>-3.877490514905138</v>
      </c>
      <c r="E371" s="50">
        <f t="shared" si="41"/>
        <v>-37.26363636363638</v>
      </c>
      <c r="F371" s="54">
        <f>'Расчет субсидий'!F372-1</f>
        <v>0</v>
      </c>
      <c r="G371" s="54">
        <f>F371*'Расчет субсидий'!G372</f>
        <v>0</v>
      </c>
      <c r="H371" s="50">
        <f t="shared" si="35"/>
        <v>0</v>
      </c>
      <c r="I371" s="49">
        <f t="shared" si="36"/>
        <v>-3.877490514905138</v>
      </c>
    </row>
    <row r="372" spans="1:10" ht="15" customHeight="1">
      <c r="A372" s="31" t="s">
        <v>350</v>
      </c>
      <c r="B372" s="47">
        <f>'Расчет субсидий'!L373</f>
        <v>-53.445454545454538</v>
      </c>
      <c r="C372" s="54">
        <f>'Расчет субсидий'!D373-1</f>
        <v>-0.3830037627384375</v>
      </c>
      <c r="D372" s="54">
        <f>C372*'Расчет субсидий'!E373</f>
        <v>-5.7450564410765628</v>
      </c>
      <c r="E372" s="50">
        <f t="shared" si="41"/>
        <v>-53.445454545454538</v>
      </c>
      <c r="F372" s="54">
        <f>'Расчет субсидий'!F373-1</f>
        <v>0</v>
      </c>
      <c r="G372" s="54">
        <f>F372*'Расчет субсидий'!G373</f>
        <v>0</v>
      </c>
      <c r="H372" s="50">
        <f t="shared" si="35"/>
        <v>0</v>
      </c>
      <c r="I372" s="49">
        <f t="shared" si="36"/>
        <v>-5.7450564410765628</v>
      </c>
    </row>
    <row r="373" spans="1:10" ht="15" customHeight="1">
      <c r="A373" s="31" t="s">
        <v>351</v>
      </c>
      <c r="B373" s="47">
        <f>'Расчет субсидий'!L374</f>
        <v>23.590909090909093</v>
      </c>
      <c r="C373" s="54">
        <f>'Расчет субсидий'!D374-1</f>
        <v>0.26425511972633964</v>
      </c>
      <c r="D373" s="54">
        <f>C373*'Расчет субсидий'!E374</f>
        <v>3.9638267958950948</v>
      </c>
      <c r="E373" s="50">
        <f t="shared" si="41"/>
        <v>23.590909090909093</v>
      </c>
      <c r="F373" s="54">
        <f>'Расчет субсидий'!F374-1</f>
        <v>0</v>
      </c>
      <c r="G373" s="54">
        <f>F373*'Расчет субсидий'!G374</f>
        <v>0</v>
      </c>
      <c r="H373" s="50">
        <f t="shared" si="35"/>
        <v>0</v>
      </c>
      <c r="I373" s="49">
        <f t="shared" si="36"/>
        <v>3.9638267958950948</v>
      </c>
    </row>
    <row r="374" spans="1:10" ht="15" customHeight="1">
      <c r="A374" s="31" t="s">
        <v>352</v>
      </c>
      <c r="B374" s="47">
        <f>'Расчет субсидий'!L375</f>
        <v>-28.127272727272739</v>
      </c>
      <c r="C374" s="54">
        <f>'Расчет субсидий'!D375-1</f>
        <v>-0.37225192307692301</v>
      </c>
      <c r="D374" s="54">
        <f>C374*'Расчет субсидий'!E375</f>
        <v>-5.5837788461538453</v>
      </c>
      <c r="E374" s="50">
        <f t="shared" si="41"/>
        <v>-28.127272727272739</v>
      </c>
      <c r="F374" s="54">
        <f>'Расчет субсидий'!F375-1</f>
        <v>0</v>
      </c>
      <c r="G374" s="54">
        <f>F374*'Расчет субсидий'!G375</f>
        <v>0</v>
      </c>
      <c r="H374" s="50">
        <f t="shared" si="35"/>
        <v>0</v>
      </c>
      <c r="I374" s="49">
        <f t="shared" si="36"/>
        <v>-5.5837788461538453</v>
      </c>
    </row>
    <row r="375" spans="1:10" ht="15" customHeight="1">
      <c r="A375" s="31" t="s">
        <v>353</v>
      </c>
      <c r="B375" s="47">
        <f>'Расчет субсидий'!L376</f>
        <v>-12.972727272727269</v>
      </c>
      <c r="C375" s="54">
        <f>'Расчет субсидий'!D376-1</f>
        <v>-0.12165157335512822</v>
      </c>
      <c r="D375" s="54">
        <f>C375*'Расчет субсидий'!E376</f>
        <v>-1.8247736003269233</v>
      </c>
      <c r="E375" s="50">
        <f t="shared" si="41"/>
        <v>-12.972727272727269</v>
      </c>
      <c r="F375" s="54">
        <f>'Расчет субсидий'!F376-1</f>
        <v>0</v>
      </c>
      <c r="G375" s="54">
        <f>F375*'Расчет субсидий'!G376</f>
        <v>0</v>
      </c>
      <c r="H375" s="50">
        <f t="shared" si="35"/>
        <v>0</v>
      </c>
      <c r="I375" s="49">
        <f t="shared" si="36"/>
        <v>-1.8247736003269233</v>
      </c>
    </row>
    <row r="376" spans="1:10" ht="15" customHeight="1">
      <c r="A376" s="31" t="s">
        <v>354</v>
      </c>
      <c r="B376" s="47">
        <f>'Расчет субсидий'!L377</f>
        <v>-38.109090909090909</v>
      </c>
      <c r="C376" s="54">
        <f>'Расчет субсидий'!D377-1</f>
        <v>-0.41534001051524783</v>
      </c>
      <c r="D376" s="54">
        <f>C376*'Расчет субсидий'!E377</f>
        <v>-6.2301001577287174</v>
      </c>
      <c r="E376" s="50">
        <f t="shared" si="41"/>
        <v>-38.109090909090909</v>
      </c>
      <c r="F376" s="54">
        <f>'Расчет субсидий'!F377-1</f>
        <v>0</v>
      </c>
      <c r="G376" s="54">
        <f>F376*'Расчет субсидий'!G377</f>
        <v>0</v>
      </c>
      <c r="H376" s="50">
        <f t="shared" si="35"/>
        <v>0</v>
      </c>
      <c r="I376" s="49">
        <f t="shared" si="36"/>
        <v>-6.2301001577287174</v>
      </c>
    </row>
    <row r="377" spans="1:10" ht="15" customHeight="1">
      <c r="A377" s="31" t="s">
        <v>355</v>
      </c>
      <c r="B377" s="47">
        <f>'Расчет субсидий'!L378</f>
        <v>-32.27272727272728</v>
      </c>
      <c r="C377" s="54">
        <f>'Расчет субсидий'!D378-1</f>
        <v>-0.41559951474430656</v>
      </c>
      <c r="D377" s="54">
        <f>C377*'Расчет субсидий'!E378</f>
        <v>-6.2339927211645989</v>
      </c>
      <c r="E377" s="50">
        <f t="shared" si="41"/>
        <v>-32.27272727272728</v>
      </c>
      <c r="F377" s="54">
        <f>'Расчет субсидий'!F378-1</f>
        <v>0</v>
      </c>
      <c r="G377" s="54">
        <f>F377*'Расчет субсидий'!G378</f>
        <v>0</v>
      </c>
      <c r="H377" s="50">
        <f t="shared" ref="H377:H378" si="42">$B377*G377/$I377</f>
        <v>0</v>
      </c>
      <c r="I377" s="49">
        <f t="shared" ref="I377:I378" si="43">D377+G377</f>
        <v>-6.2339927211645989</v>
      </c>
    </row>
    <row r="378" spans="1:10" ht="15" customHeight="1">
      <c r="A378" s="31" t="s">
        <v>356</v>
      </c>
      <c r="B378" s="47">
        <f>'Расчет субсидий'!L379</f>
        <v>-9.9636363636363683</v>
      </c>
      <c r="C378" s="54">
        <f>'Расчет субсидий'!D379-1</f>
        <v>-0.12986555302455094</v>
      </c>
      <c r="D378" s="54">
        <f>C378*'Расчет субсидий'!E379</f>
        <v>-1.9479832953682641</v>
      </c>
      <c r="E378" s="50">
        <f t="shared" si="41"/>
        <v>-9.9636363636363683</v>
      </c>
      <c r="F378" s="54">
        <f>'Расчет субсидий'!F379-1</f>
        <v>0</v>
      </c>
      <c r="G378" s="54">
        <f>F378*'Расчет субсидий'!G379</f>
        <v>0</v>
      </c>
      <c r="H378" s="50">
        <f t="shared" si="42"/>
        <v>0</v>
      </c>
      <c r="I378" s="49">
        <f t="shared" si="43"/>
        <v>-1.9479832953682641</v>
      </c>
    </row>
    <row r="379" spans="1:10" s="45" customFormat="1" ht="15" customHeight="1">
      <c r="A379" s="44" t="s">
        <v>364</v>
      </c>
      <c r="B379" s="48">
        <f>SUM(B6:B378)-B6-B17-B27-B55</f>
        <v>-8188.1636363636326</v>
      </c>
      <c r="C379" s="48"/>
      <c r="D379" s="48"/>
      <c r="E379" s="48">
        <f>E6+E17+E27+E55</f>
        <v>-8188.1636363636353</v>
      </c>
      <c r="F379" s="48"/>
      <c r="G379" s="48"/>
      <c r="H379" s="48">
        <f>H6+H17+H27+H55</f>
        <v>0</v>
      </c>
      <c r="I379" s="48"/>
      <c r="J379" s="22"/>
    </row>
  </sheetData>
  <mergeCells count="6">
    <mergeCell ref="A1:I1"/>
    <mergeCell ref="A3:A4"/>
    <mergeCell ref="B3:B4"/>
    <mergeCell ref="I3:I4"/>
    <mergeCell ref="C3:E3"/>
    <mergeCell ref="F3:H3"/>
  </mergeCells>
  <printOptions horizontalCentered="1"/>
  <pageMargins left="0.19685039370078741" right="0.19685039370078741" top="0.31496062992125984" bottom="0.15748031496062992" header="0.15748031496062992" footer="0.15748031496062992"/>
  <pageSetup paperSize="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User01</cp:lastModifiedBy>
  <cp:lastPrinted>2018-08-17T06:47:53Z</cp:lastPrinted>
  <dcterms:created xsi:type="dcterms:W3CDTF">2010-02-05T14:48:49Z</dcterms:created>
  <dcterms:modified xsi:type="dcterms:W3CDTF">2018-12-16T17:51:51Z</dcterms:modified>
</cp:coreProperties>
</file>