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субсидий'!$A$1:$E$355</definedName>
    <definedName name="_xlnm.Print_Titles" localSheetId="1">'Плюсы и минусы'!$3:$4</definedName>
    <definedName name="_xlnm.Print_Titles" localSheetId="0">'Расчет субсидий'!$A:$A,'Расчет субсидий'!$3:$7</definedName>
    <definedName name="_xlnm.Print_Area" localSheetId="0">'Расчет субсидий'!$A$1:$Q$384</definedName>
  </definedNames>
  <calcPr calcId="125725"/>
</workbook>
</file>

<file path=xl/calcChain.xml><?xml version="1.0" encoding="utf-8"?>
<calcChain xmlns="http://schemas.openxmlformats.org/spreadsheetml/2006/main">
  <c r="H7" i="8"/>
  <c r="E7"/>
  <c r="Q380" i="7"/>
  <c r="Q379"/>
  <c r="Q378"/>
  <c r="Q377"/>
  <c r="Q376"/>
  <c r="Q375"/>
  <c r="Q374"/>
  <c r="Q373"/>
  <c r="Q372"/>
  <c r="Q371"/>
  <c r="Q370"/>
  <c r="Q369"/>
  <c r="Q367"/>
  <c r="Q366"/>
  <c r="Q365"/>
  <c r="Q364"/>
  <c r="Q363"/>
  <c r="Q362"/>
  <c r="Q361"/>
  <c r="Q360"/>
  <c r="Q359"/>
  <c r="Q358"/>
  <c r="Q356"/>
  <c r="Q355"/>
  <c r="Q354"/>
  <c r="Q353"/>
  <c r="Q352"/>
  <c r="Q351"/>
  <c r="Q350"/>
  <c r="Q349"/>
  <c r="Q348"/>
  <c r="Q347"/>
  <c r="Q346"/>
  <c r="Q344"/>
  <c r="Q343"/>
  <c r="Q342"/>
  <c r="Q341"/>
  <c r="Q340"/>
  <c r="Q339"/>
  <c r="Q338"/>
  <c r="Q337"/>
  <c r="Q336"/>
  <c r="Q335"/>
  <c r="Q334"/>
  <c r="Q332"/>
  <c r="Q331"/>
  <c r="Q330"/>
  <c r="Q329"/>
  <c r="Q328"/>
  <c r="Q327"/>
  <c r="Q326"/>
  <c r="Q325"/>
  <c r="Q324"/>
  <c r="Q323"/>
  <c r="Q322"/>
  <c r="Q321"/>
  <c r="Q320"/>
  <c r="Q319"/>
  <c r="Q318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3"/>
  <c r="Q272"/>
  <c r="Q271"/>
  <c r="Q270"/>
  <c r="Q269"/>
  <c r="Q268"/>
  <c r="Q267"/>
  <c r="Q265"/>
  <c r="Q264"/>
  <c r="Q263"/>
  <c r="Q262"/>
  <c r="Q261"/>
  <c r="Q260"/>
  <c r="Q259"/>
  <c r="Q258"/>
  <c r="Q257"/>
  <c r="Q256"/>
  <c r="Q255"/>
  <c r="Q254"/>
  <c r="Q253"/>
  <c r="Q252"/>
  <c r="Q251"/>
  <c r="Q249"/>
  <c r="Q248"/>
  <c r="Q247"/>
  <c r="Q246"/>
  <c r="Q245"/>
  <c r="Q244"/>
  <c r="Q243"/>
  <c r="Q242"/>
  <c r="Q240"/>
  <c r="Q239"/>
  <c r="Q238"/>
  <c r="Q237"/>
  <c r="Q236"/>
  <c r="Q235"/>
  <c r="Q234"/>
  <c r="Q233"/>
  <c r="Q232"/>
  <c r="Q230"/>
  <c r="Q229"/>
  <c r="Q228"/>
  <c r="Q227"/>
  <c r="Q226"/>
  <c r="Q225"/>
  <c r="Q224"/>
  <c r="Q223"/>
  <c r="Q222"/>
  <c r="Q221"/>
  <c r="Q220"/>
  <c r="Q219"/>
  <c r="Q218"/>
  <c r="Q216"/>
  <c r="Q215"/>
  <c r="Q214"/>
  <c r="Q213"/>
  <c r="Q212"/>
  <c r="Q211"/>
  <c r="Q210"/>
  <c r="Q209"/>
  <c r="Q208"/>
  <c r="Q207"/>
  <c r="Q206"/>
  <c r="Q205"/>
  <c r="Q203"/>
  <c r="Q202"/>
  <c r="Q201"/>
  <c r="Q200"/>
  <c r="Q199"/>
  <c r="Q198"/>
  <c r="Q197"/>
  <c r="Q196"/>
  <c r="Q195"/>
  <c r="Q194"/>
  <c r="Q193"/>
  <c r="Q192"/>
  <c r="Q191"/>
  <c r="Q189"/>
  <c r="Q188"/>
  <c r="Q187"/>
  <c r="Q186"/>
  <c r="Q185"/>
  <c r="Q184"/>
  <c r="Q182"/>
  <c r="Q181"/>
  <c r="Q180"/>
  <c r="Q179"/>
  <c r="Q178"/>
  <c r="Q177"/>
  <c r="Q176"/>
  <c r="Q175"/>
  <c r="Q174"/>
  <c r="Q173"/>
  <c r="Q172"/>
  <c r="Q171"/>
  <c r="Q170"/>
  <c r="Q168"/>
  <c r="Q167"/>
  <c r="Q166"/>
  <c r="Q165"/>
  <c r="Q164"/>
  <c r="Q163"/>
  <c r="Q162"/>
  <c r="Q161"/>
  <c r="Q160"/>
  <c r="Q159"/>
  <c r="Q158"/>
  <c r="Q157"/>
  <c r="Q155"/>
  <c r="Q154"/>
  <c r="Q153"/>
  <c r="Q152"/>
  <c r="Q151"/>
  <c r="Q150"/>
  <c r="Q148"/>
  <c r="Q147"/>
  <c r="Q146"/>
  <c r="Q145"/>
  <c r="Q144"/>
  <c r="Q143"/>
  <c r="Q142"/>
  <c r="Q141"/>
  <c r="Q139"/>
  <c r="Q138"/>
  <c r="Q137"/>
  <c r="Q136"/>
  <c r="Q135"/>
  <c r="Q134"/>
  <c r="Q133"/>
  <c r="Q131"/>
  <c r="Q130"/>
  <c r="Q129"/>
  <c r="Q128"/>
  <c r="Q127"/>
  <c r="Q126"/>
  <c r="Q125"/>
  <c r="Q124"/>
  <c r="Q123"/>
  <c r="Q122"/>
  <c r="Q121"/>
  <c r="Q120"/>
  <c r="Q119"/>
  <c r="Q118"/>
  <c r="Q117"/>
  <c r="Q115"/>
  <c r="Q114"/>
  <c r="Q113"/>
  <c r="Q112"/>
  <c r="Q111"/>
  <c r="Q110"/>
  <c r="Q109"/>
  <c r="Q108"/>
  <c r="Q107"/>
  <c r="Q106"/>
  <c r="Q105"/>
  <c r="Q104"/>
  <c r="Q103"/>
  <c r="Q101"/>
  <c r="Q100"/>
  <c r="Q99"/>
  <c r="Q98"/>
  <c r="Q97"/>
  <c r="Q96"/>
  <c r="Q95"/>
  <c r="Q94"/>
  <c r="Q93"/>
  <c r="Q91"/>
  <c r="Q90"/>
  <c r="Q89"/>
  <c r="Q88"/>
  <c r="Q87"/>
  <c r="Q86"/>
  <c r="Q85"/>
  <c r="Q84"/>
  <c r="Q82"/>
  <c r="Q81"/>
  <c r="Q80"/>
  <c r="Q79"/>
  <c r="Q78"/>
  <c r="Q76"/>
  <c r="Q75"/>
  <c r="Q74"/>
  <c r="Q73"/>
  <c r="Q72"/>
  <c r="Q71"/>
  <c r="Q70"/>
  <c r="Q69"/>
  <c r="Q68"/>
  <c r="Q67"/>
  <c r="Q66"/>
  <c r="Q65"/>
  <c r="Q63"/>
  <c r="Q62"/>
  <c r="Q61"/>
  <c r="Q60"/>
  <c r="Q59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8"/>
  <c r="Q27"/>
  <c r="Q26"/>
  <c r="Q25"/>
  <c r="Q24"/>
  <c r="Q23"/>
  <c r="Q22"/>
  <c r="Q21"/>
  <c r="Q20"/>
  <c r="Q10"/>
  <c r="Q11"/>
  <c r="Q12"/>
  <c r="Q13"/>
  <c r="Q14"/>
  <c r="Q15"/>
  <c r="Q16"/>
  <c r="Q17"/>
  <c r="Q18"/>
  <c r="Q9"/>
  <c r="M381" l="1"/>
  <c r="N381"/>
  <c r="O381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8"/>
  <c r="L27"/>
  <c r="L26"/>
  <c r="L25"/>
  <c r="L24"/>
  <c r="L23"/>
  <c r="L22"/>
  <c r="L21"/>
  <c r="L20"/>
  <c r="L10"/>
  <c r="L11"/>
  <c r="L12"/>
  <c r="L13"/>
  <c r="L14"/>
  <c r="L15"/>
  <c r="L16"/>
  <c r="L17"/>
  <c r="L18"/>
  <c r="L9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8"/>
  <c r="K27"/>
  <c r="K26"/>
  <c r="K25"/>
  <c r="K24"/>
  <c r="K23"/>
  <c r="K22"/>
  <c r="K21"/>
  <c r="K20"/>
  <c r="J380"/>
  <c r="J379"/>
  <c r="J378"/>
  <c r="J377"/>
  <c r="J376"/>
  <c r="J375"/>
  <c r="J374"/>
  <c r="J373"/>
  <c r="J372"/>
  <c r="J371"/>
  <c r="J370"/>
  <c r="J369"/>
  <c r="J367"/>
  <c r="J366"/>
  <c r="J365"/>
  <c r="J364"/>
  <c r="J363"/>
  <c r="J362"/>
  <c r="J361"/>
  <c r="J360"/>
  <c r="J359"/>
  <c r="J358"/>
  <c r="J356"/>
  <c r="J355"/>
  <c r="J354"/>
  <c r="J353"/>
  <c r="J352"/>
  <c r="J351"/>
  <c r="J350"/>
  <c r="J349"/>
  <c r="J348"/>
  <c r="J347"/>
  <c r="J346"/>
  <c r="J344"/>
  <c r="J343"/>
  <c r="J342"/>
  <c r="J341"/>
  <c r="J340"/>
  <c r="J339"/>
  <c r="J338"/>
  <c r="J337"/>
  <c r="J336"/>
  <c r="J335"/>
  <c r="J334"/>
  <c r="J332"/>
  <c r="J331"/>
  <c r="J330"/>
  <c r="J329"/>
  <c r="J328"/>
  <c r="J327"/>
  <c r="J326"/>
  <c r="J325"/>
  <c r="J324"/>
  <c r="J323"/>
  <c r="J322"/>
  <c r="J321"/>
  <c r="J320"/>
  <c r="J319"/>
  <c r="J318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3"/>
  <c r="J272"/>
  <c r="J271"/>
  <c r="J270"/>
  <c r="J269"/>
  <c r="J268"/>
  <c r="J267"/>
  <c r="J265"/>
  <c r="J264"/>
  <c r="J263"/>
  <c r="J262"/>
  <c r="J261"/>
  <c r="J260"/>
  <c r="J259"/>
  <c r="J258"/>
  <c r="J257"/>
  <c r="J256"/>
  <c r="J255"/>
  <c r="J254"/>
  <c r="J253"/>
  <c r="J252"/>
  <c r="J251"/>
  <c r="J249"/>
  <c r="J248"/>
  <c r="J247"/>
  <c r="J246"/>
  <c r="J245"/>
  <c r="J244"/>
  <c r="J243"/>
  <c r="J242"/>
  <c r="J240"/>
  <c r="J239"/>
  <c r="J238"/>
  <c r="J237"/>
  <c r="J236"/>
  <c r="J235"/>
  <c r="J234"/>
  <c r="J233"/>
  <c r="J232"/>
  <c r="J230"/>
  <c r="J229"/>
  <c r="J228"/>
  <c r="J227"/>
  <c r="J226"/>
  <c r="J225"/>
  <c r="J224"/>
  <c r="J223"/>
  <c r="J222"/>
  <c r="J221"/>
  <c r="J220"/>
  <c r="J219"/>
  <c r="J218"/>
  <c r="J216"/>
  <c r="J215"/>
  <c r="J214"/>
  <c r="J213"/>
  <c r="J212"/>
  <c r="J211"/>
  <c r="J210"/>
  <c r="J209"/>
  <c r="J208"/>
  <c r="J207"/>
  <c r="J206"/>
  <c r="J205"/>
  <c r="J203"/>
  <c r="J202"/>
  <c r="J201"/>
  <c r="J200"/>
  <c r="J199"/>
  <c r="J198"/>
  <c r="J197"/>
  <c r="J196"/>
  <c r="J195"/>
  <c r="J194"/>
  <c r="J193"/>
  <c r="J192"/>
  <c r="J191"/>
  <c r="J189"/>
  <c r="J188"/>
  <c r="J187"/>
  <c r="J186"/>
  <c r="J185"/>
  <c r="J184"/>
  <c r="J182"/>
  <c r="J181"/>
  <c r="J180"/>
  <c r="J179"/>
  <c r="J178"/>
  <c r="J177"/>
  <c r="J176"/>
  <c r="J175"/>
  <c r="J174"/>
  <c r="J173"/>
  <c r="J172"/>
  <c r="J171"/>
  <c r="J170"/>
  <c r="J168"/>
  <c r="J167"/>
  <c r="J166"/>
  <c r="J165"/>
  <c r="J164"/>
  <c r="J163"/>
  <c r="J162"/>
  <c r="J161"/>
  <c r="J160"/>
  <c r="J159"/>
  <c r="J158"/>
  <c r="J157"/>
  <c r="J155"/>
  <c r="J154"/>
  <c r="J153"/>
  <c r="J152"/>
  <c r="J151"/>
  <c r="J150"/>
  <c r="J148"/>
  <c r="J147"/>
  <c r="J146"/>
  <c r="J145"/>
  <c r="J144"/>
  <c r="J143"/>
  <c r="J142"/>
  <c r="J141"/>
  <c r="J139"/>
  <c r="J138"/>
  <c r="J137"/>
  <c r="J136"/>
  <c r="J135"/>
  <c r="J134"/>
  <c r="J133"/>
  <c r="J131"/>
  <c r="J130"/>
  <c r="J129"/>
  <c r="J128"/>
  <c r="J127"/>
  <c r="J126"/>
  <c r="J125"/>
  <c r="J124"/>
  <c r="J123"/>
  <c r="J122"/>
  <c r="J121"/>
  <c r="J120"/>
  <c r="J119"/>
  <c r="J118"/>
  <c r="J117"/>
  <c r="J115"/>
  <c r="J114"/>
  <c r="J113"/>
  <c r="J112"/>
  <c r="J111"/>
  <c r="J110"/>
  <c r="J109"/>
  <c r="J108"/>
  <c r="J107"/>
  <c r="J106"/>
  <c r="J105"/>
  <c r="J104"/>
  <c r="J103"/>
  <c r="J101"/>
  <c r="J100"/>
  <c r="J99"/>
  <c r="J98"/>
  <c r="J97"/>
  <c r="J96"/>
  <c r="J95"/>
  <c r="J94"/>
  <c r="J93"/>
  <c r="J91"/>
  <c r="J90"/>
  <c r="J89"/>
  <c r="J88"/>
  <c r="J87"/>
  <c r="J86"/>
  <c r="J85"/>
  <c r="J84"/>
  <c r="J82"/>
  <c r="J81"/>
  <c r="J80"/>
  <c r="J79"/>
  <c r="J78"/>
  <c r="J76"/>
  <c r="J75"/>
  <c r="J74"/>
  <c r="J73"/>
  <c r="J72"/>
  <c r="J71"/>
  <c r="J70"/>
  <c r="J69"/>
  <c r="J68"/>
  <c r="J67"/>
  <c r="J66"/>
  <c r="J65"/>
  <c r="J63"/>
  <c r="J62"/>
  <c r="J61"/>
  <c r="J60"/>
  <c r="J59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8"/>
  <c r="J27"/>
  <c r="J26"/>
  <c r="J25"/>
  <c r="J24"/>
  <c r="J23"/>
  <c r="J22"/>
  <c r="J21"/>
  <c r="J20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9"/>
  <c r="K9"/>
  <c r="H380"/>
  <c r="K380" s="1"/>
  <c r="L380" s="1"/>
  <c r="H379"/>
  <c r="K379" s="1"/>
  <c r="L379" s="1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8"/>
  <c r="H27"/>
  <c r="H26"/>
  <c r="H25"/>
  <c r="H24"/>
  <c r="H23"/>
  <c r="H22"/>
  <c r="H21"/>
  <c r="H20"/>
  <c r="H10"/>
  <c r="H11"/>
  <c r="H12"/>
  <c r="H13"/>
  <c r="H14"/>
  <c r="H15"/>
  <c r="H16"/>
  <c r="H17"/>
  <c r="H18"/>
  <c r="H9"/>
  <c r="D380"/>
  <c r="D379"/>
  <c r="D378"/>
  <c r="H378" s="1"/>
  <c r="K378" s="1"/>
  <c r="L378" s="1"/>
  <c r="D377"/>
  <c r="H377" s="1"/>
  <c r="K377" s="1"/>
  <c r="L377" s="1"/>
  <c r="D376"/>
  <c r="H376" s="1"/>
  <c r="K376" s="1"/>
  <c r="L376" s="1"/>
  <c r="D375"/>
  <c r="H375" s="1"/>
  <c r="K375" s="1"/>
  <c r="L375" s="1"/>
  <c r="D374"/>
  <c r="H374" s="1"/>
  <c r="K374" s="1"/>
  <c r="L374" s="1"/>
  <c r="D373"/>
  <c r="H373" s="1"/>
  <c r="K373" s="1"/>
  <c r="L373" s="1"/>
  <c r="D372"/>
  <c r="H372" s="1"/>
  <c r="K372" s="1"/>
  <c r="L372" s="1"/>
  <c r="D371"/>
  <c r="H371" s="1"/>
  <c r="K371" s="1"/>
  <c r="L371" s="1"/>
  <c r="D370"/>
  <c r="H370" s="1"/>
  <c r="K370" s="1"/>
  <c r="L370" s="1"/>
  <c r="D369"/>
  <c r="H369" s="1"/>
  <c r="K369" s="1"/>
  <c r="L369" s="1"/>
  <c r="D367"/>
  <c r="H367" s="1"/>
  <c r="K367" s="1"/>
  <c r="L367" s="1"/>
  <c r="D366"/>
  <c r="H366" s="1"/>
  <c r="K366" s="1"/>
  <c r="L366" s="1"/>
  <c r="D365"/>
  <c r="H365" s="1"/>
  <c r="K365" s="1"/>
  <c r="L365" s="1"/>
  <c r="D364"/>
  <c r="H364" s="1"/>
  <c r="K364" s="1"/>
  <c r="L364" s="1"/>
  <c r="D363"/>
  <c r="H363" s="1"/>
  <c r="K363" s="1"/>
  <c r="L363" s="1"/>
  <c r="D362"/>
  <c r="H362" s="1"/>
  <c r="K362" s="1"/>
  <c r="L362" s="1"/>
  <c r="D361"/>
  <c r="H361" s="1"/>
  <c r="K361" s="1"/>
  <c r="L361" s="1"/>
  <c r="D360"/>
  <c r="H360" s="1"/>
  <c r="K360" s="1"/>
  <c r="L360" s="1"/>
  <c r="D359"/>
  <c r="H359" s="1"/>
  <c r="K359" s="1"/>
  <c r="L359" s="1"/>
  <c r="D358"/>
  <c r="H358" s="1"/>
  <c r="K358" s="1"/>
  <c r="L358" s="1"/>
  <c r="D356"/>
  <c r="H356" s="1"/>
  <c r="K356" s="1"/>
  <c r="L356" s="1"/>
  <c r="D355"/>
  <c r="H355" s="1"/>
  <c r="K355" s="1"/>
  <c r="L355" s="1"/>
  <c r="D354"/>
  <c r="H354" s="1"/>
  <c r="K354" s="1"/>
  <c r="L354" s="1"/>
  <c r="D353"/>
  <c r="H353" s="1"/>
  <c r="K353" s="1"/>
  <c r="L353" s="1"/>
  <c r="D352"/>
  <c r="H352" s="1"/>
  <c r="K352" s="1"/>
  <c r="L352" s="1"/>
  <c r="D351"/>
  <c r="H351" s="1"/>
  <c r="K351" s="1"/>
  <c r="L351" s="1"/>
  <c r="D350"/>
  <c r="H350" s="1"/>
  <c r="K350" s="1"/>
  <c r="L350" s="1"/>
  <c r="D349"/>
  <c r="H349" s="1"/>
  <c r="K349" s="1"/>
  <c r="L349" s="1"/>
  <c r="D348"/>
  <c r="H348" s="1"/>
  <c r="K348" s="1"/>
  <c r="L348" s="1"/>
  <c r="D347"/>
  <c r="H347" s="1"/>
  <c r="K347" s="1"/>
  <c r="L347" s="1"/>
  <c r="D346"/>
  <c r="H346" s="1"/>
  <c r="K346" s="1"/>
  <c r="L346" s="1"/>
  <c r="D344"/>
  <c r="H344" s="1"/>
  <c r="K344" s="1"/>
  <c r="L344" s="1"/>
  <c r="D343"/>
  <c r="H343" s="1"/>
  <c r="K343" s="1"/>
  <c r="L343" s="1"/>
  <c r="D342"/>
  <c r="H342" s="1"/>
  <c r="K342" s="1"/>
  <c r="L342" s="1"/>
  <c r="D341"/>
  <c r="H341" s="1"/>
  <c r="K341" s="1"/>
  <c r="L341" s="1"/>
  <c r="D340"/>
  <c r="H340" s="1"/>
  <c r="K340" s="1"/>
  <c r="L340" s="1"/>
  <c r="D339"/>
  <c r="H339" s="1"/>
  <c r="K339" s="1"/>
  <c r="L339" s="1"/>
  <c r="D338"/>
  <c r="H338" s="1"/>
  <c r="K338" s="1"/>
  <c r="L338" s="1"/>
  <c r="D337"/>
  <c r="H337" s="1"/>
  <c r="K337" s="1"/>
  <c r="L337" s="1"/>
  <c r="D336"/>
  <c r="H336" s="1"/>
  <c r="K336" s="1"/>
  <c r="L336" s="1"/>
  <c r="D335"/>
  <c r="H335" s="1"/>
  <c r="K335" s="1"/>
  <c r="L335" s="1"/>
  <c r="D334"/>
  <c r="H334" s="1"/>
  <c r="K334" s="1"/>
  <c r="L334" s="1"/>
  <c r="D332"/>
  <c r="H332" s="1"/>
  <c r="K332" s="1"/>
  <c r="L332" s="1"/>
  <c r="D331"/>
  <c r="H331" s="1"/>
  <c r="K331" s="1"/>
  <c r="L331" s="1"/>
  <c r="D330"/>
  <c r="H330" s="1"/>
  <c r="K330" s="1"/>
  <c r="L330" s="1"/>
  <c r="D329"/>
  <c r="H329" s="1"/>
  <c r="K329" s="1"/>
  <c r="L329" s="1"/>
  <c r="D328"/>
  <c r="H328" s="1"/>
  <c r="K328" s="1"/>
  <c r="L328" s="1"/>
  <c r="D327"/>
  <c r="H327" s="1"/>
  <c r="K327" s="1"/>
  <c r="L327" s="1"/>
  <c r="D326"/>
  <c r="H326" s="1"/>
  <c r="K326" s="1"/>
  <c r="L326" s="1"/>
  <c r="D325"/>
  <c r="H325" s="1"/>
  <c r="K325" s="1"/>
  <c r="L325" s="1"/>
  <c r="D324"/>
  <c r="H324" s="1"/>
  <c r="K324" s="1"/>
  <c r="L324" s="1"/>
  <c r="D323"/>
  <c r="H323" s="1"/>
  <c r="K323" s="1"/>
  <c r="L323" s="1"/>
  <c r="D322"/>
  <c r="H322" s="1"/>
  <c r="K322" s="1"/>
  <c r="L322" s="1"/>
  <c r="D321"/>
  <c r="H321" s="1"/>
  <c r="K321" s="1"/>
  <c r="L321" s="1"/>
  <c r="D320"/>
  <c r="H320" s="1"/>
  <c r="K320" s="1"/>
  <c r="L320" s="1"/>
  <c r="D319"/>
  <c r="H319" s="1"/>
  <c r="K319" s="1"/>
  <c r="L319" s="1"/>
  <c r="D318"/>
  <c r="H318" s="1"/>
  <c r="K318" s="1"/>
  <c r="L318" s="1"/>
  <c r="D316"/>
  <c r="H316" s="1"/>
  <c r="K316" s="1"/>
  <c r="L316" s="1"/>
  <c r="D315"/>
  <c r="H315" s="1"/>
  <c r="K315" s="1"/>
  <c r="L315" s="1"/>
  <c r="D314"/>
  <c r="H314" s="1"/>
  <c r="K314" s="1"/>
  <c r="L314" s="1"/>
  <c r="D313"/>
  <c r="H313" s="1"/>
  <c r="K313" s="1"/>
  <c r="L313" s="1"/>
  <c r="D312"/>
  <c r="H312" s="1"/>
  <c r="K312" s="1"/>
  <c r="L312" s="1"/>
  <c r="D311"/>
  <c r="H311" s="1"/>
  <c r="K311" s="1"/>
  <c r="L311" s="1"/>
  <c r="D310"/>
  <c r="H310" s="1"/>
  <c r="K310" s="1"/>
  <c r="L310" s="1"/>
  <c r="D309"/>
  <c r="H309" s="1"/>
  <c r="K309" s="1"/>
  <c r="L309" s="1"/>
  <c r="D308"/>
  <c r="H308" s="1"/>
  <c r="K308" s="1"/>
  <c r="L308" s="1"/>
  <c r="D307"/>
  <c r="H307" s="1"/>
  <c r="K307" s="1"/>
  <c r="L307" s="1"/>
  <c r="D306"/>
  <c r="H306" s="1"/>
  <c r="K306" s="1"/>
  <c r="L306" s="1"/>
  <c r="D305"/>
  <c r="H305" s="1"/>
  <c r="K305" s="1"/>
  <c r="L305" s="1"/>
  <c r="D304"/>
  <c r="H304" s="1"/>
  <c r="K304" s="1"/>
  <c r="L304" s="1"/>
  <c r="D303"/>
  <c r="H303" s="1"/>
  <c r="K303" s="1"/>
  <c r="L303" s="1"/>
  <c r="D302"/>
  <c r="H302" s="1"/>
  <c r="K302" s="1"/>
  <c r="L302" s="1"/>
  <c r="D301"/>
  <c r="H301" s="1"/>
  <c r="K301" s="1"/>
  <c r="L301" s="1"/>
  <c r="D300"/>
  <c r="H300" s="1"/>
  <c r="K300" s="1"/>
  <c r="L300" s="1"/>
  <c r="D299"/>
  <c r="H299" s="1"/>
  <c r="K299" s="1"/>
  <c r="L299" s="1"/>
  <c r="D298"/>
  <c r="H298" s="1"/>
  <c r="K298" s="1"/>
  <c r="L298" s="1"/>
  <c r="D297"/>
  <c r="H297" s="1"/>
  <c r="K297" s="1"/>
  <c r="L297" s="1"/>
  <c r="D296"/>
  <c r="H296" s="1"/>
  <c r="K296" s="1"/>
  <c r="L296" s="1"/>
  <c r="D295"/>
  <c r="H295" s="1"/>
  <c r="K295" s="1"/>
  <c r="L295" s="1"/>
  <c r="D294"/>
  <c r="H294" s="1"/>
  <c r="K294" s="1"/>
  <c r="L294" s="1"/>
  <c r="D293"/>
  <c r="H293" s="1"/>
  <c r="K293" s="1"/>
  <c r="L293" s="1"/>
  <c r="D291"/>
  <c r="H291" s="1"/>
  <c r="K291" s="1"/>
  <c r="L291" s="1"/>
  <c r="D290"/>
  <c r="H290" s="1"/>
  <c r="K290" s="1"/>
  <c r="L290" s="1"/>
  <c r="D289"/>
  <c r="H289" s="1"/>
  <c r="K289" s="1"/>
  <c r="L289" s="1"/>
  <c r="D288"/>
  <c r="H288" s="1"/>
  <c r="K288" s="1"/>
  <c r="L288" s="1"/>
  <c r="D287"/>
  <c r="H287" s="1"/>
  <c r="K287" s="1"/>
  <c r="L287" s="1"/>
  <c r="D286"/>
  <c r="H286" s="1"/>
  <c r="K286" s="1"/>
  <c r="L286" s="1"/>
  <c r="D285"/>
  <c r="H285" s="1"/>
  <c r="K285" s="1"/>
  <c r="L285" s="1"/>
  <c r="D284"/>
  <c r="H284" s="1"/>
  <c r="K284" s="1"/>
  <c r="L284" s="1"/>
  <c r="D283"/>
  <c r="H283" s="1"/>
  <c r="K283" s="1"/>
  <c r="L283" s="1"/>
  <c r="D282"/>
  <c r="H282" s="1"/>
  <c r="K282" s="1"/>
  <c r="L282" s="1"/>
  <c r="D281"/>
  <c r="H281" s="1"/>
  <c r="K281" s="1"/>
  <c r="L281" s="1"/>
  <c r="D280"/>
  <c r="H280" s="1"/>
  <c r="K280" s="1"/>
  <c r="L280" s="1"/>
  <c r="D279"/>
  <c r="H279" s="1"/>
  <c r="K279" s="1"/>
  <c r="L279" s="1"/>
  <c r="D278"/>
  <c r="H278" s="1"/>
  <c r="K278" s="1"/>
  <c r="L278" s="1"/>
  <c r="D277"/>
  <c r="H277" s="1"/>
  <c r="K277" s="1"/>
  <c r="L277" s="1"/>
  <c r="D276"/>
  <c r="H276" s="1"/>
  <c r="K276" s="1"/>
  <c r="L276" s="1"/>
  <c r="D275"/>
  <c r="H275" s="1"/>
  <c r="K275" s="1"/>
  <c r="L275" s="1"/>
  <c r="D273"/>
  <c r="H273" s="1"/>
  <c r="K273" s="1"/>
  <c r="L273" s="1"/>
  <c r="D272"/>
  <c r="H272" s="1"/>
  <c r="K272" s="1"/>
  <c r="L272" s="1"/>
  <c r="D271"/>
  <c r="H271" s="1"/>
  <c r="K271" s="1"/>
  <c r="L271" s="1"/>
  <c r="D270"/>
  <c r="H270" s="1"/>
  <c r="K270" s="1"/>
  <c r="L270" s="1"/>
  <c r="D269"/>
  <c r="H269" s="1"/>
  <c r="K269" s="1"/>
  <c r="L269" s="1"/>
  <c r="D268"/>
  <c r="H268" s="1"/>
  <c r="K268" s="1"/>
  <c r="L268" s="1"/>
  <c r="D267"/>
  <c r="H267" s="1"/>
  <c r="K267" s="1"/>
  <c r="L267" s="1"/>
  <c r="D265"/>
  <c r="H265" s="1"/>
  <c r="K265" s="1"/>
  <c r="L265" s="1"/>
  <c r="D264"/>
  <c r="H264" s="1"/>
  <c r="K264" s="1"/>
  <c r="L264" s="1"/>
  <c r="D263"/>
  <c r="H263" s="1"/>
  <c r="K263" s="1"/>
  <c r="L263" s="1"/>
  <c r="D262"/>
  <c r="H262" s="1"/>
  <c r="K262" s="1"/>
  <c r="L262" s="1"/>
  <c r="D261"/>
  <c r="H261" s="1"/>
  <c r="K261" s="1"/>
  <c r="L261" s="1"/>
  <c r="D260"/>
  <c r="H260" s="1"/>
  <c r="K260" s="1"/>
  <c r="L260" s="1"/>
  <c r="D259"/>
  <c r="H259" s="1"/>
  <c r="K259" s="1"/>
  <c r="L259" s="1"/>
  <c r="D258"/>
  <c r="H258" s="1"/>
  <c r="K258" s="1"/>
  <c r="L258" s="1"/>
  <c r="D257"/>
  <c r="H257" s="1"/>
  <c r="K257" s="1"/>
  <c r="L257" s="1"/>
  <c r="D256"/>
  <c r="H256" s="1"/>
  <c r="K256" s="1"/>
  <c r="L256" s="1"/>
  <c r="D255"/>
  <c r="H255" s="1"/>
  <c r="K255" s="1"/>
  <c r="L255" s="1"/>
  <c r="D254"/>
  <c r="H254" s="1"/>
  <c r="K254" s="1"/>
  <c r="L254" s="1"/>
  <c r="D253"/>
  <c r="H253" s="1"/>
  <c r="K253" s="1"/>
  <c r="L253" s="1"/>
  <c r="D252"/>
  <c r="H252" s="1"/>
  <c r="K252" s="1"/>
  <c r="L252" s="1"/>
  <c r="D251"/>
  <c r="H251" s="1"/>
  <c r="K251" s="1"/>
  <c r="L251" s="1"/>
  <c r="D249"/>
  <c r="H249" s="1"/>
  <c r="K249" s="1"/>
  <c r="L249" s="1"/>
  <c r="D248"/>
  <c r="H248" s="1"/>
  <c r="K248" s="1"/>
  <c r="L248" s="1"/>
  <c r="D247"/>
  <c r="H247" s="1"/>
  <c r="K247" s="1"/>
  <c r="L247" s="1"/>
  <c r="D246"/>
  <c r="H246" s="1"/>
  <c r="K246" s="1"/>
  <c r="L246" s="1"/>
  <c r="D245"/>
  <c r="H245" s="1"/>
  <c r="K245" s="1"/>
  <c r="L245" s="1"/>
  <c r="D244"/>
  <c r="H244" s="1"/>
  <c r="K244" s="1"/>
  <c r="L244" s="1"/>
  <c r="D243"/>
  <c r="H243" s="1"/>
  <c r="K243" s="1"/>
  <c r="L243" s="1"/>
  <c r="D242"/>
  <c r="H242" s="1"/>
  <c r="K242" s="1"/>
  <c r="L242" s="1"/>
  <c r="D240"/>
  <c r="H240" s="1"/>
  <c r="K240" s="1"/>
  <c r="L240" s="1"/>
  <c r="D239"/>
  <c r="H239" s="1"/>
  <c r="K239" s="1"/>
  <c r="L239" s="1"/>
  <c r="D238"/>
  <c r="H238" s="1"/>
  <c r="K238" s="1"/>
  <c r="L238" s="1"/>
  <c r="D237"/>
  <c r="H237" s="1"/>
  <c r="K237" s="1"/>
  <c r="L237" s="1"/>
  <c r="D236"/>
  <c r="H236" s="1"/>
  <c r="K236" s="1"/>
  <c r="L236" s="1"/>
  <c r="D235"/>
  <c r="H235" s="1"/>
  <c r="K235" s="1"/>
  <c r="L235" s="1"/>
  <c r="D234"/>
  <c r="H234" s="1"/>
  <c r="K234" s="1"/>
  <c r="L234" s="1"/>
  <c r="D233"/>
  <c r="H233" s="1"/>
  <c r="K233" s="1"/>
  <c r="L233" s="1"/>
  <c r="D232"/>
  <c r="H232" s="1"/>
  <c r="K232" s="1"/>
  <c r="L232" s="1"/>
  <c r="D230"/>
  <c r="H230" s="1"/>
  <c r="K230" s="1"/>
  <c r="L230" s="1"/>
  <c r="D229"/>
  <c r="H229" s="1"/>
  <c r="K229" s="1"/>
  <c r="L229" s="1"/>
  <c r="D228"/>
  <c r="H228" s="1"/>
  <c r="K228" s="1"/>
  <c r="L228" s="1"/>
  <c r="D227"/>
  <c r="H227" s="1"/>
  <c r="K227" s="1"/>
  <c r="L227" s="1"/>
  <c r="D226"/>
  <c r="H226" s="1"/>
  <c r="K226" s="1"/>
  <c r="L226" s="1"/>
  <c r="D225"/>
  <c r="H225" s="1"/>
  <c r="K225" s="1"/>
  <c r="L225" s="1"/>
  <c r="D224"/>
  <c r="H224" s="1"/>
  <c r="K224" s="1"/>
  <c r="L224" s="1"/>
  <c r="D223"/>
  <c r="H223" s="1"/>
  <c r="K223" s="1"/>
  <c r="L223" s="1"/>
  <c r="D222"/>
  <c r="H222" s="1"/>
  <c r="K222" s="1"/>
  <c r="L222" s="1"/>
  <c r="D221"/>
  <c r="H221" s="1"/>
  <c r="K221" s="1"/>
  <c r="L221" s="1"/>
  <c r="D220"/>
  <c r="H220" s="1"/>
  <c r="K220" s="1"/>
  <c r="L220" s="1"/>
  <c r="D219"/>
  <c r="H219" s="1"/>
  <c r="K219" s="1"/>
  <c r="L219" s="1"/>
  <c r="D218"/>
  <c r="H218" s="1"/>
  <c r="K218" s="1"/>
  <c r="L218" s="1"/>
  <c r="D216"/>
  <c r="H216" s="1"/>
  <c r="K216" s="1"/>
  <c r="L216" s="1"/>
  <c r="D215"/>
  <c r="H215" s="1"/>
  <c r="K215" s="1"/>
  <c r="L215" s="1"/>
  <c r="D214"/>
  <c r="H214" s="1"/>
  <c r="K214" s="1"/>
  <c r="L214" s="1"/>
  <c r="D213"/>
  <c r="H213" s="1"/>
  <c r="K213" s="1"/>
  <c r="L213" s="1"/>
  <c r="D212"/>
  <c r="H212" s="1"/>
  <c r="K212" s="1"/>
  <c r="L212" s="1"/>
  <c r="D211"/>
  <c r="H211" s="1"/>
  <c r="K211" s="1"/>
  <c r="L211" s="1"/>
  <c r="D210"/>
  <c r="H210" s="1"/>
  <c r="K210" s="1"/>
  <c r="L210" s="1"/>
  <c r="D209"/>
  <c r="H209" s="1"/>
  <c r="K209" s="1"/>
  <c r="L209" s="1"/>
  <c r="D208"/>
  <c r="H208" s="1"/>
  <c r="K208" s="1"/>
  <c r="L208" s="1"/>
  <c r="D207"/>
  <c r="H207" s="1"/>
  <c r="K207" s="1"/>
  <c r="L207" s="1"/>
  <c r="D206"/>
  <c r="H206" s="1"/>
  <c r="K206" s="1"/>
  <c r="L206" s="1"/>
  <c r="D205"/>
  <c r="H205" s="1"/>
  <c r="K205" s="1"/>
  <c r="L205" s="1"/>
  <c r="D203"/>
  <c r="H203" s="1"/>
  <c r="K203" s="1"/>
  <c r="L203" s="1"/>
  <c r="D202"/>
  <c r="H202" s="1"/>
  <c r="K202" s="1"/>
  <c r="L202" s="1"/>
  <c r="D201"/>
  <c r="H201" s="1"/>
  <c r="K201" s="1"/>
  <c r="L201" s="1"/>
  <c r="D200"/>
  <c r="H200" s="1"/>
  <c r="K200" s="1"/>
  <c r="L200" s="1"/>
  <c r="D199"/>
  <c r="H199" s="1"/>
  <c r="K199" s="1"/>
  <c r="L199" s="1"/>
  <c r="D198"/>
  <c r="H198" s="1"/>
  <c r="K198" s="1"/>
  <c r="L198" s="1"/>
  <c r="D197"/>
  <c r="H197" s="1"/>
  <c r="K197" s="1"/>
  <c r="L197" s="1"/>
  <c r="D196"/>
  <c r="H196" s="1"/>
  <c r="K196" s="1"/>
  <c r="L196" s="1"/>
  <c r="D195"/>
  <c r="H195" s="1"/>
  <c r="K195" s="1"/>
  <c r="L195" s="1"/>
  <c r="D194"/>
  <c r="H194" s="1"/>
  <c r="K194" s="1"/>
  <c r="L194" s="1"/>
  <c r="D193"/>
  <c r="H193" s="1"/>
  <c r="K193" s="1"/>
  <c r="L193" s="1"/>
  <c r="D192"/>
  <c r="H192" s="1"/>
  <c r="K192" s="1"/>
  <c r="L192" s="1"/>
  <c r="D191"/>
  <c r="H191" s="1"/>
  <c r="K191" s="1"/>
  <c r="L191" s="1"/>
  <c r="D189"/>
  <c r="H189" s="1"/>
  <c r="K189" s="1"/>
  <c r="L189" s="1"/>
  <c r="D188"/>
  <c r="H188" s="1"/>
  <c r="K188" s="1"/>
  <c r="L188" s="1"/>
  <c r="D187"/>
  <c r="H187" s="1"/>
  <c r="K187" s="1"/>
  <c r="L187" s="1"/>
  <c r="D186"/>
  <c r="H186" s="1"/>
  <c r="K186" s="1"/>
  <c r="L186" s="1"/>
  <c r="D185"/>
  <c r="H185" s="1"/>
  <c r="K185" s="1"/>
  <c r="L185" s="1"/>
  <c r="D184"/>
  <c r="H184" s="1"/>
  <c r="K184" s="1"/>
  <c r="L184" s="1"/>
  <c r="D182"/>
  <c r="H182" s="1"/>
  <c r="K182" s="1"/>
  <c r="L182" s="1"/>
  <c r="D181"/>
  <c r="H181" s="1"/>
  <c r="K181" s="1"/>
  <c r="L181" s="1"/>
  <c r="D180"/>
  <c r="H180" s="1"/>
  <c r="K180" s="1"/>
  <c r="L180" s="1"/>
  <c r="D179"/>
  <c r="H179" s="1"/>
  <c r="K179" s="1"/>
  <c r="L179" s="1"/>
  <c r="D178"/>
  <c r="H178" s="1"/>
  <c r="K178" s="1"/>
  <c r="L178" s="1"/>
  <c r="D177"/>
  <c r="H177" s="1"/>
  <c r="K177" s="1"/>
  <c r="L177" s="1"/>
  <c r="D176"/>
  <c r="H176" s="1"/>
  <c r="K176" s="1"/>
  <c r="L176" s="1"/>
  <c r="D175"/>
  <c r="H175" s="1"/>
  <c r="K175" s="1"/>
  <c r="L175" s="1"/>
  <c r="D174"/>
  <c r="H174" s="1"/>
  <c r="K174" s="1"/>
  <c r="L174" s="1"/>
  <c r="D173"/>
  <c r="H173" s="1"/>
  <c r="K173" s="1"/>
  <c r="L173" s="1"/>
  <c r="D172"/>
  <c r="H172" s="1"/>
  <c r="K172" s="1"/>
  <c r="L172" s="1"/>
  <c r="D171"/>
  <c r="H171" s="1"/>
  <c r="K171" s="1"/>
  <c r="L171" s="1"/>
  <c r="D170"/>
  <c r="H170" s="1"/>
  <c r="K170" s="1"/>
  <c r="L170" s="1"/>
  <c r="D168"/>
  <c r="H168" s="1"/>
  <c r="K168" s="1"/>
  <c r="L168" s="1"/>
  <c r="D167"/>
  <c r="H167" s="1"/>
  <c r="K167" s="1"/>
  <c r="L167" s="1"/>
  <c r="D166"/>
  <c r="H166" s="1"/>
  <c r="K166" s="1"/>
  <c r="L166" s="1"/>
  <c r="D165"/>
  <c r="H165" s="1"/>
  <c r="K165" s="1"/>
  <c r="L165" s="1"/>
  <c r="D164"/>
  <c r="H164" s="1"/>
  <c r="K164" s="1"/>
  <c r="L164" s="1"/>
  <c r="D163"/>
  <c r="H163" s="1"/>
  <c r="K163" s="1"/>
  <c r="L163" s="1"/>
  <c r="D162"/>
  <c r="H162" s="1"/>
  <c r="K162" s="1"/>
  <c r="L162" s="1"/>
  <c r="D161"/>
  <c r="H161" s="1"/>
  <c r="K161" s="1"/>
  <c r="L161" s="1"/>
  <c r="D160"/>
  <c r="H160" s="1"/>
  <c r="K160" s="1"/>
  <c r="L160" s="1"/>
  <c r="D159"/>
  <c r="H159" s="1"/>
  <c r="K159" s="1"/>
  <c r="L159" s="1"/>
  <c r="D158"/>
  <c r="H158" s="1"/>
  <c r="K158" s="1"/>
  <c r="L158" s="1"/>
  <c r="D157"/>
  <c r="H157" s="1"/>
  <c r="K157" s="1"/>
  <c r="L157" s="1"/>
  <c r="D155"/>
  <c r="H155" s="1"/>
  <c r="K155" s="1"/>
  <c r="L155" s="1"/>
  <c r="D154"/>
  <c r="H154" s="1"/>
  <c r="K154" s="1"/>
  <c r="L154" s="1"/>
  <c r="D153"/>
  <c r="H153" s="1"/>
  <c r="K153" s="1"/>
  <c r="L153" s="1"/>
  <c r="D152"/>
  <c r="H152" s="1"/>
  <c r="K152" s="1"/>
  <c r="L152" s="1"/>
  <c r="D151"/>
  <c r="H151" s="1"/>
  <c r="K151" s="1"/>
  <c r="L151" s="1"/>
  <c r="D150"/>
  <c r="H150" s="1"/>
  <c r="K150" s="1"/>
  <c r="L150" s="1"/>
  <c r="D148"/>
  <c r="H148" s="1"/>
  <c r="K148" s="1"/>
  <c r="L148" s="1"/>
  <c r="D147"/>
  <c r="H147" s="1"/>
  <c r="K147" s="1"/>
  <c r="L147" s="1"/>
  <c r="D146"/>
  <c r="H146" s="1"/>
  <c r="K146" s="1"/>
  <c r="L146" s="1"/>
  <c r="D145"/>
  <c r="H145" s="1"/>
  <c r="K145" s="1"/>
  <c r="L145" s="1"/>
  <c r="D144"/>
  <c r="H144" s="1"/>
  <c r="K144" s="1"/>
  <c r="L144" s="1"/>
  <c r="D143"/>
  <c r="H143" s="1"/>
  <c r="K143" s="1"/>
  <c r="L143" s="1"/>
  <c r="D142"/>
  <c r="H142" s="1"/>
  <c r="K142" s="1"/>
  <c r="L142" s="1"/>
  <c r="D141"/>
  <c r="H141" s="1"/>
  <c r="K141" s="1"/>
  <c r="L141" s="1"/>
  <c r="D139"/>
  <c r="H139" s="1"/>
  <c r="K139" s="1"/>
  <c r="L139" s="1"/>
  <c r="D138"/>
  <c r="H138" s="1"/>
  <c r="K138" s="1"/>
  <c r="L138" s="1"/>
  <c r="D137"/>
  <c r="H137" s="1"/>
  <c r="K137" s="1"/>
  <c r="L137" s="1"/>
  <c r="D136"/>
  <c r="H136" s="1"/>
  <c r="K136" s="1"/>
  <c r="L136" s="1"/>
  <c r="D135"/>
  <c r="H135" s="1"/>
  <c r="K135" s="1"/>
  <c r="L135" s="1"/>
  <c r="D134"/>
  <c r="H134" s="1"/>
  <c r="K134" s="1"/>
  <c r="L134" s="1"/>
  <c r="D133"/>
  <c r="H133" s="1"/>
  <c r="K133" s="1"/>
  <c r="L133" s="1"/>
  <c r="D131"/>
  <c r="H131" s="1"/>
  <c r="K131" s="1"/>
  <c r="L131" s="1"/>
  <c r="D130"/>
  <c r="H130" s="1"/>
  <c r="K130" s="1"/>
  <c r="L130" s="1"/>
  <c r="D129"/>
  <c r="H129" s="1"/>
  <c r="K129" s="1"/>
  <c r="L129" s="1"/>
  <c r="D128"/>
  <c r="H128" s="1"/>
  <c r="K128" s="1"/>
  <c r="L128" s="1"/>
  <c r="D127"/>
  <c r="H127" s="1"/>
  <c r="K127" s="1"/>
  <c r="L127" s="1"/>
  <c r="D126"/>
  <c r="H126" s="1"/>
  <c r="K126" s="1"/>
  <c r="L126" s="1"/>
  <c r="D125"/>
  <c r="H125" s="1"/>
  <c r="K125" s="1"/>
  <c r="L125" s="1"/>
  <c r="D124"/>
  <c r="H124" s="1"/>
  <c r="K124" s="1"/>
  <c r="L124" s="1"/>
  <c r="D123"/>
  <c r="H123" s="1"/>
  <c r="K123" s="1"/>
  <c r="L123" s="1"/>
  <c r="D122"/>
  <c r="H122" s="1"/>
  <c r="K122" s="1"/>
  <c r="L122" s="1"/>
  <c r="D121"/>
  <c r="H121" s="1"/>
  <c r="K121" s="1"/>
  <c r="L121" s="1"/>
  <c r="D120"/>
  <c r="H120" s="1"/>
  <c r="K120" s="1"/>
  <c r="L120" s="1"/>
  <c r="D119"/>
  <c r="H119" s="1"/>
  <c r="K119" s="1"/>
  <c r="L119" s="1"/>
  <c r="D118"/>
  <c r="H118" s="1"/>
  <c r="K118" s="1"/>
  <c r="L118" s="1"/>
  <c r="D117"/>
  <c r="H117" s="1"/>
  <c r="K117" s="1"/>
  <c r="L117" s="1"/>
  <c r="D115"/>
  <c r="H115" s="1"/>
  <c r="K115" s="1"/>
  <c r="L115" s="1"/>
  <c r="D114"/>
  <c r="H114" s="1"/>
  <c r="K114" s="1"/>
  <c r="L114" s="1"/>
  <c r="D113"/>
  <c r="H113" s="1"/>
  <c r="K113" s="1"/>
  <c r="L113" s="1"/>
  <c r="D112"/>
  <c r="H112" s="1"/>
  <c r="K112" s="1"/>
  <c r="L112" s="1"/>
  <c r="D111"/>
  <c r="H111" s="1"/>
  <c r="K111" s="1"/>
  <c r="L111" s="1"/>
  <c r="D110"/>
  <c r="H110" s="1"/>
  <c r="K110" s="1"/>
  <c r="L110" s="1"/>
  <c r="D109"/>
  <c r="H109" s="1"/>
  <c r="K109" s="1"/>
  <c r="L109" s="1"/>
  <c r="D108"/>
  <c r="H108" s="1"/>
  <c r="K108" s="1"/>
  <c r="L108" s="1"/>
  <c r="D107"/>
  <c r="H107" s="1"/>
  <c r="K107" s="1"/>
  <c r="L107" s="1"/>
  <c r="D106"/>
  <c r="H106" s="1"/>
  <c r="K106" s="1"/>
  <c r="L106" s="1"/>
  <c r="D105"/>
  <c r="H105" s="1"/>
  <c r="K105" s="1"/>
  <c r="L105" s="1"/>
  <c r="D104"/>
  <c r="H104" s="1"/>
  <c r="K104" s="1"/>
  <c r="L104" s="1"/>
  <c r="D103"/>
  <c r="H103" s="1"/>
  <c r="K103" s="1"/>
  <c r="L103" s="1"/>
  <c r="D101"/>
  <c r="H101" s="1"/>
  <c r="K101" s="1"/>
  <c r="L101" s="1"/>
  <c r="D100"/>
  <c r="H100" s="1"/>
  <c r="K100" s="1"/>
  <c r="L100" s="1"/>
  <c r="D99"/>
  <c r="H99" s="1"/>
  <c r="K99" s="1"/>
  <c r="L99" s="1"/>
  <c r="D98"/>
  <c r="H98" s="1"/>
  <c r="K98" s="1"/>
  <c r="L98" s="1"/>
  <c r="D97"/>
  <c r="H97" s="1"/>
  <c r="K97" s="1"/>
  <c r="L97" s="1"/>
  <c r="D96"/>
  <c r="H96" s="1"/>
  <c r="K96" s="1"/>
  <c r="L96" s="1"/>
  <c r="D95"/>
  <c r="H95" s="1"/>
  <c r="K95" s="1"/>
  <c r="L95" s="1"/>
  <c r="D94"/>
  <c r="H94" s="1"/>
  <c r="K94" s="1"/>
  <c r="L94" s="1"/>
  <c r="D93"/>
  <c r="H93" s="1"/>
  <c r="K93" s="1"/>
  <c r="L93" s="1"/>
  <c r="D91"/>
  <c r="H91" s="1"/>
  <c r="K91" s="1"/>
  <c r="L91" s="1"/>
  <c r="D90"/>
  <c r="H90" s="1"/>
  <c r="K90" s="1"/>
  <c r="L90" s="1"/>
  <c r="D89"/>
  <c r="H89" s="1"/>
  <c r="K89" s="1"/>
  <c r="L89" s="1"/>
  <c r="D88"/>
  <c r="H88" s="1"/>
  <c r="K88" s="1"/>
  <c r="L88" s="1"/>
  <c r="D87"/>
  <c r="H87" s="1"/>
  <c r="K87" s="1"/>
  <c r="L87" s="1"/>
  <c r="D86"/>
  <c r="H86" s="1"/>
  <c r="K86" s="1"/>
  <c r="L86" s="1"/>
  <c r="D85"/>
  <c r="H85" s="1"/>
  <c r="K85" s="1"/>
  <c r="L85" s="1"/>
  <c r="D84"/>
  <c r="H84" s="1"/>
  <c r="K84" s="1"/>
  <c r="L84" s="1"/>
  <c r="D82"/>
  <c r="H82" s="1"/>
  <c r="K82" s="1"/>
  <c r="L82" s="1"/>
  <c r="D81"/>
  <c r="H81" s="1"/>
  <c r="K81" s="1"/>
  <c r="L81" s="1"/>
  <c r="D80"/>
  <c r="H80" s="1"/>
  <c r="K80" s="1"/>
  <c r="L80" s="1"/>
  <c r="D79"/>
  <c r="H79" s="1"/>
  <c r="K79" s="1"/>
  <c r="L79" s="1"/>
  <c r="D78"/>
  <c r="H78" s="1"/>
  <c r="K78" s="1"/>
  <c r="L78" s="1"/>
  <c r="D76"/>
  <c r="H76" s="1"/>
  <c r="K76" s="1"/>
  <c r="L76" s="1"/>
  <c r="D75"/>
  <c r="H75" s="1"/>
  <c r="K75" s="1"/>
  <c r="L75" s="1"/>
  <c r="D74"/>
  <c r="H74" s="1"/>
  <c r="K74" s="1"/>
  <c r="L74" s="1"/>
  <c r="D73"/>
  <c r="H73" s="1"/>
  <c r="K73" s="1"/>
  <c r="L73" s="1"/>
  <c r="D72"/>
  <c r="H72" s="1"/>
  <c r="K72" s="1"/>
  <c r="L72" s="1"/>
  <c r="D71"/>
  <c r="H71" s="1"/>
  <c r="K71" s="1"/>
  <c r="L71" s="1"/>
  <c r="D70"/>
  <c r="H70" s="1"/>
  <c r="K70" s="1"/>
  <c r="L70" s="1"/>
  <c r="D69"/>
  <c r="H69" s="1"/>
  <c r="K69" s="1"/>
  <c r="L69" s="1"/>
  <c r="D68"/>
  <c r="H68" s="1"/>
  <c r="K68" s="1"/>
  <c r="L68" s="1"/>
  <c r="D67"/>
  <c r="H67" s="1"/>
  <c r="K67" s="1"/>
  <c r="L67" s="1"/>
  <c r="D66"/>
  <c r="H66" s="1"/>
  <c r="K66" s="1"/>
  <c r="L66" s="1"/>
  <c r="D65"/>
  <c r="H65" s="1"/>
  <c r="K65" s="1"/>
  <c r="L65" s="1"/>
  <c r="D63"/>
  <c r="H63" s="1"/>
  <c r="K63" s="1"/>
  <c r="L63" s="1"/>
  <c r="D62"/>
  <c r="H62" s="1"/>
  <c r="K62" s="1"/>
  <c r="L62" s="1"/>
  <c r="D61"/>
  <c r="H61" s="1"/>
  <c r="K61" s="1"/>
  <c r="L61" s="1"/>
  <c r="D60"/>
  <c r="H60" s="1"/>
  <c r="K60" s="1"/>
  <c r="L60" s="1"/>
  <c r="D59"/>
  <c r="H59" s="1"/>
  <c r="K59" s="1"/>
  <c r="L59" s="1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0"/>
  <c r="D11"/>
  <c r="D12"/>
  <c r="D13"/>
  <c r="D14"/>
  <c r="D15"/>
  <c r="D16"/>
  <c r="D17"/>
  <c r="D18"/>
  <c r="D9"/>
  <c r="F275"/>
  <c r="P381"/>
  <c r="F370" l="1"/>
  <c r="F356"/>
  <c r="F59"/>
  <c r="F380"/>
  <c r="F371"/>
  <c r="F372"/>
  <c r="F373"/>
  <c r="F374"/>
  <c r="F375"/>
  <c r="F376"/>
  <c r="F377"/>
  <c r="F378"/>
  <c r="F379"/>
  <c r="F369"/>
  <c r="F359"/>
  <c r="F360"/>
  <c r="F361"/>
  <c r="F362"/>
  <c r="F363"/>
  <c r="F364"/>
  <c r="F365"/>
  <c r="F366"/>
  <c r="F367"/>
  <c r="F358"/>
  <c r="F347"/>
  <c r="F348"/>
  <c r="F349"/>
  <c r="F350"/>
  <c r="F351"/>
  <c r="F352"/>
  <c r="F353"/>
  <c r="F354"/>
  <c r="F355"/>
  <c r="F346"/>
  <c r="F335"/>
  <c r="F336"/>
  <c r="F337"/>
  <c r="F338"/>
  <c r="F339"/>
  <c r="F340"/>
  <c r="F341"/>
  <c r="F342"/>
  <c r="F343"/>
  <c r="F344"/>
  <c r="F334"/>
  <c r="F319"/>
  <c r="F320"/>
  <c r="F321"/>
  <c r="F322"/>
  <c r="F323"/>
  <c r="F324"/>
  <c r="F325"/>
  <c r="F326"/>
  <c r="F327"/>
  <c r="F328"/>
  <c r="F329"/>
  <c r="F330"/>
  <c r="F331"/>
  <c r="F332"/>
  <c r="F318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293"/>
  <c r="F276"/>
  <c r="F277"/>
  <c r="F278"/>
  <c r="F279"/>
  <c r="F280"/>
  <c r="F281"/>
  <c r="F282"/>
  <c r="F283"/>
  <c r="F284"/>
  <c r="F285"/>
  <c r="F286"/>
  <c r="F287"/>
  <c r="F288"/>
  <c r="F289"/>
  <c r="F290"/>
  <c r="F291"/>
  <c r="F268"/>
  <c r="F269"/>
  <c r="F270"/>
  <c r="F271"/>
  <c r="F272"/>
  <c r="F273"/>
  <c r="F267"/>
  <c r="F252"/>
  <c r="F253"/>
  <c r="F254"/>
  <c r="F255"/>
  <c r="F256"/>
  <c r="F257"/>
  <c r="F258"/>
  <c r="F259"/>
  <c r="F260"/>
  <c r="F261"/>
  <c r="F262"/>
  <c r="F263"/>
  <c r="F264"/>
  <c r="F265"/>
  <c r="F251"/>
  <c r="F243"/>
  <c r="F244"/>
  <c r="F245"/>
  <c r="F246"/>
  <c r="F247"/>
  <c r="F248"/>
  <c r="F249"/>
  <c r="F242"/>
  <c r="F233"/>
  <c r="F234"/>
  <c r="F235"/>
  <c r="F236"/>
  <c r="F237"/>
  <c r="F238"/>
  <c r="F239"/>
  <c r="F240"/>
  <c r="F232"/>
  <c r="F219"/>
  <c r="F220"/>
  <c r="F221"/>
  <c r="F222"/>
  <c r="F223"/>
  <c r="F224"/>
  <c r="F225"/>
  <c r="F226"/>
  <c r="F227"/>
  <c r="F228"/>
  <c r="F229"/>
  <c r="F230"/>
  <c r="F218"/>
  <c r="F206"/>
  <c r="F207"/>
  <c r="F208"/>
  <c r="F209"/>
  <c r="F210"/>
  <c r="F211"/>
  <c r="F212"/>
  <c r="F213"/>
  <c r="F214"/>
  <c r="F215"/>
  <c r="F216"/>
  <c r="F205"/>
  <c r="F192"/>
  <c r="F193"/>
  <c r="F194"/>
  <c r="F195"/>
  <c r="F196"/>
  <c r="F197"/>
  <c r="F198"/>
  <c r="F199"/>
  <c r="F200"/>
  <c r="F201"/>
  <c r="F202"/>
  <c r="F203"/>
  <c r="F191"/>
  <c r="F185"/>
  <c r="F186"/>
  <c r="F187"/>
  <c r="F188"/>
  <c r="F189"/>
  <c r="F184"/>
  <c r="F171"/>
  <c r="F172"/>
  <c r="F173"/>
  <c r="F174"/>
  <c r="F175"/>
  <c r="F176"/>
  <c r="F177"/>
  <c r="F178"/>
  <c r="F179"/>
  <c r="F180"/>
  <c r="F181"/>
  <c r="F182"/>
  <c r="F170"/>
  <c r="F158"/>
  <c r="F159"/>
  <c r="F160"/>
  <c r="F161"/>
  <c r="F162"/>
  <c r="F163"/>
  <c r="F164"/>
  <c r="F165"/>
  <c r="F166"/>
  <c r="F167"/>
  <c r="F168"/>
  <c r="F157"/>
  <c r="F151"/>
  <c r="F152"/>
  <c r="F153"/>
  <c r="F154"/>
  <c r="F155"/>
  <c r="F150"/>
  <c r="F142"/>
  <c r="F143"/>
  <c r="F144"/>
  <c r="F145"/>
  <c r="F146"/>
  <c r="F147"/>
  <c r="F148"/>
  <c r="F141"/>
  <c r="F134"/>
  <c r="F135"/>
  <c r="F136"/>
  <c r="F137"/>
  <c r="F138"/>
  <c r="F139"/>
  <c r="F133"/>
  <c r="F118"/>
  <c r="F119"/>
  <c r="F120"/>
  <c r="F121"/>
  <c r="F122"/>
  <c r="F123"/>
  <c r="F124"/>
  <c r="F125"/>
  <c r="F126"/>
  <c r="F127"/>
  <c r="F128"/>
  <c r="F129"/>
  <c r="F130"/>
  <c r="F131"/>
  <c r="F117"/>
  <c r="F104"/>
  <c r="F105"/>
  <c r="F106"/>
  <c r="F107"/>
  <c r="F108"/>
  <c r="F109"/>
  <c r="F110"/>
  <c r="F111"/>
  <c r="F112"/>
  <c r="F113"/>
  <c r="F114"/>
  <c r="F115"/>
  <c r="F103"/>
  <c r="F94"/>
  <c r="F95"/>
  <c r="F96"/>
  <c r="F97"/>
  <c r="F98"/>
  <c r="F99"/>
  <c r="F100"/>
  <c r="F101"/>
  <c r="F93"/>
  <c r="F85"/>
  <c r="F86"/>
  <c r="F87"/>
  <c r="F88"/>
  <c r="F89"/>
  <c r="F90"/>
  <c r="F91"/>
  <c r="F84"/>
  <c r="F79"/>
  <c r="F80"/>
  <c r="F81"/>
  <c r="F82"/>
  <c r="F78"/>
  <c r="F24"/>
  <c r="F28"/>
  <c r="F21"/>
  <c r="F22"/>
  <c r="F23"/>
  <c r="F25"/>
  <c r="F26"/>
  <c r="F27"/>
  <c r="F20"/>
  <c r="F76"/>
  <c r="F66"/>
  <c r="F67"/>
  <c r="F68"/>
  <c r="F69"/>
  <c r="F70"/>
  <c r="F71"/>
  <c r="F72"/>
  <c r="F73"/>
  <c r="F74"/>
  <c r="F75"/>
  <c r="F65"/>
  <c r="F63"/>
  <c r="F60"/>
  <c r="F61"/>
  <c r="F62"/>
  <c r="C19"/>
  <c r="B19"/>
  <c r="C26" i="8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B8" i="7"/>
  <c r="C8"/>
  <c r="B29"/>
  <c r="C29"/>
  <c r="B57"/>
  <c r="C57"/>
  <c r="F60" i="8" l="1"/>
  <c r="G60" s="1"/>
  <c r="F88"/>
  <c r="G88" s="1"/>
  <c r="F98"/>
  <c r="G98" s="1"/>
  <c r="F94"/>
  <c r="G94" s="1"/>
  <c r="F109"/>
  <c r="G109" s="1"/>
  <c r="F115"/>
  <c r="G115" s="1"/>
  <c r="F126"/>
  <c r="G126" s="1"/>
  <c r="F122"/>
  <c r="G122" s="1"/>
  <c r="F137"/>
  <c r="G137" s="1"/>
  <c r="F141"/>
  <c r="G141" s="1"/>
  <c r="F173"/>
  <c r="G173" s="1"/>
  <c r="F67"/>
  <c r="G67" s="1"/>
  <c r="F89"/>
  <c r="G89" s="1"/>
  <c r="F95"/>
  <c r="G95" s="1"/>
  <c r="F110"/>
  <c r="G110" s="1"/>
  <c r="F102"/>
  <c r="G102" s="1"/>
  <c r="F123"/>
  <c r="G123" s="1"/>
  <c r="F131"/>
  <c r="G131" s="1"/>
  <c r="F146"/>
  <c r="G146" s="1"/>
  <c r="F142"/>
  <c r="G142" s="1"/>
  <c r="F149"/>
  <c r="G149" s="1"/>
  <c r="F160"/>
  <c r="G160" s="1"/>
  <c r="F178"/>
  <c r="G178" s="1"/>
  <c r="F170"/>
  <c r="G170" s="1"/>
  <c r="F189"/>
  <c r="G189" s="1"/>
  <c r="F190"/>
  <c r="G190" s="1"/>
  <c r="F208"/>
  <c r="G208" s="1"/>
  <c r="F222"/>
  <c r="G222" s="1"/>
  <c r="F233"/>
  <c r="G233" s="1"/>
  <c r="F263"/>
  <c r="G263" s="1"/>
  <c r="F255"/>
  <c r="G255" s="1"/>
  <c r="F270"/>
  <c r="G270" s="1"/>
  <c r="F287"/>
  <c r="G287" s="1"/>
  <c r="F279"/>
  <c r="G279" s="1"/>
  <c r="F313"/>
  <c r="G313" s="1"/>
  <c r="F301"/>
  <c r="G301" s="1"/>
  <c r="F293"/>
  <c r="G293" s="1"/>
  <c r="F325"/>
  <c r="G325" s="1"/>
  <c r="F340"/>
  <c r="G340" s="1"/>
  <c r="F336"/>
  <c r="G336" s="1"/>
  <c r="F350"/>
  <c r="G350" s="1"/>
  <c r="F346"/>
  <c r="G346" s="1"/>
  <c r="F364"/>
  <c r="G364" s="1"/>
  <c r="F360"/>
  <c r="G360" s="1"/>
  <c r="F367"/>
  <c r="G367" s="1"/>
  <c r="F374"/>
  <c r="G374" s="1"/>
  <c r="F354"/>
  <c r="G354" s="1"/>
  <c r="F58"/>
  <c r="G58" s="1"/>
  <c r="F72"/>
  <c r="G72" s="1"/>
  <c r="F68"/>
  <c r="G68" s="1"/>
  <c r="F64"/>
  <c r="G64" s="1"/>
  <c r="F80"/>
  <c r="G80" s="1"/>
  <c r="F82"/>
  <c r="G82" s="1"/>
  <c r="F86"/>
  <c r="G86" s="1"/>
  <c r="F91"/>
  <c r="G91" s="1"/>
  <c r="F96"/>
  <c r="G96" s="1"/>
  <c r="F92"/>
  <c r="G92" s="1"/>
  <c r="F111"/>
  <c r="G111" s="1"/>
  <c r="F107"/>
  <c r="G107" s="1"/>
  <c r="F103"/>
  <c r="G103" s="1"/>
  <c r="F128"/>
  <c r="G128" s="1"/>
  <c r="F124"/>
  <c r="G124" s="1"/>
  <c r="F120"/>
  <c r="G120" s="1"/>
  <c r="F116"/>
  <c r="G116" s="1"/>
  <c r="F135"/>
  <c r="G135" s="1"/>
  <c r="F139"/>
  <c r="G139" s="1"/>
  <c r="F143"/>
  <c r="G143" s="1"/>
  <c r="F148"/>
  <c r="G148" s="1"/>
  <c r="F150"/>
  <c r="G150" s="1"/>
  <c r="F165"/>
  <c r="G165" s="1"/>
  <c r="F161"/>
  <c r="G161" s="1"/>
  <c r="F157"/>
  <c r="G157" s="1"/>
  <c r="F179"/>
  <c r="G179" s="1"/>
  <c r="F175"/>
  <c r="G175" s="1"/>
  <c r="F171"/>
  <c r="G171" s="1"/>
  <c r="F187"/>
  <c r="G187" s="1"/>
  <c r="F183"/>
  <c r="G183" s="1"/>
  <c r="F199"/>
  <c r="G199" s="1"/>
  <c r="F195"/>
  <c r="G195" s="1"/>
  <c r="F191"/>
  <c r="G191" s="1"/>
  <c r="F213"/>
  <c r="G213" s="1"/>
  <c r="F209"/>
  <c r="G209" s="1"/>
  <c r="F205"/>
  <c r="G205" s="1"/>
  <c r="F227"/>
  <c r="G227" s="1"/>
  <c r="F223"/>
  <c r="G223" s="1"/>
  <c r="F219"/>
  <c r="G219" s="1"/>
  <c r="F238"/>
  <c r="G238" s="1"/>
  <c r="F234"/>
  <c r="G234" s="1"/>
  <c r="F240"/>
  <c r="G240" s="1"/>
  <c r="F244"/>
  <c r="G244" s="1"/>
  <c r="F249"/>
  <c r="G249" s="1"/>
  <c r="F260"/>
  <c r="G260" s="1"/>
  <c r="F256"/>
  <c r="G256" s="1"/>
  <c r="F252"/>
  <c r="G252" s="1"/>
  <c r="F271"/>
  <c r="G271" s="1"/>
  <c r="F267"/>
  <c r="G267" s="1"/>
  <c r="F288"/>
  <c r="G288" s="1"/>
  <c r="F284"/>
  <c r="G284" s="1"/>
  <c r="F280"/>
  <c r="G280" s="1"/>
  <c r="F276"/>
  <c r="G276" s="1"/>
  <c r="F314"/>
  <c r="G314" s="1"/>
  <c r="F310"/>
  <c r="G310" s="1"/>
  <c r="F306"/>
  <c r="G306" s="1"/>
  <c r="F302"/>
  <c r="G302" s="1"/>
  <c r="F298"/>
  <c r="G298" s="1"/>
  <c r="F294"/>
  <c r="G294" s="1"/>
  <c r="F330"/>
  <c r="G330" s="1"/>
  <c r="F326"/>
  <c r="G326" s="1"/>
  <c r="F322"/>
  <c r="G322" s="1"/>
  <c r="F318"/>
  <c r="G318" s="1"/>
  <c r="F341"/>
  <c r="G341" s="1"/>
  <c r="F337"/>
  <c r="G337" s="1"/>
  <c r="F333"/>
  <c r="G333" s="1"/>
  <c r="F351"/>
  <c r="G351" s="1"/>
  <c r="F347"/>
  <c r="G347" s="1"/>
  <c r="F365"/>
  <c r="G365" s="1"/>
  <c r="F361"/>
  <c r="G361" s="1"/>
  <c r="F357"/>
  <c r="G357" s="1"/>
  <c r="F375"/>
  <c r="G375" s="1"/>
  <c r="F371"/>
  <c r="G371" s="1"/>
  <c r="F57"/>
  <c r="G57" s="1"/>
  <c r="D19" i="7"/>
  <c r="F63" i="8"/>
  <c r="G63" s="1"/>
  <c r="F70"/>
  <c r="G70" s="1"/>
  <c r="F66"/>
  <c r="G66" s="1"/>
  <c r="F78"/>
  <c r="G78" s="1"/>
  <c r="F84"/>
  <c r="G84" s="1"/>
  <c r="F113"/>
  <c r="G113" s="1"/>
  <c r="F105"/>
  <c r="G105" s="1"/>
  <c r="F118"/>
  <c r="G118" s="1"/>
  <c r="F133"/>
  <c r="G133" s="1"/>
  <c r="F145"/>
  <c r="G145" s="1"/>
  <c r="F152"/>
  <c r="G152" s="1"/>
  <c r="F155"/>
  <c r="G155" s="1"/>
  <c r="F163"/>
  <c r="G163" s="1"/>
  <c r="F159"/>
  <c r="G159" s="1"/>
  <c r="F168"/>
  <c r="G168" s="1"/>
  <c r="F177"/>
  <c r="G177" s="1"/>
  <c r="F169"/>
  <c r="G169" s="1"/>
  <c r="F185"/>
  <c r="G185" s="1"/>
  <c r="F201"/>
  <c r="G201" s="1"/>
  <c r="F197"/>
  <c r="G197" s="1"/>
  <c r="F193"/>
  <c r="G193" s="1"/>
  <c r="F203"/>
  <c r="G203" s="1"/>
  <c r="F211"/>
  <c r="G211" s="1"/>
  <c r="F207"/>
  <c r="G207" s="1"/>
  <c r="F216"/>
  <c r="G216" s="1"/>
  <c r="F225"/>
  <c r="G225" s="1"/>
  <c r="F221"/>
  <c r="G221" s="1"/>
  <c r="F217"/>
  <c r="G217" s="1"/>
  <c r="F236"/>
  <c r="G236" s="1"/>
  <c r="F232"/>
  <c r="G232" s="1"/>
  <c r="F246"/>
  <c r="G246" s="1"/>
  <c r="F242"/>
  <c r="G242" s="1"/>
  <c r="F262"/>
  <c r="G262" s="1"/>
  <c r="F258"/>
  <c r="G258" s="1"/>
  <c r="F254"/>
  <c r="G254" s="1"/>
  <c r="F250"/>
  <c r="G250" s="1"/>
  <c r="F269"/>
  <c r="G269" s="1"/>
  <c r="F273"/>
  <c r="G273" s="1"/>
  <c r="F286"/>
  <c r="G286" s="1"/>
  <c r="F282"/>
  <c r="G282" s="1"/>
  <c r="F278"/>
  <c r="G278" s="1"/>
  <c r="F274"/>
  <c r="G274" s="1"/>
  <c r="F312"/>
  <c r="G312" s="1"/>
  <c r="F308"/>
  <c r="G308" s="1"/>
  <c r="F304"/>
  <c r="G304" s="1"/>
  <c r="F300"/>
  <c r="G300" s="1"/>
  <c r="F296"/>
  <c r="G296" s="1"/>
  <c r="F292"/>
  <c r="G292" s="1"/>
  <c r="F328"/>
  <c r="G328" s="1"/>
  <c r="F324"/>
  <c r="G324" s="1"/>
  <c r="F320"/>
  <c r="G320" s="1"/>
  <c r="F332"/>
  <c r="G332" s="1"/>
  <c r="F339"/>
  <c r="G339" s="1"/>
  <c r="F335"/>
  <c r="G335" s="1"/>
  <c r="F353"/>
  <c r="G353" s="1"/>
  <c r="F349"/>
  <c r="G349" s="1"/>
  <c r="F345"/>
  <c r="G345" s="1"/>
  <c r="F363"/>
  <c r="G363" s="1"/>
  <c r="F359"/>
  <c r="G359" s="1"/>
  <c r="F377"/>
  <c r="G377" s="1"/>
  <c r="F373"/>
  <c r="G373" s="1"/>
  <c r="F369"/>
  <c r="G369" s="1"/>
  <c r="F368"/>
  <c r="G368" s="1"/>
  <c r="F61"/>
  <c r="G61" s="1"/>
  <c r="F71"/>
  <c r="G71" s="1"/>
  <c r="F74"/>
  <c r="G74" s="1"/>
  <c r="F79"/>
  <c r="G79" s="1"/>
  <c r="F85"/>
  <c r="G85" s="1"/>
  <c r="F99"/>
  <c r="G99" s="1"/>
  <c r="F101"/>
  <c r="G101" s="1"/>
  <c r="F106"/>
  <c r="G106" s="1"/>
  <c r="F127"/>
  <c r="G127" s="1"/>
  <c r="F119"/>
  <c r="G119" s="1"/>
  <c r="F134"/>
  <c r="G134" s="1"/>
  <c r="F153"/>
  <c r="G153" s="1"/>
  <c r="F164"/>
  <c r="G164" s="1"/>
  <c r="F156"/>
  <c r="G156" s="1"/>
  <c r="F174"/>
  <c r="G174" s="1"/>
  <c r="F186"/>
  <c r="G186" s="1"/>
  <c r="F198"/>
  <c r="G198" s="1"/>
  <c r="F194"/>
  <c r="G194" s="1"/>
  <c r="F212"/>
  <c r="G212" s="1"/>
  <c r="F204"/>
  <c r="G204" s="1"/>
  <c r="F226"/>
  <c r="G226" s="1"/>
  <c r="F218"/>
  <c r="G218" s="1"/>
  <c r="F237"/>
  <c r="G237" s="1"/>
  <c r="F247"/>
  <c r="G247" s="1"/>
  <c r="F243"/>
  <c r="G243" s="1"/>
  <c r="F259"/>
  <c r="G259" s="1"/>
  <c r="F251"/>
  <c r="G251" s="1"/>
  <c r="F266"/>
  <c r="G266" s="1"/>
  <c r="F283"/>
  <c r="G283" s="1"/>
  <c r="F275"/>
  <c r="G275" s="1"/>
  <c r="F309"/>
  <c r="G309" s="1"/>
  <c r="F305"/>
  <c r="G305" s="1"/>
  <c r="F297"/>
  <c r="G297" s="1"/>
  <c r="F329"/>
  <c r="G329" s="1"/>
  <c r="F321"/>
  <c r="G321" s="1"/>
  <c r="F317"/>
  <c r="G317" s="1"/>
  <c r="F344"/>
  <c r="G344" s="1"/>
  <c r="F370"/>
  <c r="G370" s="1"/>
  <c r="F59"/>
  <c r="G59" s="1"/>
  <c r="F73"/>
  <c r="G73" s="1"/>
  <c r="F69"/>
  <c r="G69" s="1"/>
  <c r="F65"/>
  <c r="G65" s="1"/>
  <c r="F76"/>
  <c r="G76" s="1"/>
  <c r="F77"/>
  <c r="G77" s="1"/>
  <c r="F87"/>
  <c r="G87" s="1"/>
  <c r="F83"/>
  <c r="G83" s="1"/>
  <c r="F97"/>
  <c r="G97" s="1"/>
  <c r="F93"/>
  <c r="G93" s="1"/>
  <c r="F112"/>
  <c r="G112" s="1"/>
  <c r="F108"/>
  <c r="G108" s="1"/>
  <c r="F104"/>
  <c r="G104" s="1"/>
  <c r="F129"/>
  <c r="G129" s="1"/>
  <c r="F125"/>
  <c r="G125" s="1"/>
  <c r="F121"/>
  <c r="G121" s="1"/>
  <c r="F117"/>
  <c r="G117" s="1"/>
  <c r="F136"/>
  <c r="G136" s="1"/>
  <c r="F132"/>
  <c r="G132" s="1"/>
  <c r="F144"/>
  <c r="G144" s="1"/>
  <c r="F140"/>
  <c r="G140" s="1"/>
  <c r="F151"/>
  <c r="G151" s="1"/>
  <c r="F166"/>
  <c r="G166" s="1"/>
  <c r="F162"/>
  <c r="G162" s="1"/>
  <c r="F158"/>
  <c r="G158" s="1"/>
  <c r="F180"/>
  <c r="G180" s="1"/>
  <c r="F176"/>
  <c r="G176" s="1"/>
  <c r="F172"/>
  <c r="G172" s="1"/>
  <c r="F182"/>
  <c r="G182" s="1"/>
  <c r="F184"/>
  <c r="G184" s="1"/>
  <c r="F200"/>
  <c r="G200" s="1"/>
  <c r="F196"/>
  <c r="G196" s="1"/>
  <c r="F192"/>
  <c r="G192" s="1"/>
  <c r="F214"/>
  <c r="G214" s="1"/>
  <c r="F210"/>
  <c r="G210" s="1"/>
  <c r="F206"/>
  <c r="G206" s="1"/>
  <c r="F228"/>
  <c r="G228" s="1"/>
  <c r="F224"/>
  <c r="G224" s="1"/>
  <c r="F220"/>
  <c r="G220" s="1"/>
  <c r="F230"/>
  <c r="G230" s="1"/>
  <c r="F235"/>
  <c r="G235" s="1"/>
  <c r="F231"/>
  <c r="G231" s="1"/>
  <c r="F245"/>
  <c r="G245" s="1"/>
  <c r="F241"/>
  <c r="G241" s="1"/>
  <c r="F261"/>
  <c r="G261" s="1"/>
  <c r="F257"/>
  <c r="G257" s="1"/>
  <c r="F253"/>
  <c r="G253" s="1"/>
  <c r="F265"/>
  <c r="G265" s="1"/>
  <c r="F268"/>
  <c r="G268" s="1"/>
  <c r="F289"/>
  <c r="G289" s="1"/>
  <c r="F285"/>
  <c r="G285" s="1"/>
  <c r="F281"/>
  <c r="G281" s="1"/>
  <c r="F277"/>
  <c r="G277" s="1"/>
  <c r="F291"/>
  <c r="G291" s="1"/>
  <c r="F311"/>
  <c r="G311" s="1"/>
  <c r="F307"/>
  <c r="G307" s="1"/>
  <c r="F303"/>
  <c r="G303" s="1"/>
  <c r="F299"/>
  <c r="G299" s="1"/>
  <c r="F295"/>
  <c r="G295" s="1"/>
  <c r="F316"/>
  <c r="G316" s="1"/>
  <c r="F327"/>
  <c r="G327" s="1"/>
  <c r="F323"/>
  <c r="G323" s="1"/>
  <c r="F319"/>
  <c r="G319" s="1"/>
  <c r="F342"/>
  <c r="G342" s="1"/>
  <c r="F338"/>
  <c r="G338" s="1"/>
  <c r="F334"/>
  <c r="G334" s="1"/>
  <c r="F352"/>
  <c r="G352" s="1"/>
  <c r="F348"/>
  <c r="G348" s="1"/>
  <c r="F356"/>
  <c r="G356" s="1"/>
  <c r="F362"/>
  <c r="G362" s="1"/>
  <c r="F358"/>
  <c r="G358" s="1"/>
  <c r="F376"/>
  <c r="G376" s="1"/>
  <c r="F372"/>
  <c r="G372" s="1"/>
  <c r="F378"/>
  <c r="G378" s="1"/>
  <c r="C57"/>
  <c r="D57" s="1"/>
  <c r="C370"/>
  <c r="D370" s="1"/>
  <c r="I370" s="1"/>
  <c r="C361"/>
  <c r="D361" s="1"/>
  <c r="C352"/>
  <c r="D352" s="1"/>
  <c r="C339"/>
  <c r="D339" s="1"/>
  <c r="C330"/>
  <c r="D330" s="1"/>
  <c r="C326"/>
  <c r="D326" s="1"/>
  <c r="C313"/>
  <c r="D313" s="1"/>
  <c r="C305"/>
  <c r="D305" s="1"/>
  <c r="C301"/>
  <c r="D301" s="1"/>
  <c r="C288"/>
  <c r="D288" s="1"/>
  <c r="C280"/>
  <c r="D280" s="1"/>
  <c r="C271"/>
  <c r="D271" s="1"/>
  <c r="C262"/>
  <c r="D262" s="1"/>
  <c r="I262" s="1"/>
  <c r="C254"/>
  <c r="D254" s="1"/>
  <c r="C250"/>
  <c r="D250" s="1"/>
  <c r="C241"/>
  <c r="D241" s="1"/>
  <c r="C232"/>
  <c r="D232" s="1"/>
  <c r="C223"/>
  <c r="D223" s="1"/>
  <c r="C214"/>
  <c r="D214" s="1"/>
  <c r="C206"/>
  <c r="D206" s="1"/>
  <c r="C193"/>
  <c r="D193" s="1"/>
  <c r="C184"/>
  <c r="D184" s="1"/>
  <c r="C175"/>
  <c r="D175" s="1"/>
  <c r="C166"/>
  <c r="D166" s="1"/>
  <c r="C158"/>
  <c r="D158" s="1"/>
  <c r="C149"/>
  <c r="D149" s="1"/>
  <c r="C140"/>
  <c r="D140" s="1"/>
  <c r="C131"/>
  <c r="D131" s="1"/>
  <c r="C122"/>
  <c r="D122" s="1"/>
  <c r="C109"/>
  <c r="D109" s="1"/>
  <c r="C101"/>
  <c r="D101" s="1"/>
  <c r="C92"/>
  <c r="D92" s="1"/>
  <c r="C83"/>
  <c r="D83" s="1"/>
  <c r="C73"/>
  <c r="D73" s="1"/>
  <c r="C69"/>
  <c r="D69" s="1"/>
  <c r="C65"/>
  <c r="D65" s="1"/>
  <c r="C375"/>
  <c r="D375" s="1"/>
  <c r="C367"/>
  <c r="D367" s="1"/>
  <c r="C358"/>
  <c r="D358" s="1"/>
  <c r="C349"/>
  <c r="D349" s="1"/>
  <c r="C340"/>
  <c r="D340" s="1"/>
  <c r="C336"/>
  <c r="D336" s="1"/>
  <c r="I336" s="1"/>
  <c r="C323"/>
  <c r="D323" s="1"/>
  <c r="C314"/>
  <c r="D314" s="1"/>
  <c r="C306"/>
  <c r="D306" s="1"/>
  <c r="C298"/>
  <c r="D298" s="1"/>
  <c r="C294"/>
  <c r="D294" s="1"/>
  <c r="C285"/>
  <c r="D285" s="1"/>
  <c r="C277"/>
  <c r="D277" s="1"/>
  <c r="C268"/>
  <c r="D268" s="1"/>
  <c r="C259"/>
  <c r="D259" s="1"/>
  <c r="C251"/>
  <c r="D251" s="1"/>
  <c r="C246"/>
  <c r="D246" s="1"/>
  <c r="C237"/>
  <c r="D237" s="1"/>
  <c r="C228"/>
  <c r="D228" s="1"/>
  <c r="C220"/>
  <c r="D220" s="1"/>
  <c r="C207"/>
  <c r="D207" s="1"/>
  <c r="C198"/>
  <c r="D198" s="1"/>
  <c r="C190"/>
  <c r="D190" s="1"/>
  <c r="C180"/>
  <c r="D180" s="1"/>
  <c r="C172"/>
  <c r="D172" s="1"/>
  <c r="I172" s="1"/>
  <c r="C168"/>
  <c r="D168" s="1"/>
  <c r="C159"/>
  <c r="D159" s="1"/>
  <c r="C150"/>
  <c r="D150" s="1"/>
  <c r="C145"/>
  <c r="D145" s="1"/>
  <c r="C141"/>
  <c r="D141" s="1"/>
  <c r="C136"/>
  <c r="D136" s="1"/>
  <c r="C132"/>
  <c r="D132" s="1"/>
  <c r="C123"/>
  <c r="D123" s="1"/>
  <c r="C119"/>
  <c r="D119" s="1"/>
  <c r="C115"/>
  <c r="D115" s="1"/>
  <c r="C110"/>
  <c r="D110" s="1"/>
  <c r="C106"/>
  <c r="D106" s="1"/>
  <c r="C102"/>
  <c r="D102" s="1"/>
  <c r="I102" s="1"/>
  <c r="C97"/>
  <c r="D97" s="1"/>
  <c r="C93"/>
  <c r="D93" s="1"/>
  <c r="C88"/>
  <c r="D88" s="1"/>
  <c r="C84"/>
  <c r="D84" s="1"/>
  <c r="C79"/>
  <c r="D79" s="1"/>
  <c r="C74"/>
  <c r="D74" s="1"/>
  <c r="C70"/>
  <c r="D70" s="1"/>
  <c r="C66"/>
  <c r="D66" s="1"/>
  <c r="C61"/>
  <c r="D61" s="1"/>
  <c r="C378"/>
  <c r="D378" s="1"/>
  <c r="C376"/>
  <c r="D376" s="1"/>
  <c r="C372"/>
  <c r="D372" s="1"/>
  <c r="C368"/>
  <c r="D368" s="1"/>
  <c r="C363"/>
  <c r="D363" s="1"/>
  <c r="C359"/>
  <c r="D359" s="1"/>
  <c r="C354"/>
  <c r="D354" s="1"/>
  <c r="C350"/>
  <c r="D350" s="1"/>
  <c r="C346"/>
  <c r="D346" s="1"/>
  <c r="C341"/>
  <c r="D341" s="1"/>
  <c r="C337"/>
  <c r="D337" s="1"/>
  <c r="I337" s="1"/>
  <c r="C333"/>
  <c r="D333" s="1"/>
  <c r="C328"/>
  <c r="D328" s="1"/>
  <c r="C324"/>
  <c r="D324" s="1"/>
  <c r="C320"/>
  <c r="D320" s="1"/>
  <c r="C316"/>
  <c r="D316" s="1"/>
  <c r="C311"/>
  <c r="D311" s="1"/>
  <c r="C307"/>
  <c r="D307" s="1"/>
  <c r="I307" s="1"/>
  <c r="C303"/>
  <c r="D303" s="1"/>
  <c r="C299"/>
  <c r="D299" s="1"/>
  <c r="C295"/>
  <c r="D295" s="1"/>
  <c r="C291"/>
  <c r="D291" s="1"/>
  <c r="C286"/>
  <c r="D286" s="1"/>
  <c r="C282"/>
  <c r="D282" s="1"/>
  <c r="C278"/>
  <c r="D278" s="1"/>
  <c r="C274"/>
  <c r="D274" s="1"/>
  <c r="C269"/>
  <c r="D269" s="1"/>
  <c r="C265"/>
  <c r="D265" s="1"/>
  <c r="C260"/>
  <c r="D260" s="1"/>
  <c r="C256"/>
  <c r="D256" s="1"/>
  <c r="C252"/>
  <c r="D252" s="1"/>
  <c r="C247"/>
  <c r="D247" s="1"/>
  <c r="C243"/>
  <c r="D243" s="1"/>
  <c r="C238"/>
  <c r="D238" s="1"/>
  <c r="C234"/>
  <c r="D234" s="1"/>
  <c r="C230"/>
  <c r="D230" s="1"/>
  <c r="C225"/>
  <c r="D225" s="1"/>
  <c r="C221"/>
  <c r="D221" s="1"/>
  <c r="C217"/>
  <c r="D217" s="1"/>
  <c r="C212"/>
  <c r="D212" s="1"/>
  <c r="C208"/>
  <c r="D208" s="1"/>
  <c r="C204"/>
  <c r="D204" s="1"/>
  <c r="C199"/>
  <c r="D199" s="1"/>
  <c r="C195"/>
  <c r="D195" s="1"/>
  <c r="C191"/>
  <c r="D191" s="1"/>
  <c r="C186"/>
  <c r="D186" s="1"/>
  <c r="C182"/>
  <c r="D182" s="1"/>
  <c r="C177"/>
  <c r="D177" s="1"/>
  <c r="C173"/>
  <c r="D173" s="1"/>
  <c r="C169"/>
  <c r="D169" s="1"/>
  <c r="I169" s="1"/>
  <c r="C164"/>
  <c r="D164" s="1"/>
  <c r="C160"/>
  <c r="D160" s="1"/>
  <c r="C156"/>
  <c r="D156" s="1"/>
  <c r="C151"/>
  <c r="D151" s="1"/>
  <c r="C146"/>
  <c r="D146" s="1"/>
  <c r="C142"/>
  <c r="D142" s="1"/>
  <c r="C137"/>
  <c r="D137" s="1"/>
  <c r="C133"/>
  <c r="D133" s="1"/>
  <c r="I133" s="1"/>
  <c r="C128"/>
  <c r="D128" s="1"/>
  <c r="C124"/>
  <c r="D124" s="1"/>
  <c r="C120"/>
  <c r="D120" s="1"/>
  <c r="C116"/>
  <c r="D116" s="1"/>
  <c r="C111"/>
  <c r="D111" s="1"/>
  <c r="C107"/>
  <c r="D107" s="1"/>
  <c r="C103"/>
  <c r="D103" s="1"/>
  <c r="C98"/>
  <c r="D98" s="1"/>
  <c r="C94"/>
  <c r="D94" s="1"/>
  <c r="C89"/>
  <c r="D89" s="1"/>
  <c r="C85"/>
  <c r="D85" s="1"/>
  <c r="C80"/>
  <c r="D80" s="1"/>
  <c r="C76"/>
  <c r="D76" s="1"/>
  <c r="C71"/>
  <c r="D71" s="1"/>
  <c r="C67"/>
  <c r="D67" s="1"/>
  <c r="C63"/>
  <c r="D63" s="1"/>
  <c r="C58"/>
  <c r="D58" s="1"/>
  <c r="C374"/>
  <c r="D374" s="1"/>
  <c r="C365"/>
  <c r="D365" s="1"/>
  <c r="C357"/>
  <c r="D357" s="1"/>
  <c r="C348"/>
  <c r="D348" s="1"/>
  <c r="C344"/>
  <c r="D344" s="1"/>
  <c r="C335"/>
  <c r="D335" s="1"/>
  <c r="C322"/>
  <c r="D322" s="1"/>
  <c r="C318"/>
  <c r="D318" s="1"/>
  <c r="C309"/>
  <c r="D309" s="1"/>
  <c r="C297"/>
  <c r="D297" s="1"/>
  <c r="C293"/>
  <c r="D293" s="1"/>
  <c r="C284"/>
  <c r="D284" s="1"/>
  <c r="C276"/>
  <c r="D276" s="1"/>
  <c r="C267"/>
  <c r="D267" s="1"/>
  <c r="C258"/>
  <c r="D258" s="1"/>
  <c r="C245"/>
  <c r="D245" s="1"/>
  <c r="C236"/>
  <c r="D236" s="1"/>
  <c r="C227"/>
  <c r="D227" s="1"/>
  <c r="C219"/>
  <c r="D219" s="1"/>
  <c r="C210"/>
  <c r="D210" s="1"/>
  <c r="C201"/>
  <c r="D201" s="1"/>
  <c r="I201" s="1"/>
  <c r="C197"/>
  <c r="D197" s="1"/>
  <c r="C189"/>
  <c r="D189" s="1"/>
  <c r="C179"/>
  <c r="D179" s="1"/>
  <c r="C171"/>
  <c r="D171" s="1"/>
  <c r="C162"/>
  <c r="D162" s="1"/>
  <c r="C153"/>
  <c r="D153" s="1"/>
  <c r="C144"/>
  <c r="D144" s="1"/>
  <c r="C135"/>
  <c r="D135" s="1"/>
  <c r="C126"/>
  <c r="D126" s="1"/>
  <c r="C118"/>
  <c r="D118" s="1"/>
  <c r="C113"/>
  <c r="D113" s="1"/>
  <c r="C105"/>
  <c r="D105" s="1"/>
  <c r="C96"/>
  <c r="D96" s="1"/>
  <c r="C87"/>
  <c r="D87" s="1"/>
  <c r="C78"/>
  <c r="D78" s="1"/>
  <c r="C60"/>
  <c r="D60" s="1"/>
  <c r="C371"/>
  <c r="D371" s="1"/>
  <c r="C362"/>
  <c r="D362" s="1"/>
  <c r="C353"/>
  <c r="D353" s="1"/>
  <c r="C345"/>
  <c r="D345" s="1"/>
  <c r="C332"/>
  <c r="D332" s="1"/>
  <c r="C327"/>
  <c r="D327" s="1"/>
  <c r="C319"/>
  <c r="D319" s="1"/>
  <c r="C310"/>
  <c r="D310" s="1"/>
  <c r="C302"/>
  <c r="D302" s="1"/>
  <c r="C289"/>
  <c r="D289" s="1"/>
  <c r="C281"/>
  <c r="D281" s="1"/>
  <c r="C273"/>
  <c r="D273" s="1"/>
  <c r="C263"/>
  <c r="D263" s="1"/>
  <c r="C255"/>
  <c r="D255" s="1"/>
  <c r="C242"/>
  <c r="D242" s="1"/>
  <c r="C233"/>
  <c r="D233" s="1"/>
  <c r="C224"/>
  <c r="D224" s="1"/>
  <c r="C216"/>
  <c r="D216" s="1"/>
  <c r="C211"/>
  <c r="D211" s="1"/>
  <c r="C203"/>
  <c r="D203" s="1"/>
  <c r="C194"/>
  <c r="D194" s="1"/>
  <c r="C185"/>
  <c r="D185" s="1"/>
  <c r="C176"/>
  <c r="D176" s="1"/>
  <c r="C163"/>
  <c r="D163" s="1"/>
  <c r="C155"/>
  <c r="D155" s="1"/>
  <c r="C127"/>
  <c r="D127" s="1"/>
  <c r="C377"/>
  <c r="D377" s="1"/>
  <c r="C373"/>
  <c r="D373" s="1"/>
  <c r="C369"/>
  <c r="D369" s="1"/>
  <c r="C364"/>
  <c r="D364" s="1"/>
  <c r="C360"/>
  <c r="D360" s="1"/>
  <c r="I360" s="1"/>
  <c r="C356"/>
  <c r="D356" s="1"/>
  <c r="C351"/>
  <c r="D351" s="1"/>
  <c r="C347"/>
  <c r="D347" s="1"/>
  <c r="C342"/>
  <c r="D342" s="1"/>
  <c r="C338"/>
  <c r="D338" s="1"/>
  <c r="C334"/>
  <c r="D334" s="1"/>
  <c r="C329"/>
  <c r="D329" s="1"/>
  <c r="C325"/>
  <c r="D325" s="1"/>
  <c r="C321"/>
  <c r="D321" s="1"/>
  <c r="C317"/>
  <c r="D317" s="1"/>
  <c r="C312"/>
  <c r="D312" s="1"/>
  <c r="C308"/>
  <c r="D308" s="1"/>
  <c r="C304"/>
  <c r="D304" s="1"/>
  <c r="C300"/>
  <c r="D300" s="1"/>
  <c r="C296"/>
  <c r="D296" s="1"/>
  <c r="C292"/>
  <c r="D292" s="1"/>
  <c r="C287"/>
  <c r="D287" s="1"/>
  <c r="C283"/>
  <c r="D283" s="1"/>
  <c r="C279"/>
  <c r="D279" s="1"/>
  <c r="C275"/>
  <c r="D275" s="1"/>
  <c r="C270"/>
  <c r="D270" s="1"/>
  <c r="C266"/>
  <c r="D266" s="1"/>
  <c r="C261"/>
  <c r="D261" s="1"/>
  <c r="C257"/>
  <c r="D257" s="1"/>
  <c r="C253"/>
  <c r="D253" s="1"/>
  <c r="C249"/>
  <c r="D249" s="1"/>
  <c r="C244"/>
  <c r="D244" s="1"/>
  <c r="C240"/>
  <c r="D240" s="1"/>
  <c r="C235"/>
  <c r="D235" s="1"/>
  <c r="C231"/>
  <c r="D231" s="1"/>
  <c r="C226"/>
  <c r="D226" s="1"/>
  <c r="C222"/>
  <c r="D222" s="1"/>
  <c r="I222" s="1"/>
  <c r="C218"/>
  <c r="D218" s="1"/>
  <c r="C213"/>
  <c r="D213" s="1"/>
  <c r="C209"/>
  <c r="D209" s="1"/>
  <c r="C205"/>
  <c r="D205" s="1"/>
  <c r="C200"/>
  <c r="D200" s="1"/>
  <c r="C196"/>
  <c r="D196" s="1"/>
  <c r="C192"/>
  <c r="D192" s="1"/>
  <c r="C187"/>
  <c r="D187" s="1"/>
  <c r="I187" s="1"/>
  <c r="C183"/>
  <c r="D183" s="1"/>
  <c r="C178"/>
  <c r="D178" s="1"/>
  <c r="C174"/>
  <c r="D174" s="1"/>
  <c r="C170"/>
  <c r="D170" s="1"/>
  <c r="I170" s="1"/>
  <c r="C165"/>
  <c r="D165" s="1"/>
  <c r="C161"/>
  <c r="D161" s="1"/>
  <c r="C157"/>
  <c r="D157" s="1"/>
  <c r="C152"/>
  <c r="D152" s="1"/>
  <c r="C148"/>
  <c r="D148" s="1"/>
  <c r="C143"/>
  <c r="D143" s="1"/>
  <c r="C139"/>
  <c r="D139" s="1"/>
  <c r="C134"/>
  <c r="D134" s="1"/>
  <c r="C129"/>
  <c r="D129" s="1"/>
  <c r="C125"/>
  <c r="D125" s="1"/>
  <c r="C121"/>
  <c r="D121" s="1"/>
  <c r="C117"/>
  <c r="D117" s="1"/>
  <c r="C112"/>
  <c r="D112" s="1"/>
  <c r="C108"/>
  <c r="D108" s="1"/>
  <c r="C104"/>
  <c r="D104" s="1"/>
  <c r="C99"/>
  <c r="D99" s="1"/>
  <c r="C95"/>
  <c r="D95" s="1"/>
  <c r="C91"/>
  <c r="D91" s="1"/>
  <c r="C86"/>
  <c r="D86" s="1"/>
  <c r="C82"/>
  <c r="D82" s="1"/>
  <c r="C77"/>
  <c r="D77" s="1"/>
  <c r="C72"/>
  <c r="D72" s="1"/>
  <c r="C68"/>
  <c r="D68" s="1"/>
  <c r="C64"/>
  <c r="D64" s="1"/>
  <c r="C59"/>
  <c r="D59" s="1"/>
  <c r="C29"/>
  <c r="D29" s="1"/>
  <c r="C54"/>
  <c r="D54" s="1"/>
  <c r="C46"/>
  <c r="D46" s="1"/>
  <c r="C42"/>
  <c r="D42" s="1"/>
  <c r="C38"/>
  <c r="D38" s="1"/>
  <c r="C34"/>
  <c r="D34" s="1"/>
  <c r="C30"/>
  <c r="D30" s="1"/>
  <c r="C51"/>
  <c r="D51" s="1"/>
  <c r="C47"/>
  <c r="D47" s="1"/>
  <c r="C39"/>
  <c r="D39" s="1"/>
  <c r="C35"/>
  <c r="D35" s="1"/>
  <c r="C52"/>
  <c r="D52" s="1"/>
  <c r="C48"/>
  <c r="D48" s="1"/>
  <c r="C44"/>
  <c r="D44" s="1"/>
  <c r="C40"/>
  <c r="D40" s="1"/>
  <c r="C36"/>
  <c r="D36" s="1"/>
  <c r="C32"/>
  <c r="D32" s="1"/>
  <c r="B381" i="7"/>
  <c r="C381"/>
  <c r="C53" i="8"/>
  <c r="D53" s="1"/>
  <c r="C49"/>
  <c r="D49" s="1"/>
  <c r="C45"/>
  <c r="D45" s="1"/>
  <c r="C41"/>
  <c r="D41" s="1"/>
  <c r="C37"/>
  <c r="D37" s="1"/>
  <c r="C33"/>
  <c r="D33" s="1"/>
  <c r="C50"/>
  <c r="D50" s="1"/>
  <c r="C28"/>
  <c r="D28" s="1"/>
  <c r="C43"/>
  <c r="D43" s="1"/>
  <c r="C31"/>
  <c r="D31" s="1"/>
  <c r="C11"/>
  <c r="D11" s="1"/>
  <c r="C8"/>
  <c r="D8" s="1"/>
  <c r="C14"/>
  <c r="D14" s="1"/>
  <c r="C15"/>
  <c r="D15" s="1"/>
  <c r="C16"/>
  <c r="D16" s="1"/>
  <c r="C12"/>
  <c r="D12" s="1"/>
  <c r="C7"/>
  <c r="D7" s="1"/>
  <c r="C13"/>
  <c r="D13" s="1"/>
  <c r="C9"/>
  <c r="D9" s="1"/>
  <c r="C10"/>
  <c r="D10" s="1"/>
  <c r="F25"/>
  <c r="G25" s="1"/>
  <c r="I25" s="1"/>
  <c r="F20"/>
  <c r="G20" s="1"/>
  <c r="I20" s="1"/>
  <c r="F23"/>
  <c r="G23" s="1"/>
  <c r="I23" s="1"/>
  <c r="F26"/>
  <c r="G26" s="1"/>
  <c r="I26" s="1"/>
  <c r="F24"/>
  <c r="G24" s="1"/>
  <c r="I24" s="1"/>
  <c r="F19"/>
  <c r="G19" s="1"/>
  <c r="I19" s="1"/>
  <c r="F18"/>
  <c r="G18" s="1"/>
  <c r="I18" s="1"/>
  <c r="F21"/>
  <c r="G21" s="1"/>
  <c r="I21" s="1"/>
  <c r="F22"/>
  <c r="G22" s="1"/>
  <c r="I22" s="1"/>
  <c r="D57" i="7"/>
  <c r="D29"/>
  <c r="D8"/>
  <c r="I325" i="8" l="1"/>
  <c r="I284"/>
  <c r="I318"/>
  <c r="I111"/>
  <c r="I199"/>
  <c r="I141"/>
  <c r="I68"/>
  <c r="I86"/>
  <c r="I139"/>
  <c r="I209"/>
  <c r="I226"/>
  <c r="I244"/>
  <c r="I279"/>
  <c r="I87"/>
  <c r="I219"/>
  <c r="I357"/>
  <c r="I88"/>
  <c r="I99"/>
  <c r="I275"/>
  <c r="I179"/>
  <c r="I269"/>
  <c r="I320"/>
  <c r="I84"/>
  <c r="I254"/>
  <c r="I107"/>
  <c r="I195"/>
  <c r="I157"/>
  <c r="I174"/>
  <c r="I192"/>
  <c r="I312"/>
  <c r="I185"/>
  <c r="I327"/>
  <c r="I258"/>
  <c r="I80"/>
  <c r="I151"/>
  <c r="I186"/>
  <c r="I204"/>
  <c r="I221"/>
  <c r="I291"/>
  <c r="I324"/>
  <c r="I359"/>
  <c r="I246"/>
  <c r="I158"/>
  <c r="I232"/>
  <c r="I301"/>
  <c r="I348"/>
  <c r="I73"/>
  <c r="I134"/>
  <c r="I292"/>
  <c r="I377"/>
  <c r="I113"/>
  <c r="I245"/>
  <c r="I94"/>
  <c r="I182"/>
  <c r="I234"/>
  <c r="I198"/>
  <c r="I268"/>
  <c r="I326"/>
  <c r="I59"/>
  <c r="I77"/>
  <c r="I112"/>
  <c r="I148"/>
  <c r="I165"/>
  <c r="I200"/>
  <c r="I218"/>
  <c r="I270"/>
  <c r="I356"/>
  <c r="I373"/>
  <c r="I310"/>
  <c r="I276"/>
  <c r="I374"/>
  <c r="I71"/>
  <c r="I124"/>
  <c r="I142"/>
  <c r="I160"/>
  <c r="I247"/>
  <c r="I299"/>
  <c r="I316"/>
  <c r="I61"/>
  <c r="I97"/>
  <c r="I115"/>
  <c r="I159"/>
  <c r="I190"/>
  <c r="I228"/>
  <c r="I294"/>
  <c r="I358"/>
  <c r="I101"/>
  <c r="I175"/>
  <c r="I352"/>
  <c r="I125"/>
  <c r="I266"/>
  <c r="I317"/>
  <c r="I334"/>
  <c r="I351"/>
  <c r="I369"/>
  <c r="I263"/>
  <c r="I302"/>
  <c r="I332"/>
  <c r="I371"/>
  <c r="I96"/>
  <c r="I162"/>
  <c r="I227"/>
  <c r="I267"/>
  <c r="I335"/>
  <c r="I365"/>
  <c r="I67"/>
  <c r="I225"/>
  <c r="I260"/>
  <c r="I346"/>
  <c r="I378"/>
  <c r="I74"/>
  <c r="I132"/>
  <c r="I65"/>
  <c r="I131"/>
  <c r="I206"/>
  <c r="I108"/>
  <c r="I136"/>
  <c r="I259"/>
  <c r="I323"/>
  <c r="I223"/>
  <c r="D381" i="7"/>
  <c r="I129" i="8"/>
  <c r="I196"/>
  <c r="I205"/>
  <c r="I257"/>
  <c r="I296"/>
  <c r="I342"/>
  <c r="I216"/>
  <c r="I289"/>
  <c r="I362"/>
  <c r="I144"/>
  <c r="I171"/>
  <c r="I236"/>
  <c r="I98"/>
  <c r="I238"/>
  <c r="I265"/>
  <c r="I278"/>
  <c r="I328"/>
  <c r="I376"/>
  <c r="I66"/>
  <c r="I79"/>
  <c r="I93"/>
  <c r="I106"/>
  <c r="I184"/>
  <c r="I214"/>
  <c r="I339"/>
  <c r="I121"/>
  <c r="I224"/>
  <c r="I345"/>
  <c r="I105"/>
  <c r="I153"/>
  <c r="I63"/>
  <c r="I89"/>
  <c r="I156"/>
  <c r="I230"/>
  <c r="I341"/>
  <c r="I368"/>
  <c r="I119"/>
  <c r="I168"/>
  <c r="I193"/>
  <c r="I91"/>
  <c r="I152"/>
  <c r="I178"/>
  <c r="I231"/>
  <c r="I240"/>
  <c r="I304"/>
  <c r="I329"/>
  <c r="I163"/>
  <c r="I194"/>
  <c r="I211"/>
  <c r="I233"/>
  <c r="I281"/>
  <c r="I353"/>
  <c r="I60"/>
  <c r="I135"/>
  <c r="I189"/>
  <c r="I309"/>
  <c r="I85"/>
  <c r="I146"/>
  <c r="I173"/>
  <c r="I212"/>
  <c r="I274"/>
  <c r="I286"/>
  <c r="I311"/>
  <c r="I350"/>
  <c r="I363"/>
  <c r="I372"/>
  <c r="I180"/>
  <c r="I251"/>
  <c r="I314"/>
  <c r="I340"/>
  <c r="I83"/>
  <c r="I241"/>
  <c r="I280"/>
  <c r="I305"/>
  <c r="I330"/>
  <c r="I72"/>
  <c r="I253"/>
  <c r="I338"/>
  <c r="I364"/>
  <c r="I255"/>
  <c r="I120"/>
  <c r="I333"/>
  <c r="I306"/>
  <c r="I57"/>
  <c r="I64"/>
  <c r="I104"/>
  <c r="I117"/>
  <c r="I143"/>
  <c r="I183"/>
  <c r="I283"/>
  <c r="I321"/>
  <c r="I127"/>
  <c r="I118"/>
  <c r="I197"/>
  <c r="I210"/>
  <c r="I293"/>
  <c r="I58"/>
  <c r="I137"/>
  <c r="I177"/>
  <c r="I191"/>
  <c r="I252"/>
  <c r="I145"/>
  <c r="I207"/>
  <c r="I277"/>
  <c r="I349"/>
  <c r="I367"/>
  <c r="I69"/>
  <c r="I92"/>
  <c r="I109"/>
  <c r="I140"/>
  <c r="I166"/>
  <c r="I361"/>
  <c r="I213"/>
  <c r="I322"/>
  <c r="I128"/>
  <c r="I208"/>
  <c r="I123"/>
  <c r="I149"/>
  <c r="I82"/>
  <c r="I95"/>
  <c r="I161"/>
  <c r="I235"/>
  <c r="I249"/>
  <c r="I261"/>
  <c r="I287"/>
  <c r="I300"/>
  <c r="I308"/>
  <c r="I347"/>
  <c r="I155"/>
  <c r="I176"/>
  <c r="I203"/>
  <c r="I242"/>
  <c r="I273"/>
  <c r="I319"/>
  <c r="I78"/>
  <c r="I126"/>
  <c r="I297"/>
  <c r="I344"/>
  <c r="I76"/>
  <c r="I103"/>
  <c r="I116"/>
  <c r="I164"/>
  <c r="I217"/>
  <c r="I243"/>
  <c r="I256"/>
  <c r="I282"/>
  <c r="I295"/>
  <c r="I303"/>
  <c r="I354"/>
  <c r="I70"/>
  <c r="I110"/>
  <c r="I150"/>
  <c r="I220"/>
  <c r="I237"/>
  <c r="I285"/>
  <c r="I298"/>
  <c r="I375"/>
  <c r="I122"/>
  <c r="I250"/>
  <c r="I271"/>
  <c r="I288"/>
  <c r="I313"/>
  <c r="F28"/>
  <c r="G28" s="1"/>
  <c r="I28" s="1"/>
  <c r="F7"/>
  <c r="G7" s="1"/>
  <c r="I7" s="1"/>
  <c r="F29"/>
  <c r="G29" s="1"/>
  <c r="I29" s="1"/>
  <c r="F30"/>
  <c r="G30" s="1"/>
  <c r="I30" s="1"/>
  <c r="F31"/>
  <c r="G31" s="1"/>
  <c r="I31" s="1"/>
  <c r="F32"/>
  <c r="G32" s="1"/>
  <c r="I32" s="1"/>
  <c r="F33"/>
  <c r="G33" s="1"/>
  <c r="I33" s="1"/>
  <c r="F34"/>
  <c r="G34" s="1"/>
  <c r="I34" s="1"/>
  <c r="F35"/>
  <c r="G35" s="1"/>
  <c r="I35" s="1"/>
  <c r="F36"/>
  <c r="G36" s="1"/>
  <c r="I36" s="1"/>
  <c r="F37"/>
  <c r="G37" s="1"/>
  <c r="I37" s="1"/>
  <c r="F38"/>
  <c r="G38" s="1"/>
  <c r="I38" s="1"/>
  <c r="F39"/>
  <c r="G39" s="1"/>
  <c r="I39" s="1"/>
  <c r="F40"/>
  <c r="G40" s="1"/>
  <c r="I40" s="1"/>
  <c r="F41"/>
  <c r="G41" s="1"/>
  <c r="I41" s="1"/>
  <c r="F42"/>
  <c r="G42" s="1"/>
  <c r="I42" s="1"/>
  <c r="F43"/>
  <c r="G43" s="1"/>
  <c r="I43" s="1"/>
  <c r="F44"/>
  <c r="G44" s="1"/>
  <c r="I44" s="1"/>
  <c r="F45"/>
  <c r="G45" s="1"/>
  <c r="I45" s="1"/>
  <c r="F46"/>
  <c r="G46" s="1"/>
  <c r="I46" s="1"/>
  <c r="F47"/>
  <c r="G47" s="1"/>
  <c r="I47" s="1"/>
  <c r="F48"/>
  <c r="G48" s="1"/>
  <c r="I48" s="1"/>
  <c r="F49"/>
  <c r="G49" s="1"/>
  <c r="I49" s="1"/>
  <c r="F50"/>
  <c r="G50" s="1"/>
  <c r="I50" s="1"/>
  <c r="F51"/>
  <c r="G51" s="1"/>
  <c r="I51" s="1"/>
  <c r="F52"/>
  <c r="G52" s="1"/>
  <c r="I52" s="1"/>
  <c r="F53"/>
  <c r="G53" s="1"/>
  <c r="I53" s="1"/>
  <c r="F54"/>
  <c r="G54" s="1"/>
  <c r="I54" s="1"/>
  <c r="F8"/>
  <c r="G8" s="1"/>
  <c r="I8" s="1"/>
  <c r="F9"/>
  <c r="G9" s="1"/>
  <c r="I9" s="1"/>
  <c r="F10"/>
  <c r="G10" s="1"/>
  <c r="I10" s="1"/>
  <c r="F11"/>
  <c r="G11" s="1"/>
  <c r="I11" s="1"/>
  <c r="F12"/>
  <c r="G12" s="1"/>
  <c r="I12" s="1"/>
  <c r="F13"/>
  <c r="G13" s="1"/>
  <c r="I13" s="1"/>
  <c r="F14"/>
  <c r="G14" s="1"/>
  <c r="I14" s="1"/>
  <c r="F15"/>
  <c r="G15" s="1"/>
  <c r="I15" s="1"/>
  <c r="F16"/>
  <c r="G16" s="1"/>
  <c r="I16" s="1"/>
  <c r="J19" i="7"/>
  <c r="J29"/>
  <c r="J8"/>
  <c r="I19"/>
  <c r="I8"/>
  <c r="I29"/>
  <c r="I57"/>
  <c r="J57"/>
  <c r="Q57" l="1"/>
  <c r="Q8"/>
  <c r="B58" i="8"/>
  <c r="H58" s="1"/>
  <c r="B53"/>
  <c r="B29"/>
  <c r="B50"/>
  <c r="B42"/>
  <c r="B48"/>
  <c r="B43"/>
  <c r="B35"/>
  <c r="B31"/>
  <c r="B14"/>
  <c r="B11"/>
  <c r="B15"/>
  <c r="J381" i="7"/>
  <c r="I381"/>
  <c r="B13" i="8"/>
  <c r="B9"/>
  <c r="B39"/>
  <c r="B47"/>
  <c r="B51"/>
  <c r="B10"/>
  <c r="B8"/>
  <c r="B30"/>
  <c r="B34"/>
  <c r="B38"/>
  <c r="B46"/>
  <c r="B54"/>
  <c r="B60"/>
  <c r="H60" s="1"/>
  <c r="B63"/>
  <c r="H63" s="1"/>
  <c r="B65"/>
  <c r="H65" s="1"/>
  <c r="B67"/>
  <c r="H67" s="1"/>
  <c r="B69"/>
  <c r="H69" s="1"/>
  <c r="B71"/>
  <c r="H71" s="1"/>
  <c r="B73"/>
  <c r="H73" s="1"/>
  <c r="B76"/>
  <c r="H76" s="1"/>
  <c r="B78"/>
  <c r="H78" s="1"/>
  <c r="B80"/>
  <c r="H80" s="1"/>
  <c r="B83"/>
  <c r="H83" s="1"/>
  <c r="B85"/>
  <c r="H85" s="1"/>
  <c r="B87"/>
  <c r="H87" s="1"/>
  <c r="B89"/>
  <c r="H89" s="1"/>
  <c r="B92"/>
  <c r="H92" s="1"/>
  <c r="B94"/>
  <c r="H94" s="1"/>
  <c r="B96"/>
  <c r="H96" s="1"/>
  <c r="B98"/>
  <c r="H98" s="1"/>
  <c r="B101"/>
  <c r="H101" s="1"/>
  <c r="B103"/>
  <c r="H103" s="1"/>
  <c r="B105"/>
  <c r="H105" s="1"/>
  <c r="B107"/>
  <c r="H107" s="1"/>
  <c r="B109"/>
  <c r="H109" s="1"/>
  <c r="B111"/>
  <c r="H111" s="1"/>
  <c r="B113"/>
  <c r="H113" s="1"/>
  <c r="B116"/>
  <c r="H116" s="1"/>
  <c r="B118"/>
  <c r="H118" s="1"/>
  <c r="B120"/>
  <c r="H120" s="1"/>
  <c r="B122"/>
  <c r="H122" s="1"/>
  <c r="B124"/>
  <c r="H124" s="1"/>
  <c r="B126"/>
  <c r="H126" s="1"/>
  <c r="B128"/>
  <c r="H128" s="1"/>
  <c r="B131"/>
  <c r="H131" s="1"/>
  <c r="B133"/>
  <c r="H133" s="1"/>
  <c r="B135"/>
  <c r="H135" s="1"/>
  <c r="B137"/>
  <c r="H137" s="1"/>
  <c r="B140"/>
  <c r="H140" s="1"/>
  <c r="B142"/>
  <c r="H142" s="1"/>
  <c r="B144"/>
  <c r="H144" s="1"/>
  <c r="B146"/>
  <c r="H146" s="1"/>
  <c r="B149"/>
  <c r="H149" s="1"/>
  <c r="B151"/>
  <c r="H151" s="1"/>
  <c r="B153"/>
  <c r="H153" s="1"/>
  <c r="B156"/>
  <c r="H156" s="1"/>
  <c r="B158"/>
  <c r="H158" s="1"/>
  <c r="B160"/>
  <c r="H160" s="1"/>
  <c r="B162"/>
  <c r="H162" s="1"/>
  <c r="B164"/>
  <c r="H164" s="1"/>
  <c r="B166"/>
  <c r="H166" s="1"/>
  <c r="B169"/>
  <c r="H169" s="1"/>
  <c r="B171"/>
  <c r="H171" s="1"/>
  <c r="B173"/>
  <c r="H173" s="1"/>
  <c r="B175"/>
  <c r="H175" s="1"/>
  <c r="B177"/>
  <c r="H177" s="1"/>
  <c r="B179"/>
  <c r="H179" s="1"/>
  <c r="B182"/>
  <c r="H182" s="1"/>
  <c r="B184"/>
  <c r="H184" s="1"/>
  <c r="B186"/>
  <c r="H186" s="1"/>
  <c r="B189"/>
  <c r="H189" s="1"/>
  <c r="B191"/>
  <c r="H191" s="1"/>
  <c r="B193"/>
  <c r="H193" s="1"/>
  <c r="B195"/>
  <c r="H195" s="1"/>
  <c r="B197"/>
  <c r="H197" s="1"/>
  <c r="B199"/>
  <c r="H199" s="1"/>
  <c r="B201"/>
  <c r="H201" s="1"/>
  <c r="B204"/>
  <c r="H204" s="1"/>
  <c r="B206"/>
  <c r="H206" s="1"/>
  <c r="B208"/>
  <c r="H208" s="1"/>
  <c r="B210"/>
  <c r="H210" s="1"/>
  <c r="B212"/>
  <c r="H212" s="1"/>
  <c r="B214"/>
  <c r="H214" s="1"/>
  <c r="B217"/>
  <c r="H217" s="1"/>
  <c r="B219"/>
  <c r="H219" s="1"/>
  <c r="B221"/>
  <c r="H221" s="1"/>
  <c r="B223"/>
  <c r="H223" s="1"/>
  <c r="B225"/>
  <c r="H225" s="1"/>
  <c r="B227"/>
  <c r="H227" s="1"/>
  <c r="B230"/>
  <c r="H230" s="1"/>
  <c r="B232"/>
  <c r="H232" s="1"/>
  <c r="B234"/>
  <c r="H234" s="1"/>
  <c r="B236"/>
  <c r="H236" s="1"/>
  <c r="B238"/>
  <c r="H238" s="1"/>
  <c r="B241"/>
  <c r="H241" s="1"/>
  <c r="B243"/>
  <c r="H243" s="1"/>
  <c r="B245"/>
  <c r="H245" s="1"/>
  <c r="B247"/>
  <c r="H247" s="1"/>
  <c r="B250"/>
  <c r="H250" s="1"/>
  <c r="B252"/>
  <c r="H252" s="1"/>
  <c r="B254"/>
  <c r="H254" s="1"/>
  <c r="B256"/>
  <c r="H256" s="1"/>
  <c r="B258"/>
  <c r="H258" s="1"/>
  <c r="B260"/>
  <c r="H260" s="1"/>
  <c r="B262"/>
  <c r="H262" s="1"/>
  <c r="B265"/>
  <c r="H265" s="1"/>
  <c r="B267"/>
  <c r="H267" s="1"/>
  <c r="B269"/>
  <c r="H269" s="1"/>
  <c r="B271"/>
  <c r="H271" s="1"/>
  <c r="B274"/>
  <c r="H274" s="1"/>
  <c r="B276"/>
  <c r="H276" s="1"/>
  <c r="B278"/>
  <c r="H278" s="1"/>
  <c r="B280"/>
  <c r="H280" s="1"/>
  <c r="B282"/>
  <c r="H282" s="1"/>
  <c r="B284"/>
  <c r="H284" s="1"/>
  <c r="B286"/>
  <c r="H286" s="1"/>
  <c r="B288"/>
  <c r="H288" s="1"/>
  <c r="B291"/>
  <c r="H291" s="1"/>
  <c r="B293"/>
  <c r="H293" s="1"/>
  <c r="B295"/>
  <c r="H295" s="1"/>
  <c r="B297"/>
  <c r="H297" s="1"/>
  <c r="B299"/>
  <c r="H299" s="1"/>
  <c r="B301"/>
  <c r="H301" s="1"/>
  <c r="B303"/>
  <c r="H303" s="1"/>
  <c r="B305"/>
  <c r="H305" s="1"/>
  <c r="B307"/>
  <c r="H307" s="1"/>
  <c r="B309"/>
  <c r="H309" s="1"/>
  <c r="B311"/>
  <c r="H311" s="1"/>
  <c r="B313"/>
  <c r="H313" s="1"/>
  <c r="B316"/>
  <c r="H316" s="1"/>
  <c r="B318"/>
  <c r="H318" s="1"/>
  <c r="B320"/>
  <c r="H320" s="1"/>
  <c r="B322"/>
  <c r="H322" s="1"/>
  <c r="B324"/>
  <c r="H324" s="1"/>
  <c r="B326"/>
  <c r="H326" s="1"/>
  <c r="B328"/>
  <c r="H328" s="1"/>
  <c r="B330"/>
  <c r="H330" s="1"/>
  <c r="B333"/>
  <c r="H333" s="1"/>
  <c r="B335"/>
  <c r="H335" s="1"/>
  <c r="B337"/>
  <c r="H337" s="1"/>
  <c r="B339"/>
  <c r="H339" s="1"/>
  <c r="B341"/>
  <c r="H341" s="1"/>
  <c r="B344"/>
  <c r="H344" s="1"/>
  <c r="B346"/>
  <c r="H346" s="1"/>
  <c r="B348"/>
  <c r="H348" s="1"/>
  <c r="B350"/>
  <c r="H350" s="1"/>
  <c r="B352"/>
  <c r="H352" s="1"/>
  <c r="B354"/>
  <c r="H354" s="1"/>
  <c r="B357"/>
  <c r="H357" s="1"/>
  <c r="B359"/>
  <c r="H359" s="1"/>
  <c r="B361"/>
  <c r="H361" s="1"/>
  <c r="B363"/>
  <c r="H363" s="1"/>
  <c r="B365"/>
  <c r="H365" s="1"/>
  <c r="B368"/>
  <c r="H368" s="1"/>
  <c r="B370"/>
  <c r="H370" s="1"/>
  <c r="B373"/>
  <c r="H373" s="1"/>
  <c r="B375"/>
  <c r="H375" s="1"/>
  <c r="B377"/>
  <c r="H377" s="1"/>
  <c r="B59"/>
  <c r="H59" s="1"/>
  <c r="B61"/>
  <c r="H61" s="1"/>
  <c r="B64"/>
  <c r="H64" s="1"/>
  <c r="B66"/>
  <c r="H66" s="1"/>
  <c r="B68"/>
  <c r="H68" s="1"/>
  <c r="B70"/>
  <c r="H70" s="1"/>
  <c r="B72"/>
  <c r="H72" s="1"/>
  <c r="B74"/>
  <c r="H74" s="1"/>
  <c r="B77"/>
  <c r="H77" s="1"/>
  <c r="B79"/>
  <c r="H79" s="1"/>
  <c r="B82"/>
  <c r="H82" s="1"/>
  <c r="B84"/>
  <c r="H84" s="1"/>
  <c r="B86"/>
  <c r="H86" s="1"/>
  <c r="B88"/>
  <c r="H88" s="1"/>
  <c r="B91"/>
  <c r="H91" s="1"/>
  <c r="B93"/>
  <c r="H93" s="1"/>
  <c r="B95"/>
  <c r="H95" s="1"/>
  <c r="B97"/>
  <c r="H97" s="1"/>
  <c r="B99"/>
  <c r="H99" s="1"/>
  <c r="B102"/>
  <c r="H102" s="1"/>
  <c r="B104"/>
  <c r="H104" s="1"/>
  <c r="B106"/>
  <c r="H106" s="1"/>
  <c r="B108"/>
  <c r="H108" s="1"/>
  <c r="B110"/>
  <c r="H110" s="1"/>
  <c r="B112"/>
  <c r="H112" s="1"/>
  <c r="B115"/>
  <c r="H115" s="1"/>
  <c r="B117"/>
  <c r="H117" s="1"/>
  <c r="B119"/>
  <c r="H119" s="1"/>
  <c r="B121"/>
  <c r="H121" s="1"/>
  <c r="B123"/>
  <c r="H123" s="1"/>
  <c r="B125"/>
  <c r="H125" s="1"/>
  <c r="B127"/>
  <c r="H127" s="1"/>
  <c r="B129"/>
  <c r="H129" s="1"/>
  <c r="B132"/>
  <c r="H132" s="1"/>
  <c r="B134"/>
  <c r="H134" s="1"/>
  <c r="B136"/>
  <c r="H136" s="1"/>
  <c r="B139"/>
  <c r="H139" s="1"/>
  <c r="B141"/>
  <c r="H141" s="1"/>
  <c r="B143"/>
  <c r="H143" s="1"/>
  <c r="B145"/>
  <c r="H145" s="1"/>
  <c r="B148"/>
  <c r="H148" s="1"/>
  <c r="B150"/>
  <c r="H150" s="1"/>
  <c r="B152"/>
  <c r="H152" s="1"/>
  <c r="B155"/>
  <c r="H155" s="1"/>
  <c r="B157"/>
  <c r="H157" s="1"/>
  <c r="B159"/>
  <c r="H159" s="1"/>
  <c r="B161"/>
  <c r="H161" s="1"/>
  <c r="B163"/>
  <c r="H163" s="1"/>
  <c r="B165"/>
  <c r="H165" s="1"/>
  <c r="B168"/>
  <c r="H168" s="1"/>
  <c r="B170"/>
  <c r="H170" s="1"/>
  <c r="B172"/>
  <c r="H172" s="1"/>
  <c r="B174"/>
  <c r="H174" s="1"/>
  <c r="B176"/>
  <c r="H176" s="1"/>
  <c r="B178"/>
  <c r="H178" s="1"/>
  <c r="B180"/>
  <c r="H180" s="1"/>
  <c r="B183"/>
  <c r="H183" s="1"/>
  <c r="B185"/>
  <c r="H185" s="1"/>
  <c r="B187"/>
  <c r="H187" s="1"/>
  <c r="B190"/>
  <c r="H190" s="1"/>
  <c r="B192"/>
  <c r="H192" s="1"/>
  <c r="B194"/>
  <c r="H194" s="1"/>
  <c r="B196"/>
  <c r="H196" s="1"/>
  <c r="B198"/>
  <c r="H198" s="1"/>
  <c r="B200"/>
  <c r="H200" s="1"/>
  <c r="B203"/>
  <c r="H203" s="1"/>
  <c r="B205"/>
  <c r="H205" s="1"/>
  <c r="B207"/>
  <c r="H207" s="1"/>
  <c r="B209"/>
  <c r="H209" s="1"/>
  <c r="B211"/>
  <c r="H211" s="1"/>
  <c r="B213"/>
  <c r="H213" s="1"/>
  <c r="B216"/>
  <c r="H216" s="1"/>
  <c r="B218"/>
  <c r="H218" s="1"/>
  <c r="B220"/>
  <c r="H220" s="1"/>
  <c r="B222"/>
  <c r="H222" s="1"/>
  <c r="B224"/>
  <c r="H224" s="1"/>
  <c r="B226"/>
  <c r="H226" s="1"/>
  <c r="B228"/>
  <c r="H228" s="1"/>
  <c r="B231"/>
  <c r="H231" s="1"/>
  <c r="B233"/>
  <c r="H233" s="1"/>
  <c r="B235"/>
  <c r="H235" s="1"/>
  <c r="B237"/>
  <c r="H237" s="1"/>
  <c r="B240"/>
  <c r="H240" s="1"/>
  <c r="B242"/>
  <c r="H242" s="1"/>
  <c r="B244"/>
  <c r="H244" s="1"/>
  <c r="B246"/>
  <c r="H246" s="1"/>
  <c r="B249"/>
  <c r="H249" s="1"/>
  <c r="B251"/>
  <c r="H251" s="1"/>
  <c r="B253"/>
  <c r="H253" s="1"/>
  <c r="B255"/>
  <c r="H255" s="1"/>
  <c r="B257"/>
  <c r="H257" s="1"/>
  <c r="B259"/>
  <c r="H259" s="1"/>
  <c r="B261"/>
  <c r="H261" s="1"/>
  <c r="B263"/>
  <c r="H263" s="1"/>
  <c r="B266"/>
  <c r="H266" s="1"/>
  <c r="B268"/>
  <c r="H268" s="1"/>
  <c r="B270"/>
  <c r="H270" s="1"/>
  <c r="B273"/>
  <c r="H273" s="1"/>
  <c r="B275"/>
  <c r="H275" s="1"/>
  <c r="B277"/>
  <c r="H277" s="1"/>
  <c r="B279"/>
  <c r="H279" s="1"/>
  <c r="B281"/>
  <c r="H281" s="1"/>
  <c r="B283"/>
  <c r="H283" s="1"/>
  <c r="B285"/>
  <c r="H285" s="1"/>
  <c r="B287"/>
  <c r="H287" s="1"/>
  <c r="B289"/>
  <c r="H289" s="1"/>
  <c r="B292"/>
  <c r="H292" s="1"/>
  <c r="B294"/>
  <c r="H294" s="1"/>
  <c r="B296"/>
  <c r="H296" s="1"/>
  <c r="B298"/>
  <c r="H298" s="1"/>
  <c r="B300"/>
  <c r="H300" s="1"/>
  <c r="B302"/>
  <c r="H302" s="1"/>
  <c r="B304"/>
  <c r="H304" s="1"/>
  <c r="B306"/>
  <c r="H306" s="1"/>
  <c r="B308"/>
  <c r="H308" s="1"/>
  <c r="B310"/>
  <c r="H310" s="1"/>
  <c r="B312"/>
  <c r="H312" s="1"/>
  <c r="B314"/>
  <c r="H314" s="1"/>
  <c r="B317"/>
  <c r="H317" s="1"/>
  <c r="B319"/>
  <c r="H319" s="1"/>
  <c r="B321"/>
  <c r="H321" s="1"/>
  <c r="B323"/>
  <c r="H323" s="1"/>
  <c r="B325"/>
  <c r="H325" s="1"/>
  <c r="B327"/>
  <c r="H327" s="1"/>
  <c r="B329"/>
  <c r="H329" s="1"/>
  <c r="B332"/>
  <c r="H332" s="1"/>
  <c r="B334"/>
  <c r="H334" s="1"/>
  <c r="B336"/>
  <c r="H336" s="1"/>
  <c r="B338"/>
  <c r="H338" s="1"/>
  <c r="B340"/>
  <c r="H340" s="1"/>
  <c r="B342"/>
  <c r="H342" s="1"/>
  <c r="B345"/>
  <c r="H345" s="1"/>
  <c r="B347"/>
  <c r="H347" s="1"/>
  <c r="B349"/>
  <c r="H349" s="1"/>
  <c r="B351"/>
  <c r="H351" s="1"/>
  <c r="B353"/>
  <c r="H353" s="1"/>
  <c r="B356"/>
  <c r="H356" s="1"/>
  <c r="B358"/>
  <c r="H358" s="1"/>
  <c r="B360"/>
  <c r="H360" s="1"/>
  <c r="B362"/>
  <c r="H362" s="1"/>
  <c r="B364"/>
  <c r="H364" s="1"/>
  <c r="B367"/>
  <c r="H367" s="1"/>
  <c r="B369"/>
  <c r="H369" s="1"/>
  <c r="B372"/>
  <c r="H372" s="1"/>
  <c r="B374"/>
  <c r="H374" s="1"/>
  <c r="B376"/>
  <c r="H376" s="1"/>
  <c r="B378"/>
  <c r="H378" s="1"/>
  <c r="B371"/>
  <c r="H371" s="1"/>
  <c r="K29" i="7"/>
  <c r="B32" i="8"/>
  <c r="B36"/>
  <c r="B40"/>
  <c r="B44"/>
  <c r="B52"/>
  <c r="B33"/>
  <c r="B37"/>
  <c r="B41"/>
  <c r="B45"/>
  <c r="B49"/>
  <c r="B19"/>
  <c r="B21"/>
  <c r="B23"/>
  <c r="B25"/>
  <c r="K19" i="7"/>
  <c r="B20" i="8"/>
  <c r="B22"/>
  <c r="B24"/>
  <c r="B26"/>
  <c r="B12"/>
  <c r="B16"/>
  <c r="Q29" i="7" l="1"/>
  <c r="Q19"/>
  <c r="E23" i="8"/>
  <c r="H23"/>
  <c r="E24"/>
  <c r="H24"/>
  <c r="E20"/>
  <c r="H20"/>
  <c r="E25"/>
  <c r="H25"/>
  <c r="E21"/>
  <c r="H21"/>
  <c r="E26"/>
  <c r="H26"/>
  <c r="E22"/>
  <c r="H22"/>
  <c r="E19"/>
  <c r="H19"/>
  <c r="E58"/>
  <c r="E378"/>
  <c r="E369"/>
  <c r="E360"/>
  <c r="E351"/>
  <c r="E342"/>
  <c r="E334"/>
  <c r="E325"/>
  <c r="E317"/>
  <c r="E308"/>
  <c r="E304"/>
  <c r="E296"/>
  <c r="E287"/>
  <c r="E279"/>
  <c r="E270"/>
  <c r="E261"/>
  <c r="E257"/>
  <c r="E249"/>
  <c r="E240"/>
  <c r="E231"/>
  <c r="E222"/>
  <c r="E213"/>
  <c r="E205"/>
  <c r="E196"/>
  <c r="E187"/>
  <c r="E183"/>
  <c r="E174"/>
  <c r="E165"/>
  <c r="E157"/>
  <c r="E143"/>
  <c r="E371"/>
  <c r="E376"/>
  <c r="E372"/>
  <c r="E367"/>
  <c r="E362"/>
  <c r="E358"/>
  <c r="E353"/>
  <c r="E349"/>
  <c r="E345"/>
  <c r="E340"/>
  <c r="E336"/>
  <c r="E332"/>
  <c r="E327"/>
  <c r="E323"/>
  <c r="E319"/>
  <c r="E314"/>
  <c r="E310"/>
  <c r="E306"/>
  <c r="E302"/>
  <c r="E298"/>
  <c r="E294"/>
  <c r="E289"/>
  <c r="E285"/>
  <c r="E281"/>
  <c r="E277"/>
  <c r="E273"/>
  <c r="E268"/>
  <c r="E263"/>
  <c r="E259"/>
  <c r="E255"/>
  <c r="E251"/>
  <c r="E246"/>
  <c r="E242"/>
  <c r="E237"/>
  <c r="E233"/>
  <c r="E228"/>
  <c r="E224"/>
  <c r="E220"/>
  <c r="E216"/>
  <c r="E211"/>
  <c r="E207"/>
  <c r="E203"/>
  <c r="E198"/>
  <c r="E194"/>
  <c r="E190"/>
  <c r="E185"/>
  <c r="E180"/>
  <c r="E176"/>
  <c r="E172"/>
  <c r="E168"/>
  <c r="E163"/>
  <c r="E159"/>
  <c r="E155"/>
  <c r="E150"/>
  <c r="E145"/>
  <c r="E141"/>
  <c r="E136"/>
  <c r="E132"/>
  <c r="E127"/>
  <c r="E123"/>
  <c r="E119"/>
  <c r="E115"/>
  <c r="E110"/>
  <c r="E106"/>
  <c r="E102"/>
  <c r="E97"/>
  <c r="E93"/>
  <c r="E88"/>
  <c r="E84"/>
  <c r="E79"/>
  <c r="E74"/>
  <c r="E70"/>
  <c r="E66"/>
  <c r="E61"/>
  <c r="E377"/>
  <c r="E373"/>
  <c r="E368"/>
  <c r="E363"/>
  <c r="E359"/>
  <c r="E354"/>
  <c r="E350"/>
  <c r="E346"/>
  <c r="E341"/>
  <c r="E337"/>
  <c r="E333"/>
  <c r="E328"/>
  <c r="E324"/>
  <c r="E320"/>
  <c r="E316"/>
  <c r="E311"/>
  <c r="E307"/>
  <c r="E303"/>
  <c r="E299"/>
  <c r="E295"/>
  <c r="E291"/>
  <c r="E286"/>
  <c r="E282"/>
  <c r="E278"/>
  <c r="E274"/>
  <c r="E269"/>
  <c r="E265"/>
  <c r="E260"/>
  <c r="E256"/>
  <c r="E252"/>
  <c r="E247"/>
  <c r="E243"/>
  <c r="E238"/>
  <c r="E234"/>
  <c r="E230"/>
  <c r="E225"/>
  <c r="E221"/>
  <c r="E217"/>
  <c r="E212"/>
  <c r="E208"/>
  <c r="E204"/>
  <c r="E199"/>
  <c r="E195"/>
  <c r="E191"/>
  <c r="E186"/>
  <c r="E182"/>
  <c r="E177"/>
  <c r="E173"/>
  <c r="E169"/>
  <c r="E164"/>
  <c r="E160"/>
  <c r="E156"/>
  <c r="E151"/>
  <c r="E146"/>
  <c r="E142"/>
  <c r="E137"/>
  <c r="E133"/>
  <c r="E128"/>
  <c r="E124"/>
  <c r="E120"/>
  <c r="E116"/>
  <c r="E111"/>
  <c r="E107"/>
  <c r="E103"/>
  <c r="E98"/>
  <c r="E94"/>
  <c r="E89"/>
  <c r="E85"/>
  <c r="E80"/>
  <c r="E76"/>
  <c r="E71"/>
  <c r="E67"/>
  <c r="E63"/>
  <c r="E374"/>
  <c r="E364"/>
  <c r="E356"/>
  <c r="E347"/>
  <c r="E338"/>
  <c r="E329"/>
  <c r="E321"/>
  <c r="E312"/>
  <c r="E300"/>
  <c r="E292"/>
  <c r="E283"/>
  <c r="E275"/>
  <c r="E266"/>
  <c r="E253"/>
  <c r="E244"/>
  <c r="E235"/>
  <c r="E226"/>
  <c r="E218"/>
  <c r="E209"/>
  <c r="E200"/>
  <c r="E192"/>
  <c r="E178"/>
  <c r="E170"/>
  <c r="E161"/>
  <c r="E152"/>
  <c r="E148"/>
  <c r="E139"/>
  <c r="E134"/>
  <c r="E129"/>
  <c r="E125"/>
  <c r="E121"/>
  <c r="E117"/>
  <c r="E112"/>
  <c r="E108"/>
  <c r="E104"/>
  <c r="E99"/>
  <c r="E95"/>
  <c r="E91"/>
  <c r="E86"/>
  <c r="E82"/>
  <c r="E77"/>
  <c r="E72"/>
  <c r="E68"/>
  <c r="E64"/>
  <c r="E59"/>
  <c r="E375"/>
  <c r="E370"/>
  <c r="E365"/>
  <c r="E361"/>
  <c r="E357"/>
  <c r="E352"/>
  <c r="E348"/>
  <c r="E344"/>
  <c r="E339"/>
  <c r="E335"/>
  <c r="E330"/>
  <c r="E326"/>
  <c r="E322"/>
  <c r="E318"/>
  <c r="E313"/>
  <c r="E309"/>
  <c r="E305"/>
  <c r="E301"/>
  <c r="E297"/>
  <c r="E293"/>
  <c r="E288"/>
  <c r="E284"/>
  <c r="E280"/>
  <c r="E276"/>
  <c r="E271"/>
  <c r="E267"/>
  <c r="E262"/>
  <c r="E258"/>
  <c r="E254"/>
  <c r="E250"/>
  <c r="E245"/>
  <c r="E241"/>
  <c r="E236"/>
  <c r="E232"/>
  <c r="E227"/>
  <c r="E223"/>
  <c r="E219"/>
  <c r="E214"/>
  <c r="E210"/>
  <c r="E206"/>
  <c r="E201"/>
  <c r="E197"/>
  <c r="E193"/>
  <c r="E189"/>
  <c r="E184"/>
  <c r="E179"/>
  <c r="E175"/>
  <c r="E171"/>
  <c r="E166"/>
  <c r="E162"/>
  <c r="E158"/>
  <c r="E153"/>
  <c r="E149"/>
  <c r="E144"/>
  <c r="E140"/>
  <c r="E135"/>
  <c r="E131"/>
  <c r="E126"/>
  <c r="E122"/>
  <c r="E118"/>
  <c r="E113"/>
  <c r="E109"/>
  <c r="E105"/>
  <c r="E101"/>
  <c r="E96"/>
  <c r="E92"/>
  <c r="E87"/>
  <c r="E83"/>
  <c r="E78"/>
  <c r="E73"/>
  <c r="E69"/>
  <c r="E65"/>
  <c r="E60"/>
  <c r="E35"/>
  <c r="E43"/>
  <c r="E48"/>
  <c r="E42"/>
  <c r="E50"/>
  <c r="E29"/>
  <c r="E53"/>
  <c r="E49"/>
  <c r="E41"/>
  <c r="E33"/>
  <c r="E52"/>
  <c r="E44"/>
  <c r="E36"/>
  <c r="E54"/>
  <c r="E46"/>
  <c r="E38"/>
  <c r="E30"/>
  <c r="E47"/>
  <c r="E39"/>
  <c r="E31"/>
  <c r="E45"/>
  <c r="E37"/>
  <c r="E40"/>
  <c r="E32"/>
  <c r="E34"/>
  <c r="E51"/>
  <c r="E15"/>
  <c r="E11"/>
  <c r="E14"/>
  <c r="E12"/>
  <c r="E10"/>
  <c r="E9"/>
  <c r="E13"/>
  <c r="E16"/>
  <c r="E8"/>
  <c r="K8" i="7"/>
  <c r="K57"/>
  <c r="K381" s="1"/>
  <c r="B57" i="8"/>
  <c r="H57" s="1"/>
  <c r="H55" s="1"/>
  <c r="L57" i="7"/>
  <c r="B55" i="8" s="1"/>
  <c r="H53"/>
  <c r="H49"/>
  <c r="H47"/>
  <c r="H45"/>
  <c r="H43"/>
  <c r="H41"/>
  <c r="H39"/>
  <c r="H37"/>
  <c r="H35"/>
  <c r="H33"/>
  <c r="H31"/>
  <c r="H29"/>
  <c r="L29" i="7"/>
  <c r="B27" i="8" s="1"/>
  <c r="B28"/>
  <c r="H51"/>
  <c r="H54"/>
  <c r="H52"/>
  <c r="H50"/>
  <c r="H48"/>
  <c r="H46"/>
  <c r="H44"/>
  <c r="H42"/>
  <c r="H40"/>
  <c r="H38"/>
  <c r="H36"/>
  <c r="H34"/>
  <c r="H32"/>
  <c r="H30"/>
  <c r="B18"/>
  <c r="L19" i="7"/>
  <c r="H10" i="8"/>
  <c r="H12"/>
  <c r="H14"/>
  <c r="H16"/>
  <c r="H8"/>
  <c r="B7"/>
  <c r="L8" i="7"/>
  <c r="B6" i="8" s="1"/>
  <c r="H9"/>
  <c r="H11"/>
  <c r="H13"/>
  <c r="H15"/>
  <c r="Q381" i="7" l="1"/>
  <c r="E18" i="8"/>
  <c r="E17" s="1"/>
  <c r="H18"/>
  <c r="H17" s="1"/>
  <c r="E6"/>
  <c r="E57"/>
  <c r="E55" s="1"/>
  <c r="E28"/>
  <c r="E27" s="1"/>
  <c r="L381" i="7"/>
  <c r="H28" i="8"/>
  <c r="H27" s="1"/>
  <c r="B17"/>
  <c r="B379" s="1"/>
  <c r="H6"/>
  <c r="H379" l="1"/>
  <c r="E379"/>
</calcChain>
</file>

<file path=xl/sharedStrings.xml><?xml version="1.0" encoding="utf-8"?>
<sst xmlns="http://schemas.openxmlformats.org/spreadsheetml/2006/main" count="794" uniqueCount="409">
  <si>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</si>
  <si>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</si>
  <si>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</si>
  <si>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</si>
  <si>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</si>
  <si>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</si>
  <si>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</si>
  <si>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</si>
  <si>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</si>
  <si>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</si>
  <si>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</si>
  <si>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</si>
  <si>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</si>
  <si>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</si>
  <si>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</si>
  <si>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</si>
  <si>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</si>
  <si>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</si>
  <si>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</si>
  <si>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</si>
  <si>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</si>
  <si>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</si>
  <si>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</si>
  <si>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</si>
  <si>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</si>
  <si>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</si>
  <si>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</si>
  <si>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</si>
  <si>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</si>
  <si>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</si>
  <si>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</si>
  <si>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</si>
  <si>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</si>
  <si>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</si>
  <si>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</si>
  <si>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</si>
  <si>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</si>
  <si>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</si>
  <si>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</si>
  <si>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</si>
  <si>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</si>
  <si>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</si>
  <si>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</si>
  <si>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</si>
  <si>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</si>
  <si>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</si>
  <si>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</si>
  <si>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</si>
  <si>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</si>
  <si>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</si>
  <si>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</si>
  <si>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</si>
  <si>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</si>
  <si>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</si>
  <si>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</si>
  <si>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</si>
  <si>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</si>
  <si>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</si>
  <si>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</si>
  <si>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</si>
  <si>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</si>
  <si>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</si>
  <si>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</si>
  <si>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</si>
  <si>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</si>
  <si>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</si>
  <si>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</si>
  <si>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</si>
  <si>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</si>
  <si>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</si>
  <si>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</si>
  <si>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</si>
  <si>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</si>
  <si>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</si>
  <si>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</si>
  <si>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</si>
  <si>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</si>
  <si>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</si>
  <si>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</si>
  <si>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</si>
  <si>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</si>
  <si>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</si>
  <si>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</si>
  <si>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</si>
  <si>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</si>
  <si>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</si>
  <si>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</si>
  <si>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</si>
  <si>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</si>
  <si>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</si>
  <si>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</si>
  <si>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</si>
  <si>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</si>
  <si>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</si>
  <si>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</si>
  <si>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</si>
  <si>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</si>
  <si>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</si>
  <si>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</si>
  <si>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</si>
  <si>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</si>
  <si>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</si>
  <si>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</si>
  <si>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</si>
  <si>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</si>
  <si>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</si>
  <si>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</si>
  <si>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</si>
  <si>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</si>
  <si>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</si>
  <si>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</si>
  <si>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</si>
  <si>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</si>
  <si>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</si>
  <si>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</si>
  <si>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</si>
  <si>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</si>
  <si>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</si>
  <si>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</si>
  <si>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</si>
  <si>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</si>
  <si>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</si>
  <si>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</si>
  <si>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</si>
  <si>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</si>
  <si>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</si>
  <si>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</si>
  <si>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</si>
  <si>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</si>
  <si>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</si>
  <si>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</si>
  <si>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</si>
  <si>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</si>
  <si>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</si>
  <si>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</si>
  <si>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</si>
  <si>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</si>
  <si>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</si>
  <si>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</si>
  <si>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</si>
  <si>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</si>
  <si>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</si>
  <si>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</si>
  <si>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</si>
  <si>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</si>
  <si>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</si>
  <si>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</si>
  <si>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</si>
  <si>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</si>
  <si>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</si>
  <si>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</si>
  <si>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</si>
  <si>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</si>
  <si>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</si>
  <si>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</si>
  <si>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</si>
  <si>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</si>
  <si>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</si>
  <si>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</si>
  <si>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</si>
  <si>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</si>
  <si>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</si>
  <si>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</si>
  <si>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</si>
  <si>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</si>
  <si>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</si>
  <si>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</si>
  <si>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</si>
  <si>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</si>
  <si>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</si>
  <si>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</si>
  <si>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</si>
  <si>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</si>
  <si>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</si>
  <si>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</si>
  <si>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</si>
  <si>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</si>
  <si>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</si>
  <si>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</si>
  <si>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</si>
  <si>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</si>
  <si>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</si>
  <si>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</si>
  <si>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</si>
  <si>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</si>
  <si>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</si>
  <si>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</si>
  <si>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</si>
  <si>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</si>
  <si>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</si>
  <si>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</si>
  <si>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</si>
  <si>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</si>
  <si>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</si>
  <si>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</si>
  <si>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</si>
  <si>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</si>
  <si>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</si>
  <si>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</si>
  <si>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</si>
  <si>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</si>
  <si>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</si>
  <si>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</si>
  <si>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</si>
  <si>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</si>
  <si>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</si>
  <si>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</si>
  <si>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</si>
  <si>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</si>
  <si>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</si>
  <si>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</si>
  <si>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</si>
  <si>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</si>
  <si>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</si>
  <si>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</si>
  <si>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</si>
  <si>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</si>
  <si>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</si>
  <si>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</si>
  <si>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</si>
  <si>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</si>
  <si>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</si>
  <si>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</si>
  <si>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</si>
  <si>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</si>
  <si>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</si>
  <si>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</si>
  <si>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</si>
  <si>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</si>
  <si>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</si>
  <si>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</si>
  <si>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</si>
  <si>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</si>
  <si>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</si>
  <si>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</si>
  <si>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</si>
  <si>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</si>
  <si>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</si>
  <si>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</si>
  <si>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</si>
  <si>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</si>
  <si>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</si>
  <si>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</si>
  <si>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</si>
  <si>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</si>
  <si>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</si>
  <si>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</si>
  <si>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</si>
  <si>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</si>
  <si>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</si>
  <si>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</si>
  <si>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</si>
  <si>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</si>
  <si>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</si>
  <si>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</si>
  <si>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</si>
  <si>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</si>
  <si>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</si>
  <si>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</si>
  <si>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</si>
  <si>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</si>
  <si>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</si>
  <si>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</si>
  <si>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</si>
  <si>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</si>
  <si>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</si>
  <si>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</si>
  <si>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</si>
  <si>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</si>
  <si>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</si>
  <si>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</si>
  <si>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</si>
  <si>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</si>
  <si>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</si>
  <si>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</si>
  <si>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</si>
  <si>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</si>
  <si>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</si>
  <si>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</si>
  <si>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</si>
  <si>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</si>
  <si>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</si>
  <si>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</si>
  <si>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</si>
  <si>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</si>
  <si>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</si>
  <si>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</si>
  <si>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</si>
  <si>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</si>
  <si>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</si>
  <si>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</si>
  <si>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</si>
  <si>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</si>
  <si>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</si>
  <si>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</si>
  <si>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</si>
  <si>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</si>
  <si>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</si>
  <si>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</si>
  <si>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</si>
  <si>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</si>
  <si>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</si>
  <si>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</si>
  <si>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</si>
  <si>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</si>
  <si>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</si>
  <si>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</si>
  <si>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</si>
  <si>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</si>
  <si>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</si>
  <si>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</si>
  <si>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</si>
  <si>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</si>
  <si>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</si>
  <si>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</si>
  <si>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</si>
  <si>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</si>
  <si>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</si>
  <si>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</si>
  <si>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</si>
  <si>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</si>
  <si>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</si>
  <si>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</si>
  <si>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</si>
  <si>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</si>
  <si>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</si>
  <si>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</si>
  <si>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</si>
  <si>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</si>
  <si>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</si>
  <si>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</si>
  <si>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</si>
  <si>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</si>
  <si>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</si>
  <si>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</si>
  <si>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</si>
  <si>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</si>
  <si>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</si>
  <si>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</si>
  <si>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</si>
  <si>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</si>
  <si>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</si>
  <si>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</si>
  <si>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</si>
  <si>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</si>
  <si>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</si>
  <si>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</si>
  <si>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</si>
  <si>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</si>
  <si>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</si>
  <si>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</si>
  <si>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</si>
  <si>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</si>
  <si>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</si>
  <si>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</si>
  <si>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</si>
  <si>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</si>
  <si>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</si>
  <si>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</si>
  <si>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</si>
  <si>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</si>
  <si>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</si>
  <si>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</si>
  <si>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</si>
  <si>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</si>
  <si>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</si>
  <si>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</si>
  <si>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План распределения за период</t>
  </si>
  <si>
    <t>4=3/2</t>
  </si>
  <si>
    <t>тыс. рублей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</si>
  <si>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</si>
  <si>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</si>
  <si>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</si>
  <si>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</si>
  <si>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</si>
  <si>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</si>
  <si>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</si>
  <si>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</si>
  <si>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</si>
  <si>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</si>
  <si>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</si>
  <si>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</si>
  <si>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</si>
  <si>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</si>
  <si>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</si>
  <si>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(тыс.рублей)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</si>
  <si>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</t>
  </si>
  <si>
    <t>10=9/11мес.</t>
  </si>
  <si>
    <t>11=8*10</t>
  </si>
  <si>
    <t>12=11-10</t>
  </si>
  <si>
    <t xml:space="preserve">Объем налоговых и неналоговых поступлений в местный бюджет (консолидированный бюджет городского округа с внутригородским делением, консолидированный бюджет муниципального района), за исключением поступлений доходов от уплаты акцизов и  доходов от продажи материальных и нематериальных активов </t>
  </si>
  <si>
    <t>За январь 2019 года</t>
  </si>
  <si>
    <t>Факторный анализ влияния отдельных показателей на итоговое распределение за январь 2019 года</t>
  </si>
  <si>
    <t>Отсутствие просроченной кредиторской задолженности
 местного бюджета (консолидированного бюджета городского округа с внутригородским делением, консолидированного бюджета муниципального района) по состоянию на конец отчетного периода</t>
  </si>
  <si>
    <t>непривлечение кредитов кредитных организаций</t>
  </si>
  <si>
    <t>доля дотаций на выравнивание бюджетной обеспеченности в доходах бюджета (без учета субвенций) за 2018 год &gt; 20 %</t>
  </si>
  <si>
    <t>муниципальный долг на 01.02.2019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</si>
  <si>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январе 2019 года</t>
  </si>
  <si>
    <t>для всех поселений</t>
  </si>
  <si>
    <t>для муниципальных районов и городских округов (городских округов с внутригородским делением)</t>
  </si>
  <si>
    <t>для всех муниципальных образований</t>
  </si>
  <si>
    <r>
      <t>Соблюдение условий предоставления субсидий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</si>
  <si>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 xml:space="preserve">* </t>
  </si>
  <si>
    <t>+</t>
  </si>
  <si>
    <t>- условие предоставления субсидии не выполнено</t>
  </si>
  <si>
    <t>- на муниципальное образование распространяется соответствующее ограничение</t>
  </si>
  <si>
    <t>Распределение за отчётный период с учетом выполнения условий предоставления субсидий</t>
  </si>
  <si>
    <t xml:space="preserve"> + / -
(5)=(2)*(4)/(9)</t>
  </si>
  <si>
    <t xml:space="preserve"> + / -
(8)=(2)*(7)/(9)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</si>
</sst>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#,##0_ ;[Red]\-#,##0\ "/>
    <numFmt numFmtId="168" formatCode="#,##0.000_ ;[Red]\-#,##0.000\ "/>
    <numFmt numFmtId="169" formatCode="#,##0.0_ ;[Red]\-#,##0.0\ "/>
    <numFmt numFmtId="170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5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7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9" fontId="16" fillId="12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6" fontId="16" fillId="12" borderId="3" xfId="0" applyNumberFormat="1" applyFont="1" applyFill="1" applyBorder="1" applyAlignment="1">
      <alignment vertical="center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9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9" fontId="20" fillId="12" borderId="3" xfId="0" applyNumberFormat="1" applyFont="1" applyFill="1" applyBorder="1" applyAlignment="1">
      <alignment vertical="center"/>
    </xf>
    <xf numFmtId="169" fontId="17" fillId="0" borderId="3" xfId="0" applyNumberFormat="1" applyFont="1" applyFill="1" applyBorder="1" applyAlignment="1">
      <alignment horizontal="right" vertical="center"/>
    </xf>
    <xf numFmtId="169" fontId="20" fillId="14" borderId="3" xfId="0" applyNumberFormat="1" applyFont="1" applyFill="1" applyBorder="1" applyAlignment="1">
      <alignment vertical="center"/>
    </xf>
    <xf numFmtId="170" fontId="17" fillId="0" borderId="3" xfId="0" applyNumberFormat="1" applyFont="1" applyBorder="1"/>
    <xf numFmtId="169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70" fontId="17" fillId="0" borderId="3" xfId="0" applyNumberFormat="1" applyFont="1" applyBorder="1" applyAlignment="1">
      <alignment horizontal="center"/>
    </xf>
    <xf numFmtId="0" fontId="2" fillId="11" borderId="3" xfId="0" applyFont="1" applyFill="1" applyBorder="1" applyAlignment="1">
      <alignment horizontal="center" vertical="center" wrapText="1"/>
    </xf>
    <xf numFmtId="0" fontId="15" fillId="0" borderId="3" xfId="45" applyFont="1" applyFill="1" applyBorder="1" applyAlignment="1">
      <alignment vertical="top" wrapText="1"/>
    </xf>
    <xf numFmtId="167" fontId="3" fillId="0" borderId="0" xfId="0" applyNumberFormat="1" applyFont="1" applyFill="1" applyBorder="1" applyAlignment="1">
      <alignment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5" fillId="0" borderId="3" xfId="45" applyNumberFormat="1" applyFont="1" applyFill="1" applyBorder="1" applyAlignment="1">
      <alignment horizontal="center" vertical="top" wrapText="1"/>
    </xf>
    <xf numFmtId="166" fontId="16" fillId="13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6" fillId="13" borderId="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4" fillId="19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9" fontId="3" fillId="19" borderId="3" xfId="0" applyNumberFormat="1" applyFont="1" applyFill="1" applyBorder="1" applyAlignment="1">
      <alignment horizontal="center" vertical="center"/>
    </xf>
    <xf numFmtId="169" fontId="14" fillId="0" borderId="3" xfId="0" applyNumberFormat="1" applyFont="1" applyFill="1" applyBorder="1" applyAlignment="1">
      <alignment horizontal="center" vertical="center"/>
    </xf>
    <xf numFmtId="169" fontId="14" fillId="19" borderId="3" xfId="0" applyNumberFormat="1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99"/>
      <color rgb="FFCCFF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FF386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3.85546875" style="1" customWidth="1"/>
    <col min="3" max="3" width="13.5703125" style="1" customWidth="1"/>
    <col min="4" max="4" width="13.140625" style="1" customWidth="1"/>
    <col min="5" max="5" width="5.140625" style="1" customWidth="1"/>
    <col min="6" max="6" width="13.7109375" style="1" customWidth="1"/>
    <col min="7" max="7" width="10.140625" style="1" customWidth="1"/>
    <col min="8" max="8" width="13" style="1" customWidth="1"/>
    <col min="9" max="9" width="13.28515625" style="1" customWidth="1"/>
    <col min="10" max="10" width="13.140625" style="1" customWidth="1"/>
    <col min="11" max="11" width="13.5703125" style="1" customWidth="1"/>
    <col min="12" max="12" width="14.28515625" style="1" customWidth="1"/>
    <col min="13" max="13" width="20.85546875" style="1" customWidth="1"/>
    <col min="14" max="14" width="22.5703125" style="1" customWidth="1"/>
    <col min="15" max="15" width="10.85546875" style="1" customWidth="1"/>
    <col min="16" max="16" width="17" style="1" bestFit="1" customWidth="1"/>
    <col min="17" max="17" width="13.42578125" style="1" customWidth="1"/>
    <col min="18" max="18" width="36.28515625" style="1" bestFit="1" customWidth="1"/>
    <col min="19" max="19" width="13.7109375" style="1" bestFit="1" customWidth="1"/>
    <col min="20" max="20" width="12.5703125" style="1" bestFit="1" customWidth="1"/>
    <col min="21" max="21" width="10.5703125" style="1" bestFit="1" customWidth="1"/>
    <col min="22" max="16384" width="9.140625" style="1"/>
  </cols>
  <sheetData>
    <row r="1" spans="1:24" ht="21.75" customHeight="1">
      <c r="A1" s="75" t="s">
        <v>366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4" ht="15.75">
      <c r="A2" s="61" t="s">
        <v>391</v>
      </c>
    </row>
    <row r="3" spans="1:24" ht="19.5" customHeight="1">
      <c r="A3" s="76" t="s">
        <v>15</v>
      </c>
      <c r="B3" s="73" t="s">
        <v>385</v>
      </c>
      <c r="C3" s="73"/>
      <c r="D3" s="73"/>
      <c r="E3" s="73"/>
      <c r="F3" s="73" t="s">
        <v>393</v>
      </c>
      <c r="G3" s="73"/>
      <c r="H3" s="78" t="s">
        <v>370</v>
      </c>
      <c r="I3" s="77" t="s">
        <v>365</v>
      </c>
      <c r="J3" s="76" t="s">
        <v>367</v>
      </c>
      <c r="K3" s="76" t="s">
        <v>382</v>
      </c>
      <c r="L3" s="76" t="s">
        <v>363</v>
      </c>
      <c r="M3" s="79" t="s">
        <v>401</v>
      </c>
      <c r="N3" s="79"/>
      <c r="O3" s="79"/>
      <c r="P3" s="79"/>
      <c r="Q3" s="76" t="s">
        <v>406</v>
      </c>
    </row>
    <row r="4" spans="1:24" ht="42.75" customHeight="1">
      <c r="A4" s="76"/>
      <c r="B4" s="73"/>
      <c r="C4" s="73"/>
      <c r="D4" s="73"/>
      <c r="E4" s="73"/>
      <c r="F4" s="73"/>
      <c r="G4" s="73"/>
      <c r="H4" s="78"/>
      <c r="I4" s="77"/>
      <c r="J4" s="76"/>
      <c r="K4" s="76"/>
      <c r="L4" s="76"/>
      <c r="M4" s="79" t="s">
        <v>399</v>
      </c>
      <c r="N4" s="79"/>
      <c r="O4" s="79" t="s">
        <v>398</v>
      </c>
      <c r="P4" s="71" t="s">
        <v>400</v>
      </c>
      <c r="Q4" s="76"/>
    </row>
    <row r="5" spans="1:24" ht="102" customHeight="1">
      <c r="A5" s="76"/>
      <c r="B5" s="73"/>
      <c r="C5" s="73"/>
      <c r="D5" s="73"/>
      <c r="E5" s="73"/>
      <c r="F5" s="73"/>
      <c r="G5" s="73"/>
      <c r="H5" s="78"/>
      <c r="I5" s="77"/>
      <c r="J5" s="76"/>
      <c r="K5" s="76"/>
      <c r="L5" s="76"/>
      <c r="M5" s="71" t="s">
        <v>395</v>
      </c>
      <c r="N5" s="71" t="s">
        <v>396</v>
      </c>
      <c r="O5" s="79"/>
      <c r="P5" s="79" t="s">
        <v>397</v>
      </c>
      <c r="Q5" s="76"/>
    </row>
    <row r="6" spans="1:24" ht="45.75" customHeight="1">
      <c r="A6" s="76"/>
      <c r="B6" s="55" t="s">
        <v>357</v>
      </c>
      <c r="C6" s="55" t="s">
        <v>358</v>
      </c>
      <c r="D6" s="55" t="s">
        <v>371</v>
      </c>
      <c r="E6" s="55" t="s">
        <v>16</v>
      </c>
      <c r="F6" s="55" t="s">
        <v>383</v>
      </c>
      <c r="G6" s="55" t="s">
        <v>16</v>
      </c>
      <c r="H6" s="78"/>
      <c r="I6" s="77"/>
      <c r="J6" s="76"/>
      <c r="K6" s="76"/>
      <c r="L6" s="76"/>
      <c r="M6" s="79" t="s">
        <v>394</v>
      </c>
      <c r="N6" s="79"/>
      <c r="O6" s="79"/>
      <c r="P6" s="79"/>
      <c r="Q6" s="76"/>
    </row>
    <row r="7" spans="1:24" s="18" customFormat="1" ht="14.1" customHeight="1">
      <c r="A7" s="24">
        <v>1</v>
      </c>
      <c r="B7" s="24">
        <v>2</v>
      </c>
      <c r="C7" s="24">
        <v>3</v>
      </c>
      <c r="D7" s="24" t="s">
        <v>368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 t="s">
        <v>387</v>
      </c>
      <c r="K7" s="24" t="s">
        <v>388</v>
      </c>
      <c r="L7" s="24" t="s">
        <v>389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1"/>
      <c r="S7" s="1"/>
      <c r="T7" s="1"/>
      <c r="U7" s="1"/>
      <c r="V7" s="1"/>
      <c r="W7" s="1"/>
      <c r="X7" s="1"/>
    </row>
    <row r="8" spans="1:24" s="3" customFormat="1" ht="32.85" customHeight="1">
      <c r="A8" s="34" t="s">
        <v>384</v>
      </c>
      <c r="B8" s="35">
        <f>SUM(B9:B18)</f>
        <v>1970421.7</v>
      </c>
      <c r="C8" s="35">
        <f>SUM(C9:C18)</f>
        <v>1825880.2000000002</v>
      </c>
      <c r="D8" s="6">
        <f>IF(C8/B8&gt;1.2,IF((C8/B8-1.2)*0.1+1.2&gt;1.3,1.3,(C8/B8-1.2)*0.1+1.2),C8/B8)</f>
        <v>0.9266443827734947</v>
      </c>
      <c r="E8" s="20"/>
      <c r="F8" s="20"/>
      <c r="G8" s="20"/>
      <c r="H8" s="21"/>
      <c r="I8" s="32">
        <f>SUM(I9:I18)</f>
        <v>1718161</v>
      </c>
      <c r="J8" s="32">
        <f>SUM(J9:J18)</f>
        <v>156196.45454545453</v>
      </c>
      <c r="K8" s="32">
        <f>SUM(K9:K18)</f>
        <v>152874.70000000001</v>
      </c>
      <c r="L8" s="32">
        <f>SUM(L9:L18)</f>
        <v>-3321.754545454547</v>
      </c>
      <c r="M8" s="32"/>
      <c r="N8" s="32"/>
      <c r="O8" s="32"/>
      <c r="P8" s="32"/>
      <c r="Q8" s="32">
        <f t="shared" ref="Q8" si="0">SUM(Q9:Q18)</f>
        <v>152874.70000000001</v>
      </c>
      <c r="R8" s="57"/>
      <c r="S8" s="1"/>
      <c r="T8" s="1"/>
      <c r="U8" s="1"/>
      <c r="V8" s="1"/>
      <c r="W8" s="1"/>
      <c r="X8" s="1"/>
    </row>
    <row r="9" spans="1:24" s="2" customFormat="1" ht="16.5" customHeight="1">
      <c r="A9" s="11" t="s">
        <v>5</v>
      </c>
      <c r="B9" s="58">
        <v>1093057.8</v>
      </c>
      <c r="C9" s="58">
        <v>969182.9</v>
      </c>
      <c r="D9" s="4">
        <f>IF(E9=0,0,IF(B9=0,1,IF(C9&lt;0,0,IF(C9/B9&gt;1.2,IF((C9/B9-1.2)*0.1+1.2&gt;1.3,1.3,(C9/B9-1.2)*0.1+1.2),C9/B9))))</f>
        <v>0.88667122635234841</v>
      </c>
      <c r="E9" s="10">
        <v>20</v>
      </c>
      <c r="F9" s="5">
        <v>1</v>
      </c>
      <c r="G9" s="5">
        <v>15</v>
      </c>
      <c r="H9" s="40">
        <f>(D9*E9+F9*G9)/(E9+G9)</f>
        <v>0.93524070077277044</v>
      </c>
      <c r="I9" s="41">
        <v>296098</v>
      </c>
      <c r="J9" s="33">
        <f>I9/11</f>
        <v>26918</v>
      </c>
      <c r="K9" s="33">
        <f>ROUND(H9*J9,1)</f>
        <v>25174.799999999999</v>
      </c>
      <c r="L9" s="33">
        <f>K9-J9</f>
        <v>-1743.2000000000007</v>
      </c>
      <c r="M9" s="69"/>
      <c r="N9" s="69"/>
      <c r="O9" s="69"/>
      <c r="P9" s="70"/>
      <c r="Q9" s="33">
        <f>IF(OR(M9="+",N9="+",O9="+",P9="+"),0,K9)</f>
        <v>25174.799999999999</v>
      </c>
      <c r="R9" s="57"/>
      <c r="S9" s="57"/>
      <c r="T9" s="1"/>
      <c r="U9" s="62"/>
      <c r="V9" s="62"/>
      <c r="W9" s="1"/>
      <c r="X9" s="1"/>
    </row>
    <row r="10" spans="1:24" s="2" customFormat="1" ht="17.100000000000001" customHeight="1">
      <c r="A10" s="11" t="s">
        <v>6</v>
      </c>
      <c r="B10" s="58">
        <v>561705.80000000005</v>
      </c>
      <c r="C10" s="58">
        <v>539234.80000000005</v>
      </c>
      <c r="D10" s="4">
        <f t="shared" ref="D10:D56" si="1">IF(E10=0,0,IF(B10=0,1,IF(C10&lt;0,0,IF(C10/B10&gt;1.2,IF((C10/B10-1.2)*0.1+1.2&gt;1.3,1.3,(C10/B10-1.2)*0.1+1.2),C10/B10))))</f>
        <v>0.95999507215342983</v>
      </c>
      <c r="E10" s="10">
        <v>20</v>
      </c>
      <c r="F10" s="5">
        <v>1</v>
      </c>
      <c r="G10" s="5">
        <v>15</v>
      </c>
      <c r="H10" s="40">
        <f t="shared" ref="H10:H56" si="2">(D10*E10+F10*G10)/(E10+G10)</f>
        <v>0.97714004123053133</v>
      </c>
      <c r="I10" s="41">
        <v>621124</v>
      </c>
      <c r="J10" s="33">
        <f t="shared" ref="J10:J56" si="3">I10/11</f>
        <v>56465.818181818184</v>
      </c>
      <c r="K10" s="33">
        <f t="shared" ref="K10:K56" si="4">ROUND(H10*J10,1)</f>
        <v>55175</v>
      </c>
      <c r="L10" s="33">
        <f t="shared" ref="L10:L56" si="5">K10-J10</f>
        <v>-1290.8181818181838</v>
      </c>
      <c r="M10" s="69"/>
      <c r="N10" s="69"/>
      <c r="O10" s="69"/>
      <c r="P10" s="70"/>
      <c r="Q10" s="33">
        <f t="shared" ref="Q10:Q56" si="6">IF(OR(M10="+",N10="+",O10="+",P10="+"),0,K10)</f>
        <v>55175</v>
      </c>
      <c r="T10" s="1"/>
      <c r="U10" s="62"/>
      <c r="V10" s="62"/>
      <c r="W10" s="1"/>
      <c r="X10" s="1"/>
    </row>
    <row r="11" spans="1:24" s="2" customFormat="1" ht="17.100000000000001" customHeight="1">
      <c r="A11" s="11" t="s">
        <v>7</v>
      </c>
      <c r="B11" s="58">
        <v>101943.5</v>
      </c>
      <c r="C11" s="58">
        <v>88479.4</v>
      </c>
      <c r="D11" s="4">
        <f t="shared" si="1"/>
        <v>0.86792586089353407</v>
      </c>
      <c r="E11" s="10">
        <v>20</v>
      </c>
      <c r="F11" s="5">
        <v>1</v>
      </c>
      <c r="G11" s="5">
        <v>15</v>
      </c>
      <c r="H11" s="40">
        <f t="shared" si="2"/>
        <v>0.92452906336773388</v>
      </c>
      <c r="I11" s="41">
        <v>167666</v>
      </c>
      <c r="J11" s="33">
        <f t="shared" si="3"/>
        <v>15242.363636363636</v>
      </c>
      <c r="K11" s="33">
        <f t="shared" si="4"/>
        <v>14092</v>
      </c>
      <c r="L11" s="33">
        <f t="shared" si="5"/>
        <v>-1150.363636363636</v>
      </c>
      <c r="M11" s="69"/>
      <c r="N11" s="69"/>
      <c r="O11" s="69"/>
      <c r="P11" s="70"/>
      <c r="Q11" s="33">
        <f t="shared" si="6"/>
        <v>14092</v>
      </c>
      <c r="T11" s="1"/>
      <c r="U11" s="62"/>
      <c r="V11" s="62"/>
      <c r="W11" s="1"/>
      <c r="X11" s="1"/>
    </row>
    <row r="12" spans="1:24" s="2" customFormat="1" ht="17.100000000000001" customHeight="1">
      <c r="A12" s="11" t="s">
        <v>8</v>
      </c>
      <c r="B12" s="58">
        <v>82215.399999999994</v>
      </c>
      <c r="C12" s="58">
        <v>100240</v>
      </c>
      <c r="D12" s="4">
        <f t="shared" si="1"/>
        <v>1.2019236298795604</v>
      </c>
      <c r="E12" s="10">
        <v>20</v>
      </c>
      <c r="F12" s="5">
        <v>1</v>
      </c>
      <c r="G12" s="5">
        <v>15</v>
      </c>
      <c r="H12" s="40">
        <f t="shared" si="2"/>
        <v>1.1153849313597488</v>
      </c>
      <c r="I12" s="41">
        <v>72029</v>
      </c>
      <c r="J12" s="33">
        <f t="shared" si="3"/>
        <v>6548.090909090909</v>
      </c>
      <c r="K12" s="33">
        <f t="shared" si="4"/>
        <v>7303.6</v>
      </c>
      <c r="L12" s="33">
        <f t="shared" si="5"/>
        <v>755.50909090909136</v>
      </c>
      <c r="M12" s="69"/>
      <c r="N12" s="69"/>
      <c r="O12" s="69"/>
      <c r="P12" s="70"/>
      <c r="Q12" s="33">
        <f t="shared" si="6"/>
        <v>7303.6</v>
      </c>
      <c r="T12" s="1"/>
      <c r="U12" s="62"/>
      <c r="V12" s="62"/>
      <c r="W12" s="1"/>
      <c r="X12" s="1"/>
    </row>
    <row r="13" spans="1:24" s="2" customFormat="1" ht="17.100000000000001" customHeight="1">
      <c r="A13" s="11" t="s">
        <v>9</v>
      </c>
      <c r="B13" s="58">
        <v>26380.9</v>
      </c>
      <c r="C13" s="58">
        <v>25694.7</v>
      </c>
      <c r="D13" s="4">
        <f t="shared" si="1"/>
        <v>0.97398875701738752</v>
      </c>
      <c r="E13" s="10">
        <v>20</v>
      </c>
      <c r="F13" s="5">
        <v>1</v>
      </c>
      <c r="G13" s="5">
        <v>15</v>
      </c>
      <c r="H13" s="40">
        <f t="shared" si="2"/>
        <v>0.98513643258136441</v>
      </c>
      <c r="I13" s="41">
        <v>138220</v>
      </c>
      <c r="J13" s="33">
        <f t="shared" si="3"/>
        <v>12565.454545454546</v>
      </c>
      <c r="K13" s="33">
        <f t="shared" si="4"/>
        <v>12378.7</v>
      </c>
      <c r="L13" s="33">
        <f t="shared" si="5"/>
        <v>-186.75454545454522</v>
      </c>
      <c r="M13" s="69"/>
      <c r="N13" s="69"/>
      <c r="O13" s="69"/>
      <c r="P13" s="70"/>
      <c r="Q13" s="33">
        <f t="shared" si="6"/>
        <v>12378.7</v>
      </c>
      <c r="T13" s="1"/>
      <c r="U13" s="62"/>
      <c r="V13" s="62"/>
      <c r="W13" s="1"/>
      <c r="X13" s="1"/>
    </row>
    <row r="14" spans="1:24" s="2" customFormat="1" ht="17.100000000000001" customHeight="1">
      <c r="A14" s="11" t="s">
        <v>10</v>
      </c>
      <c r="B14" s="58">
        <v>33771.599999999999</v>
      </c>
      <c r="C14" s="58">
        <v>32459.1</v>
      </c>
      <c r="D14" s="4">
        <f t="shared" si="1"/>
        <v>0.96113598408129908</v>
      </c>
      <c r="E14" s="10">
        <v>20</v>
      </c>
      <c r="F14" s="5">
        <v>1</v>
      </c>
      <c r="G14" s="5">
        <v>15</v>
      </c>
      <c r="H14" s="40">
        <f t="shared" si="2"/>
        <v>0.97779199090359947</v>
      </c>
      <c r="I14" s="41">
        <v>49201</v>
      </c>
      <c r="J14" s="33">
        <f t="shared" si="3"/>
        <v>4472.818181818182</v>
      </c>
      <c r="K14" s="33">
        <f t="shared" si="4"/>
        <v>4373.5</v>
      </c>
      <c r="L14" s="33">
        <f t="shared" si="5"/>
        <v>-99.318181818181984</v>
      </c>
      <c r="M14" s="69"/>
      <c r="N14" s="69"/>
      <c r="O14" s="69"/>
      <c r="P14" s="70"/>
      <c r="Q14" s="33">
        <f t="shared" si="6"/>
        <v>4373.5</v>
      </c>
      <c r="T14" s="1"/>
      <c r="U14" s="62"/>
      <c r="V14" s="62"/>
      <c r="W14" s="1"/>
    </row>
    <row r="15" spans="1:24" s="2" customFormat="1" ht="16.5" customHeight="1">
      <c r="A15" s="11" t="s">
        <v>11</v>
      </c>
      <c r="B15" s="58">
        <v>24082.1</v>
      </c>
      <c r="C15" s="58">
        <v>25858.7</v>
      </c>
      <c r="D15" s="4">
        <f t="shared" si="1"/>
        <v>1.0737726361073163</v>
      </c>
      <c r="E15" s="10">
        <v>20</v>
      </c>
      <c r="F15" s="5">
        <v>1</v>
      </c>
      <c r="G15" s="5">
        <v>15</v>
      </c>
      <c r="H15" s="40">
        <f t="shared" si="2"/>
        <v>1.0421557920613236</v>
      </c>
      <c r="I15" s="41">
        <v>120632</v>
      </c>
      <c r="J15" s="33">
        <f t="shared" si="3"/>
        <v>10966.545454545454</v>
      </c>
      <c r="K15" s="33">
        <f t="shared" si="4"/>
        <v>11428.8</v>
      </c>
      <c r="L15" s="33">
        <f t="shared" si="5"/>
        <v>462.25454545454522</v>
      </c>
      <c r="M15" s="69"/>
      <c r="N15" s="69"/>
      <c r="O15" s="69"/>
      <c r="P15" s="70"/>
      <c r="Q15" s="33">
        <f t="shared" si="6"/>
        <v>11428.8</v>
      </c>
      <c r="T15" s="1"/>
      <c r="U15" s="62"/>
      <c r="V15" s="62"/>
      <c r="W15" s="1"/>
    </row>
    <row r="16" spans="1:24" s="2" customFormat="1" ht="17.100000000000001" customHeight="1">
      <c r="A16" s="56" t="s">
        <v>12</v>
      </c>
      <c r="B16" s="58">
        <v>8387.5</v>
      </c>
      <c r="C16" s="58">
        <v>10081.200000000001</v>
      </c>
      <c r="D16" s="4">
        <f t="shared" si="1"/>
        <v>1.2001931445603575</v>
      </c>
      <c r="E16" s="10">
        <v>20</v>
      </c>
      <c r="F16" s="5">
        <v>1</v>
      </c>
      <c r="G16" s="5">
        <v>15</v>
      </c>
      <c r="H16" s="40">
        <f t="shared" si="2"/>
        <v>1.1143960826059185</v>
      </c>
      <c r="I16" s="33">
        <v>79578</v>
      </c>
      <c r="J16" s="33">
        <f t="shared" si="3"/>
        <v>7234.363636363636</v>
      </c>
      <c r="K16" s="33">
        <f t="shared" si="4"/>
        <v>8061.9</v>
      </c>
      <c r="L16" s="33">
        <f t="shared" si="5"/>
        <v>827.5363636363636</v>
      </c>
      <c r="M16" s="69"/>
      <c r="N16" s="70"/>
      <c r="O16" s="69"/>
      <c r="P16" s="70"/>
      <c r="Q16" s="33">
        <f t="shared" si="6"/>
        <v>8061.9</v>
      </c>
      <c r="T16" s="1"/>
      <c r="U16" s="62"/>
      <c r="V16" s="62"/>
      <c r="W16" s="1"/>
    </row>
    <row r="17" spans="1:24" s="2" customFormat="1" ht="17.100000000000001" customHeight="1">
      <c r="A17" s="11" t="s">
        <v>13</v>
      </c>
      <c r="B17" s="58">
        <v>27883.200000000001</v>
      </c>
      <c r="C17" s="58">
        <v>23841.1</v>
      </c>
      <c r="D17" s="4">
        <f t="shared" si="1"/>
        <v>0.8550345727893498</v>
      </c>
      <c r="E17" s="10">
        <v>20</v>
      </c>
      <c r="F17" s="5">
        <v>1</v>
      </c>
      <c r="G17" s="5">
        <v>15</v>
      </c>
      <c r="H17" s="40">
        <f t="shared" si="2"/>
        <v>0.9171626130224857</v>
      </c>
      <c r="I17" s="41">
        <v>111869</v>
      </c>
      <c r="J17" s="33">
        <f t="shared" si="3"/>
        <v>10169.90909090909</v>
      </c>
      <c r="K17" s="33">
        <f t="shared" si="4"/>
        <v>9327.5</v>
      </c>
      <c r="L17" s="33">
        <f t="shared" si="5"/>
        <v>-842.40909090909008</v>
      </c>
      <c r="M17" s="69"/>
      <c r="N17" s="69"/>
      <c r="O17" s="69"/>
      <c r="P17" s="70"/>
      <c r="Q17" s="33">
        <f t="shared" si="6"/>
        <v>9327.5</v>
      </c>
      <c r="R17" s="57"/>
      <c r="S17" s="57"/>
      <c r="T17" s="1"/>
      <c r="U17" s="62"/>
      <c r="V17" s="62"/>
      <c r="W17" s="1"/>
    </row>
    <row r="18" spans="1:24" s="2" customFormat="1" ht="17.100000000000001" customHeight="1">
      <c r="A18" s="11" t="s">
        <v>14</v>
      </c>
      <c r="B18" s="58">
        <v>10993.9</v>
      </c>
      <c r="C18" s="58">
        <v>10808.3</v>
      </c>
      <c r="D18" s="4">
        <f t="shared" si="1"/>
        <v>0.9831179108414666</v>
      </c>
      <c r="E18" s="10">
        <v>20</v>
      </c>
      <c r="F18" s="5">
        <v>1</v>
      </c>
      <c r="G18" s="5">
        <v>15</v>
      </c>
      <c r="H18" s="40">
        <f t="shared" si="2"/>
        <v>0.99035309190940946</v>
      </c>
      <c r="I18" s="41">
        <v>61744</v>
      </c>
      <c r="J18" s="33">
        <f t="shared" si="3"/>
        <v>5613.090909090909</v>
      </c>
      <c r="K18" s="33">
        <f t="shared" si="4"/>
        <v>5558.9</v>
      </c>
      <c r="L18" s="33">
        <f t="shared" si="5"/>
        <v>-54.190909090909372</v>
      </c>
      <c r="M18" s="69"/>
      <c r="N18" s="69"/>
      <c r="O18" s="69"/>
      <c r="P18" s="70"/>
      <c r="Q18" s="33">
        <f t="shared" si="6"/>
        <v>5558.9</v>
      </c>
      <c r="R18" s="57"/>
      <c r="S18" s="57"/>
      <c r="T18" s="1"/>
      <c r="U18" s="62"/>
      <c r="V18" s="62"/>
      <c r="W18" s="1"/>
    </row>
    <row r="19" spans="1:24" s="2" customFormat="1" ht="17.100000000000001" customHeight="1">
      <c r="A19" s="34" t="s">
        <v>372</v>
      </c>
      <c r="B19" s="35">
        <f>SUM(B20:B28)</f>
        <v>36977</v>
      </c>
      <c r="C19" s="35">
        <f>SUM(C20:C28)</f>
        <v>54511.9</v>
      </c>
      <c r="D19" s="6">
        <f>IF(C19/B19&gt;1.2,IF((C19/B19-1.2)*0.1+1.2&gt;1.3,1.3,(C19/B19-1.2)*0.1+1.2),C19/B19)</f>
        <v>1.2274210996024555</v>
      </c>
      <c r="E19" s="35"/>
      <c r="F19" s="35"/>
      <c r="G19" s="35"/>
      <c r="H19" s="35"/>
      <c r="I19" s="19">
        <f t="shared" ref="I19:Q19" si="7">SUM(I20:I28)</f>
        <v>1175</v>
      </c>
      <c r="J19" s="32">
        <f t="shared" si="7"/>
        <v>106.81818181818181</v>
      </c>
      <c r="K19" s="32">
        <f t="shared" si="7"/>
        <v>120.6</v>
      </c>
      <c r="L19" s="32">
        <f t="shared" si="7"/>
        <v>13.781818181818181</v>
      </c>
      <c r="M19" s="32"/>
      <c r="N19" s="32"/>
      <c r="O19" s="32"/>
      <c r="P19" s="32"/>
      <c r="Q19" s="32">
        <f t="shared" si="7"/>
        <v>120.6</v>
      </c>
      <c r="R19" s="57"/>
      <c r="S19" s="57"/>
      <c r="T19" s="1"/>
      <c r="U19" s="62"/>
      <c r="V19" s="62"/>
      <c r="W19" s="1"/>
    </row>
    <row r="20" spans="1:24" s="2" customFormat="1" ht="17.100000000000001" customHeight="1">
      <c r="A20" s="11" t="s">
        <v>373</v>
      </c>
      <c r="B20" s="58">
        <v>2428</v>
      </c>
      <c r="C20" s="58">
        <v>2355.4</v>
      </c>
      <c r="D20" s="4">
        <f t="shared" si="1"/>
        <v>0.97009884678747949</v>
      </c>
      <c r="E20" s="5">
        <v>20</v>
      </c>
      <c r="F20" s="5">
        <f>F$9</f>
        <v>1</v>
      </c>
      <c r="G20" s="5">
        <v>15</v>
      </c>
      <c r="H20" s="40">
        <f t="shared" si="2"/>
        <v>0.98291362673570248</v>
      </c>
      <c r="I20" s="41">
        <v>0</v>
      </c>
      <c r="J20" s="33">
        <f t="shared" si="3"/>
        <v>0</v>
      </c>
      <c r="K20" s="33">
        <f t="shared" si="4"/>
        <v>0</v>
      </c>
      <c r="L20" s="33">
        <f t="shared" si="5"/>
        <v>0</v>
      </c>
      <c r="M20" s="69"/>
      <c r="N20" s="69"/>
      <c r="O20" s="69"/>
      <c r="P20" s="70"/>
      <c r="Q20" s="33">
        <f t="shared" si="6"/>
        <v>0</v>
      </c>
      <c r="R20" s="57"/>
      <c r="S20" s="57"/>
      <c r="T20" s="1"/>
      <c r="U20" s="62"/>
      <c r="V20" s="62"/>
      <c r="W20" s="1"/>
    </row>
    <row r="21" spans="1:24" s="2" customFormat="1" ht="17.100000000000001" customHeight="1">
      <c r="A21" s="56" t="s">
        <v>374</v>
      </c>
      <c r="B21" s="58">
        <v>5440</v>
      </c>
      <c r="C21" s="58">
        <v>4104.5</v>
      </c>
      <c r="D21" s="4">
        <f t="shared" si="1"/>
        <v>0.75450367647058825</v>
      </c>
      <c r="E21" s="5">
        <v>20</v>
      </c>
      <c r="F21" s="5">
        <f t="shared" ref="F21:F27" si="8">F$9</f>
        <v>1</v>
      </c>
      <c r="G21" s="5">
        <v>15</v>
      </c>
      <c r="H21" s="40">
        <f t="shared" si="2"/>
        <v>0.85971638655462179</v>
      </c>
      <c r="I21" s="41">
        <v>0</v>
      </c>
      <c r="J21" s="33">
        <f t="shared" si="3"/>
        <v>0</v>
      </c>
      <c r="K21" s="33">
        <f t="shared" si="4"/>
        <v>0</v>
      </c>
      <c r="L21" s="33">
        <f t="shared" si="5"/>
        <v>0</v>
      </c>
      <c r="M21" s="69"/>
      <c r="N21" s="69"/>
      <c r="O21" s="69"/>
      <c r="P21" s="70"/>
      <c r="Q21" s="33">
        <f t="shared" si="6"/>
        <v>0</v>
      </c>
      <c r="R21" s="57"/>
      <c r="S21" s="57"/>
      <c r="T21" s="1"/>
      <c r="U21" s="62"/>
      <c r="V21" s="62"/>
      <c r="W21" s="1"/>
    </row>
    <row r="22" spans="1:24" s="2" customFormat="1" ht="17.100000000000001" customHeight="1">
      <c r="A22" s="56" t="s">
        <v>375</v>
      </c>
      <c r="B22" s="58">
        <v>3050.5</v>
      </c>
      <c r="C22" s="58">
        <v>2286.5</v>
      </c>
      <c r="D22" s="4">
        <f t="shared" si="1"/>
        <v>0.74954925422061958</v>
      </c>
      <c r="E22" s="5">
        <v>20</v>
      </c>
      <c r="F22" s="5">
        <f t="shared" si="8"/>
        <v>1</v>
      </c>
      <c r="G22" s="5">
        <v>15</v>
      </c>
      <c r="H22" s="40">
        <f t="shared" si="2"/>
        <v>0.85688528812606835</v>
      </c>
      <c r="I22" s="41">
        <v>0</v>
      </c>
      <c r="J22" s="33">
        <f t="shared" si="3"/>
        <v>0</v>
      </c>
      <c r="K22" s="33">
        <f t="shared" si="4"/>
        <v>0</v>
      </c>
      <c r="L22" s="33">
        <f t="shared" si="5"/>
        <v>0</v>
      </c>
      <c r="M22" s="69"/>
      <c r="N22" s="69"/>
      <c r="O22" s="69"/>
      <c r="P22" s="70"/>
      <c r="Q22" s="33">
        <f t="shared" si="6"/>
        <v>0</v>
      </c>
      <c r="R22" s="57"/>
      <c r="S22" s="57"/>
      <c r="T22" s="1"/>
      <c r="U22" s="62"/>
      <c r="V22" s="62"/>
      <c r="W22" s="1"/>
    </row>
    <row r="23" spans="1:24" s="2" customFormat="1" ht="17.100000000000001" customHeight="1">
      <c r="A23" s="56" t="s">
        <v>376</v>
      </c>
      <c r="B23" s="58">
        <v>4888.2</v>
      </c>
      <c r="C23" s="58">
        <v>3868</v>
      </c>
      <c r="D23" s="4">
        <f t="shared" si="1"/>
        <v>0.79129331860398511</v>
      </c>
      <c r="E23" s="5">
        <v>20</v>
      </c>
      <c r="F23" s="5">
        <f t="shared" si="8"/>
        <v>1</v>
      </c>
      <c r="G23" s="5">
        <v>15</v>
      </c>
      <c r="H23" s="40">
        <f t="shared" si="2"/>
        <v>0.88073903920227714</v>
      </c>
      <c r="I23" s="41">
        <v>0</v>
      </c>
      <c r="J23" s="33">
        <f t="shared" si="3"/>
        <v>0</v>
      </c>
      <c r="K23" s="33">
        <f t="shared" si="4"/>
        <v>0</v>
      </c>
      <c r="L23" s="33">
        <f t="shared" si="5"/>
        <v>0</v>
      </c>
      <c r="M23" s="69"/>
      <c r="N23" s="69"/>
      <c r="O23" s="69"/>
      <c r="P23" s="70"/>
      <c r="Q23" s="33">
        <f t="shared" si="6"/>
        <v>0</v>
      </c>
      <c r="R23" s="57"/>
      <c r="S23" s="57"/>
      <c r="T23" s="1"/>
      <c r="U23" s="62"/>
      <c r="V23" s="62"/>
      <c r="W23" s="1"/>
    </row>
    <row r="24" spans="1:24" s="2" customFormat="1" ht="17.100000000000001" customHeight="1">
      <c r="A24" s="56" t="s">
        <v>377</v>
      </c>
      <c r="B24" s="58">
        <v>4299.7</v>
      </c>
      <c r="C24" s="58">
        <v>6537.1</v>
      </c>
      <c r="D24" s="4">
        <f t="shared" si="1"/>
        <v>1.2320361885712956</v>
      </c>
      <c r="E24" s="5">
        <v>20</v>
      </c>
      <c r="F24" s="5">
        <f>F$9</f>
        <v>1</v>
      </c>
      <c r="G24" s="5">
        <v>15</v>
      </c>
      <c r="H24" s="40">
        <f t="shared" si="2"/>
        <v>1.1325921077550261</v>
      </c>
      <c r="I24" s="41">
        <v>0</v>
      </c>
      <c r="J24" s="33">
        <f t="shared" si="3"/>
        <v>0</v>
      </c>
      <c r="K24" s="33">
        <f t="shared" si="4"/>
        <v>0</v>
      </c>
      <c r="L24" s="33">
        <f t="shared" si="5"/>
        <v>0</v>
      </c>
      <c r="M24" s="69"/>
      <c r="N24" s="69"/>
      <c r="O24" s="69"/>
      <c r="P24" s="70"/>
      <c r="Q24" s="33">
        <f t="shared" si="6"/>
        <v>0</v>
      </c>
      <c r="R24" s="57"/>
      <c r="S24" s="57"/>
      <c r="T24" s="1"/>
      <c r="U24" s="62"/>
      <c r="V24" s="62"/>
      <c r="W24" s="1"/>
      <c r="X24" s="1"/>
    </row>
    <row r="25" spans="1:24" s="2" customFormat="1" ht="17.100000000000001" customHeight="1">
      <c r="A25" s="56" t="s">
        <v>378</v>
      </c>
      <c r="B25" s="58">
        <v>6296.4</v>
      </c>
      <c r="C25" s="58">
        <v>5241.7</v>
      </c>
      <c r="D25" s="4">
        <f t="shared" si="1"/>
        <v>0.8324915824915825</v>
      </c>
      <c r="E25" s="5">
        <v>20</v>
      </c>
      <c r="F25" s="5">
        <f t="shared" si="8"/>
        <v>1</v>
      </c>
      <c r="G25" s="5">
        <v>15</v>
      </c>
      <c r="H25" s="40">
        <f t="shared" si="2"/>
        <v>0.90428090428090435</v>
      </c>
      <c r="I25" s="41">
        <v>0</v>
      </c>
      <c r="J25" s="33">
        <f t="shared" si="3"/>
        <v>0</v>
      </c>
      <c r="K25" s="33">
        <f t="shared" si="4"/>
        <v>0</v>
      </c>
      <c r="L25" s="33">
        <f t="shared" si="5"/>
        <v>0</v>
      </c>
      <c r="M25" s="69"/>
      <c r="N25" s="69"/>
      <c r="O25" s="69"/>
      <c r="P25" s="70"/>
      <c r="Q25" s="33">
        <f t="shared" si="6"/>
        <v>0</v>
      </c>
      <c r="R25" s="57"/>
      <c r="S25" s="57"/>
      <c r="T25" s="1"/>
      <c r="U25" s="62"/>
      <c r="V25" s="62"/>
      <c r="W25" s="1"/>
      <c r="X25" s="1"/>
    </row>
    <row r="26" spans="1:24" s="2" customFormat="1" ht="17.100000000000001" customHeight="1">
      <c r="A26" s="56" t="s">
        <v>379</v>
      </c>
      <c r="B26" s="58">
        <v>6303.2</v>
      </c>
      <c r="C26" s="58">
        <v>23466.5</v>
      </c>
      <c r="D26" s="4">
        <f t="shared" si="1"/>
        <v>1.3</v>
      </c>
      <c r="E26" s="5">
        <v>20</v>
      </c>
      <c r="F26" s="5">
        <f t="shared" si="8"/>
        <v>1</v>
      </c>
      <c r="G26" s="5">
        <v>15</v>
      </c>
      <c r="H26" s="40">
        <f t="shared" si="2"/>
        <v>1.1714285714285715</v>
      </c>
      <c r="I26" s="41">
        <v>0</v>
      </c>
      <c r="J26" s="33">
        <f t="shared" si="3"/>
        <v>0</v>
      </c>
      <c r="K26" s="33">
        <f t="shared" si="4"/>
        <v>0</v>
      </c>
      <c r="L26" s="33">
        <f t="shared" si="5"/>
        <v>0</v>
      </c>
      <c r="M26" s="69"/>
      <c r="N26" s="69"/>
      <c r="O26" s="69"/>
      <c r="P26" s="70"/>
      <c r="Q26" s="33">
        <f t="shared" si="6"/>
        <v>0</v>
      </c>
      <c r="R26" s="57"/>
      <c r="S26" s="57"/>
      <c r="T26" s="1"/>
      <c r="U26" s="62"/>
      <c r="V26" s="62"/>
      <c r="W26" s="1"/>
      <c r="X26" s="1"/>
    </row>
    <row r="27" spans="1:24" s="2" customFormat="1" ht="17.100000000000001" customHeight="1">
      <c r="A27" s="11" t="s">
        <v>381</v>
      </c>
      <c r="B27" s="58">
        <v>1643.8</v>
      </c>
      <c r="C27" s="58">
        <v>2804.4</v>
      </c>
      <c r="D27" s="4">
        <f t="shared" si="1"/>
        <v>1.2506046964350894</v>
      </c>
      <c r="E27" s="5">
        <v>20</v>
      </c>
      <c r="F27" s="5">
        <f t="shared" si="8"/>
        <v>1</v>
      </c>
      <c r="G27" s="5">
        <v>15</v>
      </c>
      <c r="H27" s="40">
        <f t="shared" si="2"/>
        <v>1.143202683677194</v>
      </c>
      <c r="I27" s="41">
        <v>0</v>
      </c>
      <c r="J27" s="33">
        <f t="shared" si="3"/>
        <v>0</v>
      </c>
      <c r="K27" s="33">
        <f t="shared" si="4"/>
        <v>0</v>
      </c>
      <c r="L27" s="33">
        <f t="shared" si="5"/>
        <v>0</v>
      </c>
      <c r="M27" s="69"/>
      <c r="N27" s="69"/>
      <c r="O27" s="69"/>
      <c r="P27" s="70"/>
      <c r="Q27" s="33">
        <f t="shared" si="6"/>
        <v>0</v>
      </c>
      <c r="R27" s="57"/>
      <c r="S27" s="57"/>
      <c r="T27" s="1"/>
      <c r="U27" s="62"/>
      <c r="V27" s="62"/>
      <c r="W27" s="1"/>
      <c r="X27" s="1"/>
    </row>
    <row r="28" spans="1:24" s="2" customFormat="1" ht="17.100000000000001" customHeight="1">
      <c r="A28" s="11" t="s">
        <v>380</v>
      </c>
      <c r="B28" s="58">
        <v>2627.2</v>
      </c>
      <c r="C28" s="58">
        <v>3847.8</v>
      </c>
      <c r="D28" s="4">
        <f t="shared" si="1"/>
        <v>1.2264601096224117</v>
      </c>
      <c r="E28" s="5">
        <v>20</v>
      </c>
      <c r="F28" s="5">
        <f>F$9</f>
        <v>1</v>
      </c>
      <c r="G28" s="5">
        <v>15</v>
      </c>
      <c r="H28" s="40">
        <f t="shared" si="2"/>
        <v>1.1294057769270924</v>
      </c>
      <c r="I28" s="41">
        <v>1175</v>
      </c>
      <c r="J28" s="33">
        <f t="shared" si="3"/>
        <v>106.81818181818181</v>
      </c>
      <c r="K28" s="33">
        <f t="shared" si="4"/>
        <v>120.6</v>
      </c>
      <c r="L28" s="33">
        <f t="shared" si="5"/>
        <v>13.781818181818181</v>
      </c>
      <c r="M28" s="69"/>
      <c r="N28" s="69"/>
      <c r="O28" s="69"/>
      <c r="P28" s="70"/>
      <c r="Q28" s="33">
        <f t="shared" si="6"/>
        <v>120.6</v>
      </c>
      <c r="T28" s="1"/>
      <c r="U28" s="62"/>
      <c r="V28" s="62"/>
      <c r="W28" s="1"/>
      <c r="X28" s="1"/>
    </row>
    <row r="29" spans="1:24" s="2" customFormat="1" ht="17.100000000000001" customHeight="1">
      <c r="A29" s="14" t="s">
        <v>17</v>
      </c>
      <c r="B29" s="35">
        <f>SUM(B30:B56)</f>
        <v>364953.00000000006</v>
      </c>
      <c r="C29" s="35">
        <f>SUM(C30:C56)</f>
        <v>364025.59999999986</v>
      </c>
      <c r="D29" s="6">
        <f>IF(C29/B29&gt;1.2,IF((C29/B29-1.2)*0.1+1.2&gt;1.3,1.3,(C29/B29-1.2)*0.1+1.2),C29/B29)</f>
        <v>0.99745885086572739</v>
      </c>
      <c r="E29" s="20"/>
      <c r="F29" s="20"/>
      <c r="G29" s="20"/>
      <c r="H29" s="21"/>
      <c r="I29" s="19">
        <f>SUM(I30:I56)</f>
        <v>945995</v>
      </c>
      <c r="J29" s="32">
        <f>SUM(J30:J56)</f>
        <v>85999.54545454547</v>
      </c>
      <c r="K29" s="32">
        <f>SUM(K30:K56)</f>
        <v>85676.099999999977</v>
      </c>
      <c r="L29" s="32">
        <f>SUM(L30:L56)</f>
        <v>-323.44545454545414</v>
      </c>
      <c r="M29" s="32"/>
      <c r="N29" s="32"/>
      <c r="O29" s="32"/>
      <c r="P29" s="32"/>
      <c r="Q29" s="32">
        <f t="shared" ref="Q29" si="9">SUM(Q30:Q56)</f>
        <v>85676.099999999977</v>
      </c>
      <c r="R29" s="57"/>
      <c r="S29" s="57"/>
      <c r="T29" s="1"/>
      <c r="U29" s="62"/>
      <c r="V29" s="62"/>
      <c r="W29" s="1"/>
      <c r="X29" s="1"/>
    </row>
    <row r="30" spans="1:24" s="2" customFormat="1" ht="17.100000000000001" customHeight="1">
      <c r="A30" s="12" t="s">
        <v>0</v>
      </c>
      <c r="B30" s="58">
        <v>3570.6</v>
      </c>
      <c r="C30" s="58">
        <v>2888.4</v>
      </c>
      <c r="D30" s="4">
        <f t="shared" si="1"/>
        <v>0.80893967400436906</v>
      </c>
      <c r="E30" s="10">
        <v>15</v>
      </c>
      <c r="F30" s="5">
        <v>1</v>
      </c>
      <c r="G30" s="5">
        <v>10</v>
      </c>
      <c r="H30" s="40">
        <f t="shared" si="2"/>
        <v>0.88536380440262152</v>
      </c>
      <c r="I30" s="41">
        <v>32550</v>
      </c>
      <c r="J30" s="33">
        <f t="shared" si="3"/>
        <v>2959.090909090909</v>
      </c>
      <c r="K30" s="33">
        <f t="shared" si="4"/>
        <v>2619.9</v>
      </c>
      <c r="L30" s="33">
        <f t="shared" si="5"/>
        <v>-339.19090909090892</v>
      </c>
      <c r="M30" s="69"/>
      <c r="N30" s="69"/>
      <c r="O30" s="69"/>
      <c r="P30" s="70"/>
      <c r="Q30" s="33">
        <f t="shared" si="6"/>
        <v>2619.9</v>
      </c>
      <c r="R30" s="57"/>
      <c r="S30" s="57"/>
      <c r="T30" s="1"/>
      <c r="U30" s="62"/>
      <c r="V30" s="62"/>
      <c r="W30" s="1"/>
      <c r="X30" s="1"/>
    </row>
    <row r="31" spans="1:24" s="2" customFormat="1" ht="17.100000000000001" customHeight="1">
      <c r="A31" s="12" t="s">
        <v>18</v>
      </c>
      <c r="B31" s="58">
        <v>14559.1</v>
      </c>
      <c r="C31" s="58">
        <v>18289</v>
      </c>
      <c r="D31" s="4">
        <f t="shared" si="1"/>
        <v>1.2056190286487489</v>
      </c>
      <c r="E31" s="10">
        <v>15</v>
      </c>
      <c r="F31" s="5">
        <v>1</v>
      </c>
      <c r="G31" s="5">
        <v>10</v>
      </c>
      <c r="H31" s="40">
        <f t="shared" si="2"/>
        <v>1.1233714171892495</v>
      </c>
      <c r="I31" s="41">
        <v>38433</v>
      </c>
      <c r="J31" s="33">
        <f t="shared" si="3"/>
        <v>3493.909090909091</v>
      </c>
      <c r="K31" s="33">
        <f t="shared" si="4"/>
        <v>3925</v>
      </c>
      <c r="L31" s="33">
        <f t="shared" si="5"/>
        <v>431.09090909090901</v>
      </c>
      <c r="M31" s="69"/>
      <c r="N31" s="69"/>
      <c r="O31" s="69"/>
      <c r="P31" s="70"/>
      <c r="Q31" s="33">
        <f t="shared" si="6"/>
        <v>3925</v>
      </c>
      <c r="R31" s="57"/>
      <c r="S31" s="57"/>
      <c r="T31" s="1"/>
      <c r="U31" s="62"/>
      <c r="V31" s="62"/>
      <c r="W31" s="1"/>
      <c r="X31" s="1"/>
    </row>
    <row r="32" spans="1:24" s="2" customFormat="1" ht="17.100000000000001" customHeight="1">
      <c r="A32" s="12" t="s">
        <v>19</v>
      </c>
      <c r="B32" s="58">
        <v>6272.8</v>
      </c>
      <c r="C32" s="58">
        <v>5538.8</v>
      </c>
      <c r="D32" s="4">
        <f t="shared" si="1"/>
        <v>0.88298686392041836</v>
      </c>
      <c r="E32" s="10">
        <v>15</v>
      </c>
      <c r="F32" s="5">
        <v>1</v>
      </c>
      <c r="G32" s="5">
        <v>10</v>
      </c>
      <c r="H32" s="40">
        <f t="shared" si="2"/>
        <v>0.92979211835225106</v>
      </c>
      <c r="I32" s="41">
        <v>32641</v>
      </c>
      <c r="J32" s="33">
        <f t="shared" si="3"/>
        <v>2967.3636363636365</v>
      </c>
      <c r="K32" s="33">
        <f t="shared" si="4"/>
        <v>2759</v>
      </c>
      <c r="L32" s="33">
        <f t="shared" si="5"/>
        <v>-208.36363636363649</v>
      </c>
      <c r="M32" s="69"/>
      <c r="N32" s="69"/>
      <c r="O32" s="69"/>
      <c r="P32" s="70"/>
      <c r="Q32" s="33">
        <f t="shared" si="6"/>
        <v>2759</v>
      </c>
      <c r="R32" s="57"/>
      <c r="S32" s="57"/>
      <c r="T32" s="1"/>
      <c r="U32" s="62"/>
      <c r="V32" s="62"/>
      <c r="W32" s="1"/>
      <c r="X32" s="1"/>
    </row>
    <row r="33" spans="1:24" s="2" customFormat="1" ht="17.100000000000001" customHeight="1">
      <c r="A33" s="12" t="s">
        <v>20</v>
      </c>
      <c r="B33" s="58">
        <v>8755.7000000000007</v>
      </c>
      <c r="C33" s="58">
        <v>5522</v>
      </c>
      <c r="D33" s="4">
        <f t="shared" si="1"/>
        <v>0.63067487465308303</v>
      </c>
      <c r="E33" s="10">
        <v>15</v>
      </c>
      <c r="F33" s="5">
        <v>1</v>
      </c>
      <c r="G33" s="5">
        <v>10</v>
      </c>
      <c r="H33" s="40">
        <f t="shared" si="2"/>
        <v>0.77840492479184975</v>
      </c>
      <c r="I33" s="41">
        <v>29857</v>
      </c>
      <c r="J33" s="33">
        <f t="shared" si="3"/>
        <v>2714.2727272727275</v>
      </c>
      <c r="K33" s="33">
        <f t="shared" si="4"/>
        <v>2112.8000000000002</v>
      </c>
      <c r="L33" s="33">
        <f t="shared" si="5"/>
        <v>-601.4727272727273</v>
      </c>
      <c r="M33" s="69"/>
      <c r="N33" s="69"/>
      <c r="O33" s="69"/>
      <c r="P33" s="70"/>
      <c r="Q33" s="33">
        <f t="shared" si="6"/>
        <v>2112.8000000000002</v>
      </c>
      <c r="R33" s="57"/>
      <c r="S33" s="57"/>
      <c r="T33" s="1"/>
      <c r="U33" s="62"/>
      <c r="V33" s="62"/>
      <c r="W33" s="1"/>
      <c r="X33" s="1"/>
    </row>
    <row r="34" spans="1:24" s="2" customFormat="1" ht="17.100000000000001" customHeight="1">
      <c r="A34" s="12" t="s">
        <v>21</v>
      </c>
      <c r="B34" s="58">
        <v>6373.2</v>
      </c>
      <c r="C34" s="58">
        <v>7100.9</v>
      </c>
      <c r="D34" s="4">
        <f t="shared" si="1"/>
        <v>1.1141812590221551</v>
      </c>
      <c r="E34" s="10">
        <v>15</v>
      </c>
      <c r="F34" s="5">
        <v>1</v>
      </c>
      <c r="G34" s="5">
        <v>10</v>
      </c>
      <c r="H34" s="40">
        <f t="shared" si="2"/>
        <v>1.0685087554132933</v>
      </c>
      <c r="I34" s="41">
        <v>41942</v>
      </c>
      <c r="J34" s="33">
        <f t="shared" si="3"/>
        <v>3812.909090909091</v>
      </c>
      <c r="K34" s="33">
        <f t="shared" si="4"/>
        <v>4074.1</v>
      </c>
      <c r="L34" s="33">
        <f t="shared" si="5"/>
        <v>261.19090909090892</v>
      </c>
      <c r="M34" s="69"/>
      <c r="N34" s="69"/>
      <c r="O34" s="69"/>
      <c r="P34" s="70"/>
      <c r="Q34" s="33">
        <f t="shared" si="6"/>
        <v>4074.1</v>
      </c>
      <c r="R34" s="57"/>
      <c r="S34" s="57"/>
      <c r="T34" s="1"/>
      <c r="U34" s="62"/>
      <c r="V34" s="62"/>
      <c r="W34" s="1"/>
      <c r="X34" s="1"/>
    </row>
    <row r="35" spans="1:24" s="2" customFormat="1" ht="17.100000000000001" customHeight="1">
      <c r="A35" s="12" t="s">
        <v>22</v>
      </c>
      <c r="B35" s="58">
        <v>5662.1</v>
      </c>
      <c r="C35" s="58">
        <v>10134.9</v>
      </c>
      <c r="D35" s="4">
        <f t="shared" si="1"/>
        <v>1.2589954257254374</v>
      </c>
      <c r="E35" s="10">
        <v>15</v>
      </c>
      <c r="F35" s="5">
        <v>1</v>
      </c>
      <c r="G35" s="5">
        <v>10</v>
      </c>
      <c r="H35" s="40">
        <f t="shared" si="2"/>
        <v>1.1553972554352625</v>
      </c>
      <c r="I35" s="41">
        <v>43648</v>
      </c>
      <c r="J35" s="33">
        <f t="shared" si="3"/>
        <v>3968</v>
      </c>
      <c r="K35" s="33">
        <f t="shared" si="4"/>
        <v>4584.6000000000004</v>
      </c>
      <c r="L35" s="33">
        <f t="shared" si="5"/>
        <v>616.60000000000036</v>
      </c>
      <c r="M35" s="70"/>
      <c r="N35" s="69"/>
      <c r="O35" s="69"/>
      <c r="P35" s="70"/>
      <c r="Q35" s="33">
        <f t="shared" si="6"/>
        <v>4584.6000000000004</v>
      </c>
      <c r="R35" s="57"/>
      <c r="S35" s="57"/>
      <c r="T35" s="1"/>
      <c r="U35" s="62"/>
      <c r="V35" s="62"/>
      <c r="W35" s="1"/>
      <c r="X35" s="1"/>
    </row>
    <row r="36" spans="1:24" s="2" customFormat="1" ht="17.100000000000001" customHeight="1">
      <c r="A36" s="12" t="s">
        <v>23</v>
      </c>
      <c r="B36" s="58">
        <v>77883.199999999997</v>
      </c>
      <c r="C36" s="58">
        <v>78644</v>
      </c>
      <c r="D36" s="4">
        <f t="shared" si="1"/>
        <v>1.0097684738172032</v>
      </c>
      <c r="E36" s="10">
        <v>15</v>
      </c>
      <c r="F36" s="5">
        <v>1</v>
      </c>
      <c r="G36" s="5">
        <v>10</v>
      </c>
      <c r="H36" s="40">
        <f t="shared" si="2"/>
        <v>1.0058610842903219</v>
      </c>
      <c r="I36" s="41">
        <v>29860</v>
      </c>
      <c r="J36" s="33">
        <f t="shared" si="3"/>
        <v>2714.5454545454545</v>
      </c>
      <c r="K36" s="33">
        <f t="shared" si="4"/>
        <v>2730.5</v>
      </c>
      <c r="L36" s="33">
        <f t="shared" si="5"/>
        <v>15.954545454545496</v>
      </c>
      <c r="M36" s="69"/>
      <c r="N36" s="69"/>
      <c r="O36" s="69"/>
      <c r="P36" s="70"/>
      <c r="Q36" s="33">
        <f t="shared" si="6"/>
        <v>2730.5</v>
      </c>
      <c r="R36" s="57"/>
      <c r="S36" s="57"/>
      <c r="T36" s="1"/>
      <c r="U36" s="62"/>
      <c r="V36" s="62"/>
      <c r="W36" s="1"/>
      <c r="X36" s="1"/>
    </row>
    <row r="37" spans="1:24" s="2" customFormat="1" ht="16.5" customHeight="1">
      <c r="A37" s="12" t="s">
        <v>24</v>
      </c>
      <c r="B37" s="58">
        <v>2741.5</v>
      </c>
      <c r="C37" s="58">
        <v>3817</v>
      </c>
      <c r="D37" s="4">
        <f t="shared" si="1"/>
        <v>1.2192303483494438</v>
      </c>
      <c r="E37" s="10">
        <v>15</v>
      </c>
      <c r="F37" s="5">
        <v>1</v>
      </c>
      <c r="G37" s="5">
        <v>10</v>
      </c>
      <c r="H37" s="40">
        <f t="shared" si="2"/>
        <v>1.1315382090096662</v>
      </c>
      <c r="I37" s="41">
        <v>18726</v>
      </c>
      <c r="J37" s="33">
        <f t="shared" si="3"/>
        <v>1702.3636363636363</v>
      </c>
      <c r="K37" s="33">
        <f t="shared" si="4"/>
        <v>1926.3</v>
      </c>
      <c r="L37" s="33">
        <f t="shared" si="5"/>
        <v>223.93636363636369</v>
      </c>
      <c r="M37" s="70"/>
      <c r="N37" s="69"/>
      <c r="O37" s="69"/>
      <c r="P37" s="70"/>
      <c r="Q37" s="33">
        <f t="shared" si="6"/>
        <v>1926.3</v>
      </c>
      <c r="R37" s="57"/>
      <c r="S37" s="57"/>
      <c r="T37" s="1"/>
      <c r="U37" s="62"/>
      <c r="V37" s="62"/>
      <c r="W37" s="1"/>
      <c r="X37" s="1"/>
    </row>
    <row r="38" spans="1:24" s="2" customFormat="1" ht="17.100000000000001" customHeight="1">
      <c r="A38" s="12" t="s">
        <v>25</v>
      </c>
      <c r="B38" s="58">
        <v>5138</v>
      </c>
      <c r="C38" s="58">
        <v>5238.5</v>
      </c>
      <c r="D38" s="4">
        <f t="shared" si="1"/>
        <v>1.0195601401323473</v>
      </c>
      <c r="E38" s="10">
        <v>15</v>
      </c>
      <c r="F38" s="5">
        <v>1</v>
      </c>
      <c r="G38" s="5">
        <v>10</v>
      </c>
      <c r="H38" s="40">
        <f t="shared" si="2"/>
        <v>1.0117360840794083</v>
      </c>
      <c r="I38" s="41">
        <v>44585</v>
      </c>
      <c r="J38" s="33">
        <f t="shared" si="3"/>
        <v>4053.181818181818</v>
      </c>
      <c r="K38" s="33">
        <f t="shared" si="4"/>
        <v>4100.8</v>
      </c>
      <c r="L38" s="33">
        <f t="shared" si="5"/>
        <v>47.618181818182165</v>
      </c>
      <c r="M38" s="69"/>
      <c r="N38" s="69"/>
      <c r="O38" s="69"/>
      <c r="P38" s="70"/>
      <c r="Q38" s="33">
        <f t="shared" si="6"/>
        <v>4100.8</v>
      </c>
      <c r="R38" s="57"/>
      <c r="S38" s="57"/>
      <c r="T38" s="1"/>
      <c r="U38" s="62"/>
      <c r="V38" s="62"/>
      <c r="W38" s="1"/>
      <c r="X38" s="1"/>
    </row>
    <row r="39" spans="1:24" s="2" customFormat="1" ht="17.100000000000001" customHeight="1">
      <c r="A39" s="12" t="s">
        <v>26</v>
      </c>
      <c r="B39" s="58">
        <v>2784.6</v>
      </c>
      <c r="C39" s="58">
        <v>3211.9</v>
      </c>
      <c r="D39" s="4">
        <f t="shared" si="1"/>
        <v>1.1534511240393595</v>
      </c>
      <c r="E39" s="10">
        <v>15</v>
      </c>
      <c r="F39" s="5">
        <v>1</v>
      </c>
      <c r="G39" s="5">
        <v>10</v>
      </c>
      <c r="H39" s="40">
        <f t="shared" si="2"/>
        <v>1.0920706744236157</v>
      </c>
      <c r="I39" s="41">
        <v>24699</v>
      </c>
      <c r="J39" s="33">
        <f t="shared" si="3"/>
        <v>2245.3636363636365</v>
      </c>
      <c r="K39" s="33">
        <f t="shared" si="4"/>
        <v>2452.1</v>
      </c>
      <c r="L39" s="33">
        <f t="shared" si="5"/>
        <v>206.73636363636342</v>
      </c>
      <c r="M39" s="70"/>
      <c r="N39" s="69"/>
      <c r="O39" s="69"/>
      <c r="P39" s="70"/>
      <c r="Q39" s="33">
        <f t="shared" si="6"/>
        <v>2452.1</v>
      </c>
      <c r="R39" s="57"/>
      <c r="S39" s="57"/>
      <c r="T39" s="1"/>
      <c r="U39" s="62"/>
      <c r="V39" s="62"/>
      <c r="W39" s="1"/>
      <c r="X39" s="1"/>
    </row>
    <row r="40" spans="1:24" s="2" customFormat="1" ht="17.100000000000001" customHeight="1">
      <c r="A40" s="12" t="s">
        <v>27</v>
      </c>
      <c r="B40" s="58">
        <v>14851.6</v>
      </c>
      <c r="C40" s="58">
        <v>14384.1</v>
      </c>
      <c r="D40" s="4">
        <f t="shared" si="1"/>
        <v>0.96852191009722854</v>
      </c>
      <c r="E40" s="10">
        <v>15</v>
      </c>
      <c r="F40" s="5">
        <v>1</v>
      </c>
      <c r="G40" s="5">
        <v>10</v>
      </c>
      <c r="H40" s="40">
        <f t="shared" si="2"/>
        <v>0.9811131460583371</v>
      </c>
      <c r="I40" s="41">
        <v>7497</v>
      </c>
      <c r="J40" s="33">
        <f t="shared" si="3"/>
        <v>681.5454545454545</v>
      </c>
      <c r="K40" s="33">
        <f t="shared" si="4"/>
        <v>668.7</v>
      </c>
      <c r="L40" s="33">
        <f t="shared" si="5"/>
        <v>-12.845454545454459</v>
      </c>
      <c r="M40" s="69"/>
      <c r="N40" s="69"/>
      <c r="O40" s="69"/>
      <c r="P40" s="70"/>
      <c r="Q40" s="33">
        <f t="shared" si="6"/>
        <v>668.7</v>
      </c>
      <c r="R40" s="57"/>
      <c r="S40" s="57"/>
      <c r="T40" s="1"/>
      <c r="U40" s="62"/>
      <c r="V40" s="62"/>
      <c r="W40" s="1"/>
      <c r="X40" s="1"/>
    </row>
    <row r="41" spans="1:24" s="2" customFormat="1" ht="16.5" customHeight="1">
      <c r="A41" s="12" t="s">
        <v>28</v>
      </c>
      <c r="B41" s="58">
        <v>17680</v>
      </c>
      <c r="C41" s="58">
        <v>13912</v>
      </c>
      <c r="D41" s="4">
        <f t="shared" si="1"/>
        <v>0.78687782805429862</v>
      </c>
      <c r="E41" s="10">
        <v>15</v>
      </c>
      <c r="F41" s="5">
        <v>1</v>
      </c>
      <c r="G41" s="5">
        <v>10</v>
      </c>
      <c r="H41" s="40">
        <f t="shared" si="2"/>
        <v>0.87212669683257915</v>
      </c>
      <c r="I41" s="41">
        <v>19492</v>
      </c>
      <c r="J41" s="33">
        <f t="shared" si="3"/>
        <v>1772</v>
      </c>
      <c r="K41" s="33">
        <f t="shared" si="4"/>
        <v>1545.4</v>
      </c>
      <c r="L41" s="33">
        <f t="shared" si="5"/>
        <v>-226.59999999999991</v>
      </c>
      <c r="M41" s="69"/>
      <c r="N41" s="69"/>
      <c r="O41" s="69"/>
      <c r="P41" s="70"/>
      <c r="Q41" s="33">
        <f t="shared" si="6"/>
        <v>1545.4</v>
      </c>
      <c r="R41" s="57"/>
      <c r="S41" s="57"/>
      <c r="T41" s="1"/>
      <c r="U41" s="62"/>
      <c r="V41" s="62"/>
      <c r="W41" s="1"/>
      <c r="X41" s="1"/>
    </row>
    <row r="42" spans="1:24" s="2" customFormat="1" ht="17.100000000000001" customHeight="1">
      <c r="A42" s="12" t="s">
        <v>29</v>
      </c>
      <c r="B42" s="58">
        <v>6970</v>
      </c>
      <c r="C42" s="58">
        <v>4762.6000000000004</v>
      </c>
      <c r="D42" s="4">
        <f t="shared" si="1"/>
        <v>0.68329985652797709</v>
      </c>
      <c r="E42" s="10">
        <v>15</v>
      </c>
      <c r="F42" s="5">
        <v>1</v>
      </c>
      <c r="G42" s="5">
        <v>10</v>
      </c>
      <c r="H42" s="40">
        <f t="shared" si="2"/>
        <v>0.80997991391678625</v>
      </c>
      <c r="I42" s="41">
        <v>17936</v>
      </c>
      <c r="J42" s="33">
        <f t="shared" si="3"/>
        <v>1630.5454545454545</v>
      </c>
      <c r="K42" s="33">
        <f t="shared" si="4"/>
        <v>1320.7</v>
      </c>
      <c r="L42" s="33">
        <f t="shared" si="5"/>
        <v>-309.84545454545446</v>
      </c>
      <c r="M42" s="69"/>
      <c r="N42" s="69"/>
      <c r="O42" s="69"/>
      <c r="P42" s="70"/>
      <c r="Q42" s="33">
        <f t="shared" si="6"/>
        <v>1320.7</v>
      </c>
      <c r="R42" s="57"/>
      <c r="S42" s="57"/>
      <c r="T42" s="1"/>
      <c r="U42" s="62"/>
      <c r="V42" s="62"/>
    </row>
    <row r="43" spans="1:24" s="2" customFormat="1" ht="17.100000000000001" customHeight="1">
      <c r="A43" s="12" t="s">
        <v>30</v>
      </c>
      <c r="B43" s="58">
        <v>9633.7000000000007</v>
      </c>
      <c r="C43" s="58">
        <v>14342.4</v>
      </c>
      <c r="D43" s="4">
        <f t="shared" si="1"/>
        <v>1.2288773783696814</v>
      </c>
      <c r="E43" s="10">
        <v>15</v>
      </c>
      <c r="F43" s="5">
        <v>1</v>
      </c>
      <c r="G43" s="5">
        <v>10</v>
      </c>
      <c r="H43" s="40">
        <f t="shared" si="2"/>
        <v>1.1373264270218089</v>
      </c>
      <c r="I43" s="41">
        <v>41493</v>
      </c>
      <c r="J43" s="33">
        <f t="shared" si="3"/>
        <v>3772.090909090909</v>
      </c>
      <c r="K43" s="33">
        <f t="shared" si="4"/>
        <v>4290.1000000000004</v>
      </c>
      <c r="L43" s="33">
        <f t="shared" si="5"/>
        <v>518.00909090909136</v>
      </c>
      <c r="M43" s="69"/>
      <c r="N43" s="69"/>
      <c r="O43" s="69"/>
      <c r="P43" s="70"/>
      <c r="Q43" s="33">
        <f t="shared" si="6"/>
        <v>4290.1000000000004</v>
      </c>
      <c r="R43" s="57"/>
      <c r="S43" s="57"/>
      <c r="T43" s="1"/>
      <c r="U43" s="62"/>
      <c r="V43" s="62"/>
      <c r="W43" s="1"/>
      <c r="X43" s="1"/>
    </row>
    <row r="44" spans="1:24" s="2" customFormat="1" ht="17.100000000000001" customHeight="1">
      <c r="A44" s="12" t="s">
        <v>31</v>
      </c>
      <c r="B44" s="58">
        <v>7736.9</v>
      </c>
      <c r="C44" s="58">
        <v>6034.3</v>
      </c>
      <c r="D44" s="4">
        <f t="shared" si="1"/>
        <v>0.77993770114645411</v>
      </c>
      <c r="E44" s="10">
        <v>15</v>
      </c>
      <c r="F44" s="5">
        <v>1</v>
      </c>
      <c r="G44" s="5">
        <v>10</v>
      </c>
      <c r="H44" s="40">
        <f t="shared" si="2"/>
        <v>0.86796262068787244</v>
      </c>
      <c r="I44" s="41">
        <v>30618</v>
      </c>
      <c r="J44" s="33">
        <f t="shared" si="3"/>
        <v>2783.4545454545455</v>
      </c>
      <c r="K44" s="33">
        <f t="shared" si="4"/>
        <v>2415.9</v>
      </c>
      <c r="L44" s="33">
        <f t="shared" si="5"/>
        <v>-367.5545454545454</v>
      </c>
      <c r="M44" s="69"/>
      <c r="N44" s="69"/>
      <c r="O44" s="69"/>
      <c r="P44" s="70"/>
      <c r="Q44" s="33">
        <f t="shared" si="6"/>
        <v>2415.9</v>
      </c>
      <c r="R44" s="57"/>
      <c r="S44" s="57"/>
      <c r="T44" s="1"/>
      <c r="U44" s="62"/>
      <c r="V44" s="62"/>
    </row>
    <row r="45" spans="1:24" s="2" customFormat="1" ht="17.100000000000001" customHeight="1">
      <c r="A45" s="12" t="s">
        <v>1</v>
      </c>
      <c r="B45" s="58">
        <v>36910</v>
      </c>
      <c r="C45" s="58">
        <v>32494.3</v>
      </c>
      <c r="D45" s="4">
        <f t="shared" si="1"/>
        <v>0.88036575453806554</v>
      </c>
      <c r="E45" s="10">
        <v>15</v>
      </c>
      <c r="F45" s="5">
        <v>1</v>
      </c>
      <c r="G45" s="5">
        <v>10</v>
      </c>
      <c r="H45" s="40">
        <f t="shared" si="2"/>
        <v>0.92821945272283923</v>
      </c>
      <c r="I45" s="41">
        <v>42719</v>
      </c>
      <c r="J45" s="33">
        <f t="shared" si="3"/>
        <v>3883.5454545454545</v>
      </c>
      <c r="K45" s="33">
        <f t="shared" si="4"/>
        <v>3604.8</v>
      </c>
      <c r="L45" s="33">
        <f t="shared" si="5"/>
        <v>-278.74545454545432</v>
      </c>
      <c r="M45" s="69"/>
      <c r="N45" s="69"/>
      <c r="O45" s="69"/>
      <c r="P45" s="70"/>
      <c r="Q45" s="33">
        <f t="shared" si="6"/>
        <v>3604.8</v>
      </c>
      <c r="R45" s="57"/>
      <c r="S45" s="57"/>
      <c r="T45" s="1"/>
      <c r="U45" s="62"/>
      <c r="V45" s="62"/>
      <c r="W45" s="1"/>
      <c r="X45" s="1"/>
    </row>
    <row r="46" spans="1:24" s="2" customFormat="1" ht="17.100000000000001" customHeight="1">
      <c r="A46" s="12" t="s">
        <v>32</v>
      </c>
      <c r="B46" s="58">
        <v>19460.8</v>
      </c>
      <c r="C46" s="58">
        <v>15155.9</v>
      </c>
      <c r="D46" s="4">
        <f t="shared" si="1"/>
        <v>0.77879121104990545</v>
      </c>
      <c r="E46" s="10">
        <v>15</v>
      </c>
      <c r="F46" s="5">
        <v>1</v>
      </c>
      <c r="G46" s="5">
        <v>10</v>
      </c>
      <c r="H46" s="40">
        <f t="shared" si="2"/>
        <v>0.86727472662994332</v>
      </c>
      <c r="I46" s="41">
        <v>38544</v>
      </c>
      <c r="J46" s="33">
        <f t="shared" si="3"/>
        <v>3504</v>
      </c>
      <c r="K46" s="33">
        <f t="shared" si="4"/>
        <v>3038.9</v>
      </c>
      <c r="L46" s="33">
        <f t="shared" si="5"/>
        <v>-465.09999999999991</v>
      </c>
      <c r="M46" s="69"/>
      <c r="N46" s="69"/>
      <c r="O46" s="69"/>
      <c r="P46" s="70"/>
      <c r="Q46" s="33">
        <f t="shared" si="6"/>
        <v>3038.9</v>
      </c>
      <c r="R46" s="57"/>
      <c r="S46" s="57"/>
      <c r="T46" s="1"/>
      <c r="U46" s="62"/>
      <c r="V46" s="62"/>
      <c r="W46" s="1"/>
      <c r="X46" s="1"/>
    </row>
    <row r="47" spans="1:24" s="2" customFormat="1" ht="17.100000000000001" customHeight="1">
      <c r="A47" s="12" t="s">
        <v>33</v>
      </c>
      <c r="B47" s="58">
        <v>6551.9</v>
      </c>
      <c r="C47" s="58">
        <v>7533.2</v>
      </c>
      <c r="D47" s="4">
        <f t="shared" si="1"/>
        <v>1.1497733481890751</v>
      </c>
      <c r="E47" s="10">
        <v>15</v>
      </c>
      <c r="F47" s="5">
        <v>1</v>
      </c>
      <c r="G47" s="5">
        <v>10</v>
      </c>
      <c r="H47" s="40">
        <f t="shared" si="2"/>
        <v>1.089864008913445</v>
      </c>
      <c r="I47" s="41">
        <v>27283</v>
      </c>
      <c r="J47" s="33">
        <f t="shared" si="3"/>
        <v>2480.2727272727275</v>
      </c>
      <c r="K47" s="33">
        <f t="shared" si="4"/>
        <v>2703.2</v>
      </c>
      <c r="L47" s="33">
        <f t="shared" si="5"/>
        <v>222.92727272727234</v>
      </c>
      <c r="M47" s="69"/>
      <c r="N47" s="69"/>
      <c r="O47" s="69"/>
      <c r="P47" s="70"/>
      <c r="Q47" s="33">
        <f t="shared" si="6"/>
        <v>2703.2</v>
      </c>
      <c r="R47" s="57"/>
      <c r="S47" s="57"/>
      <c r="T47" s="1"/>
      <c r="U47" s="62"/>
      <c r="V47" s="62"/>
      <c r="W47" s="1"/>
      <c r="X47" s="1"/>
    </row>
    <row r="48" spans="1:24" s="2" customFormat="1" ht="17.100000000000001" customHeight="1">
      <c r="A48" s="12" t="s">
        <v>34</v>
      </c>
      <c r="B48" s="58">
        <v>7392.2</v>
      </c>
      <c r="C48" s="58">
        <v>7235</v>
      </c>
      <c r="D48" s="4">
        <f t="shared" si="1"/>
        <v>0.97873434160331163</v>
      </c>
      <c r="E48" s="10">
        <v>15</v>
      </c>
      <c r="F48" s="5">
        <v>1</v>
      </c>
      <c r="G48" s="5">
        <v>10</v>
      </c>
      <c r="H48" s="40">
        <f t="shared" si="2"/>
        <v>0.98724060496198685</v>
      </c>
      <c r="I48" s="41">
        <v>51618</v>
      </c>
      <c r="J48" s="33">
        <f t="shared" si="3"/>
        <v>4692.545454545455</v>
      </c>
      <c r="K48" s="33">
        <f t="shared" si="4"/>
        <v>4632.7</v>
      </c>
      <c r="L48" s="33">
        <f t="shared" si="5"/>
        <v>-59.845454545455141</v>
      </c>
      <c r="M48" s="69"/>
      <c r="N48" s="69"/>
      <c r="O48" s="69"/>
      <c r="P48" s="70"/>
      <c r="Q48" s="33">
        <f t="shared" si="6"/>
        <v>4632.7</v>
      </c>
      <c r="R48" s="57"/>
      <c r="S48" s="57"/>
      <c r="T48" s="1"/>
      <c r="U48" s="62"/>
      <c r="V48" s="62"/>
      <c r="W48" s="1"/>
      <c r="X48" s="1"/>
    </row>
    <row r="49" spans="1:162" s="2" customFormat="1" ht="17.100000000000001" customHeight="1">
      <c r="A49" s="12" t="s">
        <v>35</v>
      </c>
      <c r="B49" s="58">
        <v>5752.3</v>
      </c>
      <c r="C49" s="58">
        <v>6299</v>
      </c>
      <c r="D49" s="4">
        <f t="shared" si="1"/>
        <v>1.0950402447716565</v>
      </c>
      <c r="E49" s="10">
        <v>15</v>
      </c>
      <c r="F49" s="5">
        <v>1</v>
      </c>
      <c r="G49" s="5">
        <v>10</v>
      </c>
      <c r="H49" s="40">
        <f t="shared" si="2"/>
        <v>1.057024146862994</v>
      </c>
      <c r="I49" s="41">
        <v>40697</v>
      </c>
      <c r="J49" s="33">
        <f t="shared" si="3"/>
        <v>3699.7272727272725</v>
      </c>
      <c r="K49" s="33">
        <f t="shared" si="4"/>
        <v>3910.7</v>
      </c>
      <c r="L49" s="33">
        <f t="shared" si="5"/>
        <v>210.9727272727273</v>
      </c>
      <c r="M49" s="69"/>
      <c r="N49" s="69"/>
      <c r="O49" s="69"/>
      <c r="P49" s="70"/>
      <c r="Q49" s="33">
        <f t="shared" si="6"/>
        <v>3910.7</v>
      </c>
      <c r="R49" s="57"/>
      <c r="S49" s="57"/>
      <c r="T49" s="1"/>
      <c r="U49" s="62"/>
      <c r="V49" s="62"/>
      <c r="W49" s="1"/>
      <c r="X49" s="1"/>
    </row>
    <row r="50" spans="1:162" s="2" customFormat="1" ht="17.100000000000001" customHeight="1">
      <c r="A50" s="12" t="s">
        <v>36</v>
      </c>
      <c r="B50" s="58">
        <v>30875.599999999999</v>
      </c>
      <c r="C50" s="58">
        <v>34543.199999999997</v>
      </c>
      <c r="D50" s="4">
        <f t="shared" si="1"/>
        <v>1.1187863555687987</v>
      </c>
      <c r="E50" s="10">
        <v>15</v>
      </c>
      <c r="F50" s="5">
        <v>1</v>
      </c>
      <c r="G50" s="5">
        <v>10</v>
      </c>
      <c r="H50" s="40">
        <f t="shared" si="2"/>
        <v>1.0712718133412793</v>
      </c>
      <c r="I50" s="41">
        <v>35165</v>
      </c>
      <c r="J50" s="33">
        <f t="shared" si="3"/>
        <v>3196.818181818182</v>
      </c>
      <c r="K50" s="33">
        <f t="shared" si="4"/>
        <v>3424.7</v>
      </c>
      <c r="L50" s="33">
        <f t="shared" si="5"/>
        <v>227.88181818181783</v>
      </c>
      <c r="M50" s="69"/>
      <c r="N50" s="69"/>
      <c r="O50" s="69"/>
      <c r="P50" s="70"/>
      <c r="Q50" s="33">
        <f t="shared" si="6"/>
        <v>3424.7</v>
      </c>
      <c r="R50" s="57"/>
      <c r="S50" s="57"/>
      <c r="T50" s="1"/>
      <c r="U50" s="62"/>
      <c r="V50" s="62"/>
      <c r="W50" s="1"/>
      <c r="X50" s="1"/>
    </row>
    <row r="51" spans="1:162" s="2" customFormat="1" ht="17.100000000000001" customHeight="1">
      <c r="A51" s="12" t="s">
        <v>37</v>
      </c>
      <c r="B51" s="58">
        <v>43406.2</v>
      </c>
      <c r="C51" s="58">
        <v>43580.1</v>
      </c>
      <c r="D51" s="4">
        <f t="shared" si="1"/>
        <v>1.0040063401080952</v>
      </c>
      <c r="E51" s="10">
        <v>15</v>
      </c>
      <c r="F51" s="5">
        <v>1</v>
      </c>
      <c r="G51" s="5">
        <v>10</v>
      </c>
      <c r="H51" s="40">
        <f t="shared" si="2"/>
        <v>1.0024038040648571</v>
      </c>
      <c r="I51" s="41">
        <v>75304</v>
      </c>
      <c r="J51" s="33">
        <f t="shared" si="3"/>
        <v>6845.818181818182</v>
      </c>
      <c r="K51" s="33">
        <f t="shared" si="4"/>
        <v>6862.3</v>
      </c>
      <c r="L51" s="33">
        <f t="shared" si="5"/>
        <v>16.481818181818198</v>
      </c>
      <c r="M51" s="69"/>
      <c r="N51" s="69"/>
      <c r="O51" s="69"/>
      <c r="P51" s="70"/>
      <c r="Q51" s="33">
        <f t="shared" si="6"/>
        <v>6862.3</v>
      </c>
      <c r="R51" s="57"/>
      <c r="S51" s="57"/>
      <c r="T51" s="1"/>
      <c r="U51" s="62"/>
      <c r="V51" s="62"/>
      <c r="W51" s="1"/>
      <c r="X51" s="1"/>
    </row>
    <row r="52" spans="1:162" s="2" customFormat="1" ht="17.100000000000001" customHeight="1">
      <c r="A52" s="12" t="s">
        <v>38</v>
      </c>
      <c r="B52" s="58">
        <v>7644.9</v>
      </c>
      <c r="C52" s="58">
        <v>8245.5</v>
      </c>
      <c r="D52" s="4">
        <f t="shared" si="1"/>
        <v>1.0785621787073736</v>
      </c>
      <c r="E52" s="10">
        <v>15</v>
      </c>
      <c r="F52" s="5">
        <v>1</v>
      </c>
      <c r="G52" s="5">
        <v>10</v>
      </c>
      <c r="H52" s="40">
        <f t="shared" si="2"/>
        <v>1.0471373072244241</v>
      </c>
      <c r="I52" s="41">
        <v>35659</v>
      </c>
      <c r="J52" s="33">
        <f t="shared" si="3"/>
        <v>3241.7272727272725</v>
      </c>
      <c r="K52" s="33">
        <f t="shared" si="4"/>
        <v>3394.5</v>
      </c>
      <c r="L52" s="33">
        <f t="shared" si="5"/>
        <v>152.77272727272748</v>
      </c>
      <c r="M52" s="70"/>
      <c r="N52" s="69"/>
      <c r="O52" s="69"/>
      <c r="P52" s="70"/>
      <c r="Q52" s="33">
        <f t="shared" si="6"/>
        <v>3394.5</v>
      </c>
      <c r="R52" s="57"/>
      <c r="S52" s="57"/>
      <c r="T52" s="1"/>
      <c r="U52" s="62"/>
      <c r="V52" s="62"/>
      <c r="W52" s="1"/>
      <c r="X52" s="1"/>
    </row>
    <row r="53" spans="1:162" s="2" customFormat="1" ht="17.100000000000001" customHeight="1">
      <c r="A53" s="12" t="s">
        <v>2</v>
      </c>
      <c r="B53" s="58">
        <v>3884</v>
      </c>
      <c r="C53" s="58">
        <v>4172.1000000000004</v>
      </c>
      <c r="D53" s="4">
        <f t="shared" si="1"/>
        <v>1.0741761071060763</v>
      </c>
      <c r="E53" s="10">
        <v>15</v>
      </c>
      <c r="F53" s="5">
        <v>1</v>
      </c>
      <c r="G53" s="5">
        <v>10</v>
      </c>
      <c r="H53" s="40">
        <f t="shared" si="2"/>
        <v>1.0445056642636457</v>
      </c>
      <c r="I53" s="41">
        <v>32900</v>
      </c>
      <c r="J53" s="33">
        <f t="shared" si="3"/>
        <v>2990.909090909091</v>
      </c>
      <c r="K53" s="33">
        <f t="shared" si="4"/>
        <v>3124</v>
      </c>
      <c r="L53" s="33">
        <f t="shared" si="5"/>
        <v>133.09090909090901</v>
      </c>
      <c r="M53" s="69"/>
      <c r="N53" s="69"/>
      <c r="O53" s="69"/>
      <c r="P53" s="70"/>
      <c r="Q53" s="33">
        <f t="shared" si="6"/>
        <v>3124</v>
      </c>
      <c r="R53" s="57"/>
      <c r="S53" s="57"/>
      <c r="T53" s="1"/>
      <c r="U53" s="62"/>
      <c r="V53" s="62"/>
      <c r="W53" s="1"/>
      <c r="X53" s="1"/>
    </row>
    <row r="54" spans="1:162" s="2" customFormat="1" ht="17.100000000000001" customHeight="1">
      <c r="A54" s="12" t="s">
        <v>39</v>
      </c>
      <c r="B54" s="58">
        <v>4007.9</v>
      </c>
      <c r="C54" s="58">
        <v>3285.8</v>
      </c>
      <c r="D54" s="4">
        <f t="shared" si="1"/>
        <v>0.81983083410264734</v>
      </c>
      <c r="E54" s="10">
        <v>15</v>
      </c>
      <c r="F54" s="5">
        <v>1</v>
      </c>
      <c r="G54" s="5">
        <v>10</v>
      </c>
      <c r="H54" s="40">
        <f t="shared" si="2"/>
        <v>0.89189850046158836</v>
      </c>
      <c r="I54" s="41">
        <v>35463</v>
      </c>
      <c r="J54" s="33">
        <f t="shared" si="3"/>
        <v>3223.909090909091</v>
      </c>
      <c r="K54" s="33">
        <f t="shared" si="4"/>
        <v>2875.4</v>
      </c>
      <c r="L54" s="33">
        <f t="shared" si="5"/>
        <v>-348.5090909090909</v>
      </c>
      <c r="M54" s="70"/>
      <c r="N54" s="69"/>
      <c r="O54" s="69"/>
      <c r="P54" s="70"/>
      <c r="Q54" s="33">
        <f t="shared" si="6"/>
        <v>2875.4</v>
      </c>
      <c r="R54" s="57"/>
      <c r="S54" s="57"/>
      <c r="T54" s="1"/>
      <c r="U54" s="62"/>
      <c r="V54" s="62"/>
      <c r="W54" s="1"/>
      <c r="X54" s="1"/>
    </row>
    <row r="55" spans="1:162" s="2" customFormat="1" ht="17.100000000000001" customHeight="1">
      <c r="A55" s="12" t="s">
        <v>3</v>
      </c>
      <c r="B55" s="58">
        <v>3854.7</v>
      </c>
      <c r="C55" s="58">
        <v>3455.1</v>
      </c>
      <c r="D55" s="4">
        <f t="shared" si="1"/>
        <v>0.8963343450852207</v>
      </c>
      <c r="E55" s="10">
        <v>15</v>
      </c>
      <c r="F55" s="5">
        <v>1</v>
      </c>
      <c r="G55" s="5">
        <v>10</v>
      </c>
      <c r="H55" s="40">
        <f t="shared" si="2"/>
        <v>0.93780060705113244</v>
      </c>
      <c r="I55" s="41">
        <v>33094</v>
      </c>
      <c r="J55" s="33">
        <f t="shared" si="3"/>
        <v>3008.5454545454545</v>
      </c>
      <c r="K55" s="33">
        <f t="shared" si="4"/>
        <v>2821.4</v>
      </c>
      <c r="L55" s="33">
        <f t="shared" si="5"/>
        <v>-187.14545454545441</v>
      </c>
      <c r="M55" s="69"/>
      <c r="N55" s="69"/>
      <c r="O55" s="69"/>
      <c r="P55" s="70"/>
      <c r="Q55" s="33">
        <f t="shared" si="6"/>
        <v>2821.4</v>
      </c>
      <c r="R55" s="57"/>
      <c r="S55" s="57"/>
      <c r="T55" s="1"/>
      <c r="U55" s="62"/>
      <c r="V55" s="62"/>
      <c r="W55" s="1"/>
      <c r="X55" s="1"/>
    </row>
    <row r="56" spans="1:162" s="2" customFormat="1" ht="17.100000000000001" customHeight="1">
      <c r="A56" s="12" t="s">
        <v>40</v>
      </c>
      <c r="B56" s="58">
        <v>4599.5</v>
      </c>
      <c r="C56" s="58">
        <v>4205.6000000000004</v>
      </c>
      <c r="D56" s="4">
        <f t="shared" si="1"/>
        <v>0.91436025654962505</v>
      </c>
      <c r="E56" s="10">
        <v>15</v>
      </c>
      <c r="F56" s="5">
        <v>1</v>
      </c>
      <c r="G56" s="5">
        <v>10</v>
      </c>
      <c r="H56" s="40">
        <f t="shared" si="2"/>
        <v>0.94861615392977516</v>
      </c>
      <c r="I56" s="41">
        <v>43572</v>
      </c>
      <c r="J56" s="33">
        <f t="shared" si="3"/>
        <v>3961.090909090909</v>
      </c>
      <c r="K56" s="33">
        <f t="shared" si="4"/>
        <v>3757.6</v>
      </c>
      <c r="L56" s="33">
        <f t="shared" si="5"/>
        <v>-203.4909090909091</v>
      </c>
      <c r="M56" s="69"/>
      <c r="N56" s="69"/>
      <c r="O56" s="69"/>
      <c r="P56" s="70"/>
      <c r="Q56" s="33">
        <f t="shared" si="6"/>
        <v>3757.6</v>
      </c>
      <c r="R56" s="57"/>
      <c r="S56" s="57"/>
      <c r="U56" s="62"/>
      <c r="V56" s="62"/>
      <c r="W56" s="1"/>
      <c r="X56" s="1"/>
    </row>
    <row r="57" spans="1:162" s="2" customFormat="1" ht="17.100000000000001" customHeight="1">
      <c r="A57" s="16" t="s">
        <v>41</v>
      </c>
      <c r="B57" s="35">
        <f>SUM(B58:B380)</f>
        <v>152184.89999999985</v>
      </c>
      <c r="C57" s="35">
        <f>SUM(C58:C380)</f>
        <v>137424.30000000005</v>
      </c>
      <c r="D57" s="6">
        <f>IF(C57/B57&gt;1.2,IF((C57/B57-1.2)*0.1+1.2&gt;1.3,1.3,(C57/B57-1.2)*0.1+1.2),C57/B57)</f>
        <v>0.90300877419507575</v>
      </c>
      <c r="E57" s="15"/>
      <c r="F57" s="15"/>
      <c r="G57" s="15"/>
      <c r="H57" s="7"/>
      <c r="I57" s="19">
        <f>SUM(I58:I380)</f>
        <v>479865</v>
      </c>
      <c r="J57" s="32">
        <f t="shared" ref="J57:K57" si="10">SUM(J58:J380)</f>
        <v>43624.090909090846</v>
      </c>
      <c r="K57" s="32">
        <f t="shared" si="10"/>
        <v>39603.30000000001</v>
      </c>
      <c r="L57" s="32">
        <f>SUM(L58:L380)</f>
        <v>-4020.7909090909061</v>
      </c>
      <c r="M57" s="32"/>
      <c r="N57" s="32"/>
      <c r="O57" s="32"/>
      <c r="P57" s="32"/>
      <c r="Q57" s="32">
        <f t="shared" ref="Q57" si="11">SUM(Q58:Q380)</f>
        <v>39603.30000000001</v>
      </c>
      <c r="T57" s="1"/>
      <c r="U57" s="62"/>
      <c r="V57" s="62"/>
      <c r="W57" s="1"/>
      <c r="X57" s="1"/>
    </row>
    <row r="58" spans="1:162" s="2" customFormat="1" ht="17.100000000000001" customHeight="1">
      <c r="A58" s="17" t="s">
        <v>42</v>
      </c>
      <c r="B58" s="59"/>
      <c r="C58" s="5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57"/>
      <c r="S58" s="57"/>
      <c r="T58" s="1"/>
      <c r="U58" s="62"/>
      <c r="V58" s="62"/>
      <c r="W58" s="1"/>
      <c r="X58" s="1"/>
    </row>
    <row r="59" spans="1:162" s="2" customFormat="1" ht="17.100000000000001" customHeight="1">
      <c r="A59" s="13" t="s">
        <v>43</v>
      </c>
      <c r="B59" s="58">
        <v>181.5</v>
      </c>
      <c r="C59" s="58">
        <v>211.8</v>
      </c>
      <c r="D59" s="4">
        <f t="shared" ref="D59:D122" si="12">IF(E59=0,0,IF(B59=0,1,IF(C59&lt;0,0,IF(C59/B59&gt;1.2,IF((C59/B59-1.2)*0.1+1.2&gt;1.3,1.3,(C59/B59-1.2)*0.1+1.2),C59/B59))))</f>
        <v>1.1669421487603306</v>
      </c>
      <c r="E59" s="10">
        <v>15</v>
      </c>
      <c r="F59" s="5">
        <f>F$30</f>
        <v>1</v>
      </c>
      <c r="G59" s="5">
        <v>10</v>
      </c>
      <c r="H59" s="40">
        <f t="shared" ref="H59:H63" si="13">(D59*E59+F59*G59)/(E59+G59)</f>
        <v>1.1001652892561984</v>
      </c>
      <c r="I59" s="41">
        <v>1726</v>
      </c>
      <c r="J59" s="33">
        <f t="shared" ref="J59:J122" si="14">I59/11</f>
        <v>156.90909090909091</v>
      </c>
      <c r="K59" s="33">
        <f t="shared" ref="K59:K122" si="15">ROUND(H59*J59,1)</f>
        <v>172.6</v>
      </c>
      <c r="L59" s="33">
        <f t="shared" ref="L59:L122" si="16">K59-J59</f>
        <v>15.690909090909088</v>
      </c>
      <c r="M59" s="69"/>
      <c r="N59" s="69"/>
      <c r="O59" s="70"/>
      <c r="P59" s="70"/>
      <c r="Q59" s="33">
        <f t="shared" ref="Q59:Q122" si="17">IF(OR(M59="+",N59="+",O59="+",P59="+"),0,K59)</f>
        <v>172.6</v>
      </c>
      <c r="R59" s="57"/>
      <c r="S59" s="57"/>
      <c r="T59" s="1"/>
      <c r="U59" s="62"/>
      <c r="V59" s="62"/>
      <c r="W59" s="1"/>
      <c r="X59" s="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9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9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9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9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9"/>
      <c r="FE59" s="8"/>
      <c r="FF59" s="8"/>
    </row>
    <row r="60" spans="1:162" s="2" customFormat="1" ht="17.100000000000001" customHeight="1">
      <c r="A60" s="13" t="s">
        <v>44</v>
      </c>
      <c r="B60" s="58">
        <v>1023.5</v>
      </c>
      <c r="C60" s="58">
        <v>596.5</v>
      </c>
      <c r="D60" s="4">
        <f t="shared" si="12"/>
        <v>0.58280410356619439</v>
      </c>
      <c r="E60" s="10">
        <v>15</v>
      </c>
      <c r="F60" s="5">
        <f t="shared" ref="F60:F62" si="18">F$30</f>
        <v>1</v>
      </c>
      <c r="G60" s="5">
        <v>10</v>
      </c>
      <c r="H60" s="40">
        <f t="shared" si="13"/>
        <v>0.74968246213971668</v>
      </c>
      <c r="I60" s="41">
        <v>2007</v>
      </c>
      <c r="J60" s="33">
        <f t="shared" si="14"/>
        <v>182.45454545454547</v>
      </c>
      <c r="K60" s="33">
        <f t="shared" si="15"/>
        <v>136.80000000000001</v>
      </c>
      <c r="L60" s="33">
        <f t="shared" si="16"/>
        <v>-45.654545454545456</v>
      </c>
      <c r="M60" s="69"/>
      <c r="N60" s="69"/>
      <c r="O60" s="70"/>
      <c r="P60" s="70"/>
      <c r="Q60" s="33">
        <f t="shared" si="17"/>
        <v>136.80000000000001</v>
      </c>
      <c r="R60" s="57"/>
      <c r="S60" s="57"/>
      <c r="T60" s="1"/>
      <c r="U60" s="62"/>
      <c r="V60" s="62"/>
      <c r="W60" s="1"/>
      <c r="X60" s="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9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9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9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9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9"/>
      <c r="FE60" s="8"/>
      <c r="FF60" s="8"/>
    </row>
    <row r="61" spans="1:162" s="2" customFormat="1" ht="17.100000000000001" customHeight="1">
      <c r="A61" s="13" t="s">
        <v>45</v>
      </c>
      <c r="B61" s="58">
        <v>288.8</v>
      </c>
      <c r="C61" s="58">
        <v>133.80000000000001</v>
      </c>
      <c r="D61" s="4">
        <f t="shared" si="12"/>
        <v>0.46329639889196678</v>
      </c>
      <c r="E61" s="10">
        <v>15</v>
      </c>
      <c r="F61" s="5">
        <f t="shared" si="18"/>
        <v>1</v>
      </c>
      <c r="G61" s="5">
        <v>10</v>
      </c>
      <c r="H61" s="40">
        <f t="shared" si="13"/>
        <v>0.67797783933518008</v>
      </c>
      <c r="I61" s="41">
        <v>1829</v>
      </c>
      <c r="J61" s="33">
        <f t="shared" si="14"/>
        <v>166.27272727272728</v>
      </c>
      <c r="K61" s="33">
        <f t="shared" si="15"/>
        <v>112.7</v>
      </c>
      <c r="L61" s="33">
        <f t="shared" si="16"/>
        <v>-53.572727272727278</v>
      </c>
      <c r="M61" s="69"/>
      <c r="N61" s="69"/>
      <c r="O61" s="70"/>
      <c r="P61" s="70"/>
      <c r="Q61" s="33">
        <f t="shared" si="17"/>
        <v>112.7</v>
      </c>
      <c r="R61" s="57"/>
      <c r="S61" s="57"/>
      <c r="T61" s="1"/>
      <c r="U61" s="62"/>
      <c r="V61" s="62"/>
      <c r="W61" s="1"/>
      <c r="X61" s="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9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9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9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9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9"/>
      <c r="FE61" s="8"/>
      <c r="FF61" s="8"/>
    </row>
    <row r="62" spans="1:162" s="2" customFormat="1" ht="17.100000000000001" customHeight="1">
      <c r="A62" s="13" t="s">
        <v>46</v>
      </c>
      <c r="B62" s="58">
        <v>32.4</v>
      </c>
      <c r="C62" s="58">
        <v>23.7</v>
      </c>
      <c r="D62" s="4">
        <f t="shared" si="12"/>
        <v>0.73148148148148151</v>
      </c>
      <c r="E62" s="10">
        <v>15</v>
      </c>
      <c r="F62" s="5">
        <f t="shared" si="18"/>
        <v>1</v>
      </c>
      <c r="G62" s="5">
        <v>10</v>
      </c>
      <c r="H62" s="40">
        <f t="shared" si="13"/>
        <v>0.83888888888888891</v>
      </c>
      <c r="I62" s="41">
        <v>1055</v>
      </c>
      <c r="J62" s="33">
        <f t="shared" si="14"/>
        <v>95.909090909090907</v>
      </c>
      <c r="K62" s="33">
        <f t="shared" si="15"/>
        <v>80.5</v>
      </c>
      <c r="L62" s="33">
        <f t="shared" si="16"/>
        <v>-15.409090909090907</v>
      </c>
      <c r="M62" s="69"/>
      <c r="N62" s="69"/>
      <c r="O62" s="70"/>
      <c r="P62" s="70"/>
      <c r="Q62" s="33">
        <f t="shared" si="17"/>
        <v>80.5</v>
      </c>
      <c r="R62" s="57"/>
      <c r="S62" s="57"/>
      <c r="T62" s="1"/>
      <c r="U62" s="62"/>
      <c r="V62" s="62"/>
      <c r="W62" s="1"/>
      <c r="X62" s="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9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9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9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9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9"/>
      <c r="FE62" s="8"/>
      <c r="FF62" s="8"/>
    </row>
    <row r="63" spans="1:162" s="2" customFormat="1" ht="17.100000000000001" customHeight="1">
      <c r="A63" s="13" t="s">
        <v>47</v>
      </c>
      <c r="B63" s="58">
        <v>84.3</v>
      </c>
      <c r="C63" s="58">
        <v>78.099999999999994</v>
      </c>
      <c r="D63" s="4">
        <f t="shared" si="12"/>
        <v>0.92645314353499408</v>
      </c>
      <c r="E63" s="10">
        <v>15</v>
      </c>
      <c r="F63" s="5">
        <f>F$30</f>
        <v>1</v>
      </c>
      <c r="G63" s="5">
        <v>10</v>
      </c>
      <c r="H63" s="40">
        <f t="shared" si="13"/>
        <v>0.95587188612099649</v>
      </c>
      <c r="I63" s="41">
        <v>2476</v>
      </c>
      <c r="J63" s="33">
        <f t="shared" si="14"/>
        <v>225.09090909090909</v>
      </c>
      <c r="K63" s="33">
        <f t="shared" si="15"/>
        <v>215.2</v>
      </c>
      <c r="L63" s="33">
        <f t="shared" si="16"/>
        <v>-9.8909090909091049</v>
      </c>
      <c r="M63" s="69"/>
      <c r="N63" s="69"/>
      <c r="O63" s="70"/>
      <c r="P63" s="70"/>
      <c r="Q63" s="33">
        <f t="shared" si="17"/>
        <v>215.2</v>
      </c>
      <c r="T63" s="1"/>
      <c r="U63" s="62"/>
      <c r="V63" s="62"/>
      <c r="W63" s="1"/>
      <c r="X63" s="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9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9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9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9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9"/>
      <c r="FE63" s="8"/>
      <c r="FF63" s="8"/>
    </row>
    <row r="64" spans="1:162" s="2" customFormat="1" ht="17.100000000000001" customHeight="1">
      <c r="A64" s="17" t="s">
        <v>48</v>
      </c>
      <c r="B64" s="59"/>
      <c r="C64" s="5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57"/>
      <c r="S64" s="57"/>
      <c r="U64" s="62"/>
      <c r="V64" s="62"/>
      <c r="W64" s="1"/>
      <c r="X64" s="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9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9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9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9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9"/>
      <c r="FE64" s="8"/>
      <c r="FF64" s="8"/>
    </row>
    <row r="65" spans="1:162" s="2" customFormat="1" ht="17.100000000000001" customHeight="1">
      <c r="A65" s="13" t="s">
        <v>49</v>
      </c>
      <c r="B65" s="58">
        <v>2838.9</v>
      </c>
      <c r="C65" s="58">
        <v>3022</v>
      </c>
      <c r="D65" s="4">
        <f t="shared" si="12"/>
        <v>1.0644968121455494</v>
      </c>
      <c r="E65" s="10">
        <v>15</v>
      </c>
      <c r="F65" s="5">
        <f>F$31</f>
        <v>1</v>
      </c>
      <c r="G65" s="5">
        <v>10</v>
      </c>
      <c r="H65" s="40">
        <f t="shared" ref="H65:H128" si="19">(D65*E65+F65*G65)/(E65+G65)</f>
        <v>1.0386980872873297</v>
      </c>
      <c r="I65" s="41">
        <v>57</v>
      </c>
      <c r="J65" s="33">
        <f t="shared" si="14"/>
        <v>5.1818181818181817</v>
      </c>
      <c r="K65" s="33">
        <f t="shared" si="15"/>
        <v>5.4</v>
      </c>
      <c r="L65" s="33">
        <f t="shared" si="16"/>
        <v>0.2181818181818187</v>
      </c>
      <c r="M65" s="69"/>
      <c r="N65" s="69"/>
      <c r="O65" s="70"/>
      <c r="P65" s="70"/>
      <c r="Q65" s="33">
        <f t="shared" si="17"/>
        <v>5.4</v>
      </c>
      <c r="R65" s="57"/>
      <c r="S65" s="57"/>
      <c r="T65" s="1"/>
      <c r="U65" s="62"/>
      <c r="V65" s="62"/>
      <c r="W65" s="1"/>
      <c r="X65" s="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9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9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9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9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9"/>
      <c r="FE65" s="8"/>
      <c r="FF65" s="8"/>
    </row>
    <row r="66" spans="1:162" s="2" customFormat="1" ht="17.100000000000001" customHeight="1">
      <c r="A66" s="13" t="s">
        <v>50</v>
      </c>
      <c r="B66" s="58">
        <v>20.5</v>
      </c>
      <c r="C66" s="58">
        <v>247</v>
      </c>
      <c r="D66" s="4">
        <f t="shared" si="12"/>
        <v>1.3</v>
      </c>
      <c r="E66" s="10">
        <v>15</v>
      </c>
      <c r="F66" s="5">
        <f t="shared" ref="F66:F75" si="20">F$31</f>
        <v>1</v>
      </c>
      <c r="G66" s="5">
        <v>10</v>
      </c>
      <c r="H66" s="40">
        <f t="shared" si="19"/>
        <v>1.18</v>
      </c>
      <c r="I66" s="41">
        <v>887</v>
      </c>
      <c r="J66" s="33">
        <f t="shared" si="14"/>
        <v>80.63636363636364</v>
      </c>
      <c r="K66" s="33">
        <f t="shared" si="15"/>
        <v>95.2</v>
      </c>
      <c r="L66" s="33">
        <f t="shared" si="16"/>
        <v>14.563636363636363</v>
      </c>
      <c r="M66" s="69"/>
      <c r="N66" s="69"/>
      <c r="O66" s="70"/>
      <c r="P66" s="70"/>
      <c r="Q66" s="33">
        <f t="shared" si="17"/>
        <v>95.2</v>
      </c>
      <c r="R66" s="57"/>
      <c r="T66" s="1"/>
      <c r="U66" s="62"/>
      <c r="V66" s="62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9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9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9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9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9"/>
      <c r="FE66" s="8"/>
      <c r="FF66" s="8"/>
    </row>
    <row r="67" spans="1:162" s="2" customFormat="1" ht="17.100000000000001" customHeight="1">
      <c r="A67" s="13" t="s">
        <v>51</v>
      </c>
      <c r="B67" s="58">
        <v>205.8</v>
      </c>
      <c r="C67" s="58">
        <v>400</v>
      </c>
      <c r="D67" s="4">
        <f t="shared" si="12"/>
        <v>1.2743634596695821</v>
      </c>
      <c r="E67" s="10">
        <v>15</v>
      </c>
      <c r="F67" s="5">
        <f t="shared" si="20"/>
        <v>1</v>
      </c>
      <c r="G67" s="5">
        <v>10</v>
      </c>
      <c r="H67" s="40">
        <f t="shared" si="19"/>
        <v>1.1646180758017493</v>
      </c>
      <c r="I67" s="41">
        <v>186</v>
      </c>
      <c r="J67" s="33">
        <f t="shared" si="14"/>
        <v>16.90909090909091</v>
      </c>
      <c r="K67" s="33">
        <f t="shared" si="15"/>
        <v>19.7</v>
      </c>
      <c r="L67" s="33">
        <f t="shared" si="16"/>
        <v>2.7909090909090892</v>
      </c>
      <c r="M67" s="69"/>
      <c r="N67" s="69"/>
      <c r="O67" s="70"/>
      <c r="P67" s="70"/>
      <c r="Q67" s="33">
        <f t="shared" si="17"/>
        <v>19.7</v>
      </c>
      <c r="R67" s="57"/>
      <c r="S67" s="57"/>
      <c r="U67" s="62"/>
      <c r="V67" s="62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9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9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9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9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9"/>
      <c r="FE67" s="8"/>
      <c r="FF67" s="8"/>
    </row>
    <row r="68" spans="1:162" s="2" customFormat="1" ht="17.100000000000001" customHeight="1">
      <c r="A68" s="13" t="s">
        <v>52</v>
      </c>
      <c r="B68" s="58">
        <v>47.7</v>
      </c>
      <c r="C68" s="58">
        <v>58.5</v>
      </c>
      <c r="D68" s="4">
        <f t="shared" si="12"/>
        <v>1.2026415094339622</v>
      </c>
      <c r="E68" s="10">
        <v>15</v>
      </c>
      <c r="F68" s="5">
        <f t="shared" si="20"/>
        <v>1</v>
      </c>
      <c r="G68" s="5">
        <v>10</v>
      </c>
      <c r="H68" s="40">
        <f t="shared" si="19"/>
        <v>1.1215849056603773</v>
      </c>
      <c r="I68" s="41">
        <v>1399</v>
      </c>
      <c r="J68" s="33">
        <f t="shared" si="14"/>
        <v>127.18181818181819</v>
      </c>
      <c r="K68" s="33">
        <f t="shared" si="15"/>
        <v>142.6</v>
      </c>
      <c r="L68" s="33">
        <f t="shared" si="16"/>
        <v>15.418181818181807</v>
      </c>
      <c r="M68" s="69"/>
      <c r="N68" s="69"/>
      <c r="O68" s="70"/>
      <c r="P68" s="70"/>
      <c r="Q68" s="33">
        <f t="shared" si="17"/>
        <v>142.6</v>
      </c>
      <c r="R68" s="57"/>
      <c r="S68" s="57"/>
      <c r="T68" s="1"/>
      <c r="U68" s="62"/>
      <c r="V68" s="62"/>
      <c r="W68" s="1"/>
      <c r="X68" s="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9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9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9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9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9"/>
      <c r="FE68" s="8"/>
      <c r="FF68" s="8"/>
    </row>
    <row r="69" spans="1:162" s="2" customFormat="1" ht="17.100000000000001" customHeight="1">
      <c r="A69" s="13" t="s">
        <v>53</v>
      </c>
      <c r="B69" s="58">
        <v>56.4</v>
      </c>
      <c r="C69" s="58">
        <v>101</v>
      </c>
      <c r="D69" s="4">
        <f t="shared" si="12"/>
        <v>1.2590780141843971</v>
      </c>
      <c r="E69" s="10">
        <v>15</v>
      </c>
      <c r="F69" s="5">
        <f t="shared" si="20"/>
        <v>1</v>
      </c>
      <c r="G69" s="5">
        <v>10</v>
      </c>
      <c r="H69" s="40">
        <f t="shared" si="19"/>
        <v>1.1554468085106384</v>
      </c>
      <c r="I69" s="41">
        <v>1633</v>
      </c>
      <c r="J69" s="33">
        <f t="shared" si="14"/>
        <v>148.45454545454547</v>
      </c>
      <c r="K69" s="33">
        <f t="shared" si="15"/>
        <v>171.5</v>
      </c>
      <c r="L69" s="33">
        <f t="shared" si="16"/>
        <v>23.045454545454533</v>
      </c>
      <c r="M69" s="69"/>
      <c r="N69" s="69"/>
      <c r="O69" s="70"/>
      <c r="P69" s="70"/>
      <c r="Q69" s="33">
        <f t="shared" si="17"/>
        <v>171.5</v>
      </c>
      <c r="R69" s="57"/>
      <c r="S69" s="57"/>
      <c r="T69" s="1"/>
      <c r="U69" s="62"/>
      <c r="V69" s="62"/>
      <c r="W69" s="1"/>
      <c r="X69" s="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9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9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9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9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9"/>
      <c r="FE69" s="8"/>
      <c r="FF69" s="8"/>
    </row>
    <row r="70" spans="1:162" s="2" customFormat="1" ht="17.100000000000001" customHeight="1">
      <c r="A70" s="13" t="s">
        <v>54</v>
      </c>
      <c r="B70" s="58">
        <v>16.100000000000001</v>
      </c>
      <c r="C70" s="58">
        <v>7.9</v>
      </c>
      <c r="D70" s="4">
        <f t="shared" si="12"/>
        <v>0.49068322981366458</v>
      </c>
      <c r="E70" s="10">
        <v>15</v>
      </c>
      <c r="F70" s="5">
        <f t="shared" si="20"/>
        <v>1</v>
      </c>
      <c r="G70" s="5">
        <v>10</v>
      </c>
      <c r="H70" s="40">
        <f t="shared" si="19"/>
        <v>0.69440993788819871</v>
      </c>
      <c r="I70" s="41">
        <v>1089</v>
      </c>
      <c r="J70" s="33">
        <f t="shared" si="14"/>
        <v>99</v>
      </c>
      <c r="K70" s="33">
        <f t="shared" si="15"/>
        <v>68.7</v>
      </c>
      <c r="L70" s="33">
        <f t="shared" si="16"/>
        <v>-30.299999999999997</v>
      </c>
      <c r="M70" s="69"/>
      <c r="N70" s="69"/>
      <c r="O70" s="70"/>
      <c r="P70" s="70"/>
      <c r="Q70" s="33">
        <f t="shared" si="17"/>
        <v>68.7</v>
      </c>
      <c r="R70" s="57"/>
      <c r="S70" s="57"/>
      <c r="T70" s="1"/>
      <c r="U70" s="62"/>
      <c r="V70" s="62"/>
      <c r="W70" s="1"/>
      <c r="X70" s="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9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9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9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9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9"/>
      <c r="FE70" s="8"/>
      <c r="FF70" s="8"/>
    </row>
    <row r="71" spans="1:162" s="2" customFormat="1" ht="17.100000000000001" customHeight="1">
      <c r="A71" s="13" t="s">
        <v>55</v>
      </c>
      <c r="B71" s="58">
        <v>244.5</v>
      </c>
      <c r="C71" s="58">
        <v>440.8</v>
      </c>
      <c r="D71" s="4">
        <f t="shared" si="12"/>
        <v>1.260286298568507</v>
      </c>
      <c r="E71" s="10">
        <v>15</v>
      </c>
      <c r="F71" s="5">
        <f t="shared" si="20"/>
        <v>1</v>
      </c>
      <c r="G71" s="5">
        <v>10</v>
      </c>
      <c r="H71" s="40">
        <f t="shared" si="19"/>
        <v>1.1561717791411044</v>
      </c>
      <c r="I71" s="41">
        <v>1437</v>
      </c>
      <c r="J71" s="33">
        <f t="shared" si="14"/>
        <v>130.63636363636363</v>
      </c>
      <c r="K71" s="33">
        <f t="shared" si="15"/>
        <v>151</v>
      </c>
      <c r="L71" s="33">
        <f t="shared" si="16"/>
        <v>20.363636363636374</v>
      </c>
      <c r="M71" s="69"/>
      <c r="N71" s="69"/>
      <c r="O71" s="70"/>
      <c r="P71" s="70"/>
      <c r="Q71" s="33">
        <f t="shared" si="17"/>
        <v>151</v>
      </c>
      <c r="T71" s="1"/>
      <c r="U71" s="62"/>
      <c r="V71" s="62"/>
      <c r="W71" s="1"/>
      <c r="X71" s="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9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9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9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9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9"/>
      <c r="FE71" s="8"/>
      <c r="FF71" s="8"/>
    </row>
    <row r="72" spans="1:162" s="2" customFormat="1" ht="17.100000000000001" customHeight="1">
      <c r="A72" s="13" t="s">
        <v>56</v>
      </c>
      <c r="B72" s="58">
        <v>891.1</v>
      </c>
      <c r="C72" s="58">
        <v>967</v>
      </c>
      <c r="D72" s="4">
        <f t="shared" si="12"/>
        <v>1.0851756256312421</v>
      </c>
      <c r="E72" s="10">
        <v>15</v>
      </c>
      <c r="F72" s="5">
        <f t="shared" si="20"/>
        <v>1</v>
      </c>
      <c r="G72" s="5">
        <v>10</v>
      </c>
      <c r="H72" s="40">
        <f t="shared" si="19"/>
        <v>1.0511053753787454</v>
      </c>
      <c r="I72" s="41">
        <v>77</v>
      </c>
      <c r="J72" s="33">
        <f t="shared" si="14"/>
        <v>7</v>
      </c>
      <c r="K72" s="33">
        <f t="shared" si="15"/>
        <v>7.4</v>
      </c>
      <c r="L72" s="33">
        <f t="shared" si="16"/>
        <v>0.40000000000000036</v>
      </c>
      <c r="M72" s="69"/>
      <c r="N72" s="69"/>
      <c r="O72" s="70"/>
      <c r="P72" s="70"/>
      <c r="Q72" s="33">
        <f t="shared" si="17"/>
        <v>7.4</v>
      </c>
      <c r="R72" s="57"/>
      <c r="S72" s="57"/>
      <c r="T72" s="1"/>
      <c r="U72" s="62"/>
      <c r="V72" s="62"/>
      <c r="W72" s="1"/>
      <c r="X72" s="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9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9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9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9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9"/>
      <c r="FE72" s="8"/>
      <c r="FF72" s="8"/>
    </row>
    <row r="73" spans="1:162" s="2" customFormat="1" ht="17.100000000000001" customHeight="1">
      <c r="A73" s="13" t="s">
        <v>57</v>
      </c>
      <c r="B73" s="58">
        <v>174.2</v>
      </c>
      <c r="C73" s="58">
        <v>184.9</v>
      </c>
      <c r="D73" s="4">
        <f t="shared" si="12"/>
        <v>1.0614236509758899</v>
      </c>
      <c r="E73" s="10">
        <v>15</v>
      </c>
      <c r="F73" s="5">
        <f t="shared" si="20"/>
        <v>1</v>
      </c>
      <c r="G73" s="5">
        <v>10</v>
      </c>
      <c r="H73" s="40">
        <f t="shared" si="19"/>
        <v>1.036854190585534</v>
      </c>
      <c r="I73" s="41">
        <v>852</v>
      </c>
      <c r="J73" s="33">
        <f t="shared" si="14"/>
        <v>77.454545454545453</v>
      </c>
      <c r="K73" s="33">
        <f t="shared" si="15"/>
        <v>80.3</v>
      </c>
      <c r="L73" s="33">
        <f t="shared" si="16"/>
        <v>2.8454545454545439</v>
      </c>
      <c r="M73" s="69"/>
      <c r="N73" s="69"/>
      <c r="O73" s="70"/>
      <c r="P73" s="70"/>
      <c r="Q73" s="33">
        <f t="shared" si="17"/>
        <v>80.3</v>
      </c>
      <c r="R73" s="57"/>
      <c r="S73" s="57"/>
      <c r="T73" s="1"/>
      <c r="U73" s="62"/>
      <c r="V73" s="62"/>
      <c r="W73" s="1"/>
      <c r="X73" s="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9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9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9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9"/>
      <c r="FE73" s="8"/>
      <c r="FF73" s="8"/>
    </row>
    <row r="74" spans="1:162" s="2" customFormat="1" ht="17.100000000000001" customHeight="1">
      <c r="A74" s="13" t="s">
        <v>58</v>
      </c>
      <c r="B74" s="58">
        <v>13.8</v>
      </c>
      <c r="C74" s="58">
        <v>277.60000000000002</v>
      </c>
      <c r="D74" s="4">
        <f t="shared" si="12"/>
        <v>1.3</v>
      </c>
      <c r="E74" s="10">
        <v>15</v>
      </c>
      <c r="F74" s="5">
        <f t="shared" si="20"/>
        <v>1</v>
      </c>
      <c r="G74" s="5">
        <v>10</v>
      </c>
      <c r="H74" s="40">
        <f t="shared" si="19"/>
        <v>1.18</v>
      </c>
      <c r="I74" s="41">
        <v>974</v>
      </c>
      <c r="J74" s="33">
        <f t="shared" si="14"/>
        <v>88.545454545454547</v>
      </c>
      <c r="K74" s="33">
        <f t="shared" si="15"/>
        <v>104.5</v>
      </c>
      <c r="L74" s="33">
        <f t="shared" si="16"/>
        <v>15.954545454545453</v>
      </c>
      <c r="M74" s="69"/>
      <c r="N74" s="69"/>
      <c r="O74" s="70"/>
      <c r="P74" s="70"/>
      <c r="Q74" s="33">
        <f t="shared" si="17"/>
        <v>104.5</v>
      </c>
      <c r="R74" s="57"/>
      <c r="S74" s="57"/>
      <c r="T74" s="1"/>
      <c r="U74" s="62"/>
      <c r="V74" s="62"/>
      <c r="W74" s="1"/>
      <c r="X74" s="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9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9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9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9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9"/>
      <c r="FE74" s="8"/>
      <c r="FF74" s="8"/>
    </row>
    <row r="75" spans="1:162" s="2" customFormat="1" ht="17.100000000000001" customHeight="1">
      <c r="A75" s="13" t="s">
        <v>59</v>
      </c>
      <c r="B75" s="58">
        <v>41.9</v>
      </c>
      <c r="C75" s="58">
        <v>44.3</v>
      </c>
      <c r="D75" s="4">
        <f t="shared" si="12"/>
        <v>1.0572792362768497</v>
      </c>
      <c r="E75" s="10">
        <v>15</v>
      </c>
      <c r="F75" s="5">
        <f t="shared" si="20"/>
        <v>1</v>
      </c>
      <c r="G75" s="5">
        <v>10</v>
      </c>
      <c r="H75" s="40">
        <f t="shared" si="19"/>
        <v>1.0343675417661098</v>
      </c>
      <c r="I75" s="41">
        <v>1010</v>
      </c>
      <c r="J75" s="33">
        <f t="shared" si="14"/>
        <v>91.818181818181813</v>
      </c>
      <c r="K75" s="33">
        <f t="shared" si="15"/>
        <v>95</v>
      </c>
      <c r="L75" s="33">
        <f t="shared" si="16"/>
        <v>3.181818181818187</v>
      </c>
      <c r="M75" s="69"/>
      <c r="N75" s="69"/>
      <c r="O75" s="70"/>
      <c r="P75" s="70"/>
      <c r="Q75" s="33">
        <f t="shared" si="17"/>
        <v>95</v>
      </c>
      <c r="R75" s="57"/>
      <c r="S75" s="57"/>
      <c r="T75" s="1"/>
      <c r="U75" s="62"/>
      <c r="V75" s="62"/>
      <c r="W75" s="1"/>
      <c r="X75" s="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9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9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9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9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9"/>
      <c r="FE75" s="8"/>
      <c r="FF75" s="8"/>
    </row>
    <row r="76" spans="1:162" s="2" customFormat="1" ht="17.100000000000001" customHeight="1">
      <c r="A76" s="13" t="s">
        <v>60</v>
      </c>
      <c r="B76" s="58">
        <v>99.4</v>
      </c>
      <c r="C76" s="58">
        <v>31.3</v>
      </c>
      <c r="D76" s="4">
        <f t="shared" si="12"/>
        <v>0.31488933601609659</v>
      </c>
      <c r="E76" s="10">
        <v>15</v>
      </c>
      <c r="F76" s="5">
        <f>F$31</f>
        <v>1</v>
      </c>
      <c r="G76" s="5">
        <v>10</v>
      </c>
      <c r="H76" s="40">
        <f t="shared" si="19"/>
        <v>0.58893360160965802</v>
      </c>
      <c r="I76" s="41">
        <v>1421</v>
      </c>
      <c r="J76" s="33">
        <f t="shared" si="14"/>
        <v>129.18181818181819</v>
      </c>
      <c r="K76" s="33">
        <f t="shared" si="15"/>
        <v>76.099999999999994</v>
      </c>
      <c r="L76" s="33">
        <f t="shared" si="16"/>
        <v>-53.081818181818193</v>
      </c>
      <c r="M76" s="69"/>
      <c r="N76" s="69"/>
      <c r="O76" s="70"/>
      <c r="P76" s="70"/>
      <c r="Q76" s="33">
        <f t="shared" si="17"/>
        <v>76.099999999999994</v>
      </c>
      <c r="R76" s="57"/>
      <c r="S76" s="57"/>
      <c r="T76" s="1"/>
      <c r="U76" s="62"/>
      <c r="V76" s="62"/>
      <c r="W76" s="1"/>
      <c r="X76" s="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9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9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9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9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9"/>
      <c r="FE76" s="8"/>
      <c r="FF76" s="8"/>
    </row>
    <row r="77" spans="1:162" s="2" customFormat="1" ht="17.100000000000001" customHeight="1">
      <c r="A77" s="17" t="s">
        <v>61</v>
      </c>
      <c r="B77" s="59"/>
      <c r="C77" s="5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57"/>
      <c r="S77" s="57"/>
      <c r="T77" s="1"/>
      <c r="U77" s="62"/>
      <c r="V77" s="62"/>
      <c r="W77" s="1"/>
      <c r="X77" s="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9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9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9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9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9"/>
      <c r="FE77" s="8"/>
      <c r="FF77" s="8"/>
    </row>
    <row r="78" spans="1:162" s="2" customFormat="1" ht="17.100000000000001" customHeight="1">
      <c r="A78" s="13" t="s">
        <v>62</v>
      </c>
      <c r="B78" s="58">
        <v>209.2</v>
      </c>
      <c r="C78" s="58">
        <v>206.2</v>
      </c>
      <c r="D78" s="4">
        <f t="shared" si="12"/>
        <v>0.98565965583173998</v>
      </c>
      <c r="E78" s="10">
        <v>15</v>
      </c>
      <c r="F78" s="5">
        <f>F$32</f>
        <v>1</v>
      </c>
      <c r="G78" s="5">
        <v>10</v>
      </c>
      <c r="H78" s="40">
        <f t="shared" si="19"/>
        <v>0.99139579349904405</v>
      </c>
      <c r="I78" s="41">
        <v>2289</v>
      </c>
      <c r="J78" s="33">
        <f t="shared" si="14"/>
        <v>208.09090909090909</v>
      </c>
      <c r="K78" s="33">
        <f t="shared" si="15"/>
        <v>206.3</v>
      </c>
      <c r="L78" s="33">
        <f t="shared" si="16"/>
        <v>-1.7909090909090821</v>
      </c>
      <c r="M78" s="69"/>
      <c r="N78" s="69"/>
      <c r="O78" s="70"/>
      <c r="P78" s="70"/>
      <c r="Q78" s="33">
        <f t="shared" si="17"/>
        <v>206.3</v>
      </c>
      <c r="R78" s="57"/>
      <c r="S78" s="57"/>
      <c r="T78" s="1"/>
      <c r="U78" s="62"/>
      <c r="V78" s="62"/>
      <c r="W78" s="1"/>
      <c r="X78" s="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9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9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9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9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9"/>
      <c r="FE78" s="8"/>
      <c r="FF78" s="8"/>
    </row>
    <row r="79" spans="1:162" s="2" customFormat="1" ht="17.100000000000001" customHeight="1">
      <c r="A79" s="13" t="s">
        <v>63</v>
      </c>
      <c r="B79" s="58">
        <v>770.3</v>
      </c>
      <c r="C79" s="58">
        <v>938.6</v>
      </c>
      <c r="D79" s="4">
        <f t="shared" si="12"/>
        <v>1.2018486304037388</v>
      </c>
      <c r="E79" s="10">
        <v>15</v>
      </c>
      <c r="F79" s="5">
        <f t="shared" ref="F79:F82" si="21">F$32</f>
        <v>1</v>
      </c>
      <c r="G79" s="5">
        <v>10</v>
      </c>
      <c r="H79" s="40">
        <f t="shared" si="19"/>
        <v>1.1211091782422433</v>
      </c>
      <c r="I79" s="41">
        <v>1814</v>
      </c>
      <c r="J79" s="33">
        <f t="shared" si="14"/>
        <v>164.90909090909091</v>
      </c>
      <c r="K79" s="33">
        <f t="shared" si="15"/>
        <v>184.9</v>
      </c>
      <c r="L79" s="33">
        <f t="shared" si="16"/>
        <v>19.990909090909099</v>
      </c>
      <c r="M79" s="69"/>
      <c r="N79" s="69"/>
      <c r="O79" s="70"/>
      <c r="P79" s="70"/>
      <c r="Q79" s="33">
        <f t="shared" si="17"/>
        <v>184.9</v>
      </c>
      <c r="R79" s="57"/>
      <c r="S79" s="57"/>
      <c r="T79" s="1"/>
      <c r="U79" s="62"/>
      <c r="V79" s="62"/>
      <c r="W79" s="1"/>
      <c r="X79" s="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9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9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9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9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9"/>
      <c r="FE79" s="8"/>
      <c r="FF79" s="8"/>
    </row>
    <row r="80" spans="1:162" s="2" customFormat="1" ht="17.100000000000001" customHeight="1">
      <c r="A80" s="13" t="s">
        <v>64</v>
      </c>
      <c r="B80" s="58">
        <v>327.5</v>
      </c>
      <c r="C80" s="58">
        <v>112.8</v>
      </c>
      <c r="D80" s="4">
        <f t="shared" si="12"/>
        <v>0.34442748091603054</v>
      </c>
      <c r="E80" s="10">
        <v>15</v>
      </c>
      <c r="F80" s="5">
        <f t="shared" si="21"/>
        <v>1</v>
      </c>
      <c r="G80" s="5">
        <v>10</v>
      </c>
      <c r="H80" s="40">
        <f t="shared" si="19"/>
        <v>0.60665648854961829</v>
      </c>
      <c r="I80" s="41">
        <v>2179</v>
      </c>
      <c r="J80" s="33">
        <f t="shared" si="14"/>
        <v>198.09090909090909</v>
      </c>
      <c r="K80" s="33">
        <f t="shared" si="15"/>
        <v>120.2</v>
      </c>
      <c r="L80" s="33">
        <f t="shared" si="16"/>
        <v>-77.890909090909091</v>
      </c>
      <c r="M80" s="69"/>
      <c r="N80" s="69"/>
      <c r="O80" s="70"/>
      <c r="P80" s="70"/>
      <c r="Q80" s="33">
        <f t="shared" si="17"/>
        <v>120.2</v>
      </c>
      <c r="R80" s="57"/>
      <c r="S80" s="57"/>
      <c r="T80" s="1"/>
      <c r="U80" s="62"/>
      <c r="V80" s="62"/>
      <c r="W80" s="1"/>
      <c r="X80" s="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9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9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9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9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9"/>
      <c r="FE80" s="8"/>
      <c r="FF80" s="8"/>
    </row>
    <row r="81" spans="1:162" s="2" customFormat="1" ht="17.100000000000001" customHeight="1">
      <c r="A81" s="13" t="s">
        <v>65</v>
      </c>
      <c r="B81" s="58">
        <v>422.9</v>
      </c>
      <c r="C81" s="58">
        <v>498.1</v>
      </c>
      <c r="D81" s="4">
        <f t="shared" si="12"/>
        <v>1.1778198155592339</v>
      </c>
      <c r="E81" s="10">
        <v>15</v>
      </c>
      <c r="F81" s="5">
        <f t="shared" si="21"/>
        <v>1</v>
      </c>
      <c r="G81" s="5">
        <v>10</v>
      </c>
      <c r="H81" s="40">
        <f t="shared" si="19"/>
        <v>1.1066918893355404</v>
      </c>
      <c r="I81" s="41">
        <v>972</v>
      </c>
      <c r="J81" s="33">
        <f t="shared" si="14"/>
        <v>88.36363636363636</v>
      </c>
      <c r="K81" s="33">
        <f t="shared" si="15"/>
        <v>97.8</v>
      </c>
      <c r="L81" s="33">
        <f t="shared" si="16"/>
        <v>9.4363636363636374</v>
      </c>
      <c r="M81" s="69"/>
      <c r="N81" s="69"/>
      <c r="O81" s="70"/>
      <c r="P81" s="70"/>
      <c r="Q81" s="33">
        <f t="shared" si="17"/>
        <v>97.8</v>
      </c>
      <c r="R81" s="57"/>
      <c r="S81" s="57"/>
      <c r="T81" s="1"/>
      <c r="U81" s="62"/>
      <c r="V81" s="62"/>
      <c r="W81" s="1"/>
      <c r="X81" s="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9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9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9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9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9"/>
      <c r="FE81" s="8"/>
      <c r="FF81" s="8"/>
    </row>
    <row r="82" spans="1:162" s="2" customFormat="1" ht="17.100000000000001" customHeight="1">
      <c r="A82" s="13" t="s">
        <v>66</v>
      </c>
      <c r="B82" s="58">
        <v>76.5</v>
      </c>
      <c r="C82" s="58">
        <v>74.900000000000006</v>
      </c>
      <c r="D82" s="4">
        <f t="shared" si="12"/>
        <v>0.97908496732026151</v>
      </c>
      <c r="E82" s="10">
        <v>15</v>
      </c>
      <c r="F82" s="5">
        <f t="shared" si="21"/>
        <v>1</v>
      </c>
      <c r="G82" s="5">
        <v>10</v>
      </c>
      <c r="H82" s="40">
        <f t="shared" si="19"/>
        <v>0.98745098039215695</v>
      </c>
      <c r="I82" s="41">
        <v>2602</v>
      </c>
      <c r="J82" s="33">
        <f t="shared" si="14"/>
        <v>236.54545454545453</v>
      </c>
      <c r="K82" s="33">
        <f t="shared" si="15"/>
        <v>233.6</v>
      </c>
      <c r="L82" s="33">
        <f t="shared" si="16"/>
        <v>-2.9454545454545382</v>
      </c>
      <c r="M82" s="69"/>
      <c r="N82" s="69"/>
      <c r="O82" s="70"/>
      <c r="P82" s="70"/>
      <c r="Q82" s="33">
        <f t="shared" si="17"/>
        <v>233.6</v>
      </c>
      <c r="T82" s="1"/>
      <c r="U82" s="62"/>
      <c r="V82" s="62"/>
      <c r="W82" s="1"/>
      <c r="X82" s="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9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9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9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9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9"/>
      <c r="FE82" s="8"/>
      <c r="FF82" s="8"/>
    </row>
    <row r="83" spans="1:162" s="2" customFormat="1" ht="17.100000000000001" customHeight="1">
      <c r="A83" s="17" t="s">
        <v>67</v>
      </c>
      <c r="B83" s="59"/>
      <c r="C83" s="5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57"/>
      <c r="S83" s="57"/>
      <c r="T83" s="1"/>
      <c r="U83" s="62"/>
      <c r="V83" s="62"/>
      <c r="W83" s="1"/>
      <c r="X83" s="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9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9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9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9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9"/>
      <c r="FE83" s="8"/>
      <c r="FF83" s="8"/>
    </row>
    <row r="84" spans="1:162" s="2" customFormat="1" ht="17.100000000000001" customHeight="1">
      <c r="A84" s="13" t="s">
        <v>68</v>
      </c>
      <c r="B84" s="58">
        <v>278.39999999999998</v>
      </c>
      <c r="C84" s="58">
        <v>109.1</v>
      </c>
      <c r="D84" s="4">
        <f t="shared" si="12"/>
        <v>0.39188218390804597</v>
      </c>
      <c r="E84" s="10">
        <v>15</v>
      </c>
      <c r="F84" s="5">
        <f>F$33</f>
        <v>1</v>
      </c>
      <c r="G84" s="5">
        <v>10</v>
      </c>
      <c r="H84" s="40">
        <f t="shared" si="19"/>
        <v>0.63512931034482767</v>
      </c>
      <c r="I84" s="41">
        <v>602</v>
      </c>
      <c r="J84" s="33">
        <f t="shared" si="14"/>
        <v>54.727272727272727</v>
      </c>
      <c r="K84" s="33">
        <f t="shared" si="15"/>
        <v>34.799999999999997</v>
      </c>
      <c r="L84" s="33">
        <f t="shared" si="16"/>
        <v>-19.927272727272729</v>
      </c>
      <c r="M84" s="69"/>
      <c r="N84" s="69"/>
      <c r="O84" s="70"/>
      <c r="P84" s="70"/>
      <c r="Q84" s="33">
        <f t="shared" si="17"/>
        <v>34.799999999999997</v>
      </c>
      <c r="R84" s="57"/>
      <c r="S84" s="57"/>
      <c r="T84" s="1"/>
      <c r="U84" s="62"/>
      <c r="V84" s="62"/>
      <c r="W84" s="1"/>
      <c r="X84" s="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9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9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9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9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9"/>
      <c r="FE84" s="8"/>
      <c r="FF84" s="8"/>
    </row>
    <row r="85" spans="1:162" s="2" customFormat="1" ht="17.100000000000001" customHeight="1">
      <c r="A85" s="13" t="s">
        <v>69</v>
      </c>
      <c r="B85" s="58">
        <v>1484</v>
      </c>
      <c r="C85" s="58">
        <v>1124.3</v>
      </c>
      <c r="D85" s="4">
        <f t="shared" si="12"/>
        <v>0.75761455525606469</v>
      </c>
      <c r="E85" s="10">
        <v>15</v>
      </c>
      <c r="F85" s="5">
        <f t="shared" ref="F85:F91" si="22">F$33</f>
        <v>1</v>
      </c>
      <c r="G85" s="5">
        <v>10</v>
      </c>
      <c r="H85" s="40">
        <f t="shared" si="19"/>
        <v>0.85456873315363879</v>
      </c>
      <c r="I85" s="41">
        <v>570</v>
      </c>
      <c r="J85" s="33">
        <f t="shared" si="14"/>
        <v>51.81818181818182</v>
      </c>
      <c r="K85" s="33">
        <f t="shared" si="15"/>
        <v>44.3</v>
      </c>
      <c r="L85" s="33">
        <f t="shared" si="16"/>
        <v>-7.518181818181823</v>
      </c>
      <c r="M85" s="69"/>
      <c r="N85" s="69"/>
      <c r="O85" s="70"/>
      <c r="P85" s="70"/>
      <c r="Q85" s="33">
        <f t="shared" si="17"/>
        <v>44.3</v>
      </c>
      <c r="R85" s="57"/>
      <c r="S85" s="57"/>
      <c r="T85" s="1"/>
      <c r="U85" s="62"/>
      <c r="V85" s="62"/>
      <c r="W85" s="1"/>
      <c r="X85" s="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9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9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9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9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9"/>
      <c r="FE85" s="8"/>
      <c r="FF85" s="8"/>
    </row>
    <row r="86" spans="1:162" s="2" customFormat="1" ht="17.100000000000001" customHeight="1">
      <c r="A86" s="13" t="s">
        <v>70</v>
      </c>
      <c r="B86" s="58">
        <v>23.2</v>
      </c>
      <c r="C86" s="58">
        <v>69.3</v>
      </c>
      <c r="D86" s="4">
        <f t="shared" si="12"/>
        <v>1.3</v>
      </c>
      <c r="E86" s="10">
        <v>15</v>
      </c>
      <c r="F86" s="5">
        <f t="shared" si="22"/>
        <v>1</v>
      </c>
      <c r="G86" s="5">
        <v>10</v>
      </c>
      <c r="H86" s="40">
        <f t="shared" si="19"/>
        <v>1.18</v>
      </c>
      <c r="I86" s="41">
        <v>849</v>
      </c>
      <c r="J86" s="33">
        <f t="shared" si="14"/>
        <v>77.181818181818187</v>
      </c>
      <c r="K86" s="33">
        <f t="shared" si="15"/>
        <v>91.1</v>
      </c>
      <c r="L86" s="33">
        <f t="shared" si="16"/>
        <v>13.918181818181807</v>
      </c>
      <c r="M86" s="69"/>
      <c r="N86" s="69"/>
      <c r="O86" s="70"/>
      <c r="P86" s="70"/>
      <c r="Q86" s="33">
        <f t="shared" si="17"/>
        <v>91.1</v>
      </c>
      <c r="R86" s="57"/>
      <c r="S86" s="57"/>
      <c r="T86" s="1"/>
      <c r="U86" s="62"/>
      <c r="V86" s="62"/>
      <c r="W86" s="1"/>
      <c r="X86" s="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9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9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9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9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9"/>
      <c r="FE86" s="8"/>
      <c r="FF86" s="8"/>
    </row>
    <row r="87" spans="1:162" s="2" customFormat="1" ht="17.100000000000001" customHeight="1">
      <c r="A87" s="13" t="s">
        <v>71</v>
      </c>
      <c r="B87" s="58">
        <v>157.5</v>
      </c>
      <c r="C87" s="58">
        <v>121.1</v>
      </c>
      <c r="D87" s="4">
        <f t="shared" si="12"/>
        <v>0.76888888888888884</v>
      </c>
      <c r="E87" s="10">
        <v>15</v>
      </c>
      <c r="F87" s="5">
        <f t="shared" si="22"/>
        <v>1</v>
      </c>
      <c r="G87" s="5">
        <v>10</v>
      </c>
      <c r="H87" s="40">
        <f t="shared" si="19"/>
        <v>0.86133333333333328</v>
      </c>
      <c r="I87" s="41">
        <v>1096</v>
      </c>
      <c r="J87" s="33">
        <f t="shared" si="14"/>
        <v>99.63636363636364</v>
      </c>
      <c r="K87" s="33">
        <f t="shared" si="15"/>
        <v>85.8</v>
      </c>
      <c r="L87" s="33">
        <f t="shared" si="16"/>
        <v>-13.836363636363643</v>
      </c>
      <c r="M87" s="69"/>
      <c r="N87" s="69"/>
      <c r="O87" s="70"/>
      <c r="P87" s="70"/>
      <c r="Q87" s="33">
        <f t="shared" si="17"/>
        <v>85.8</v>
      </c>
      <c r="R87" s="57"/>
      <c r="S87" s="57"/>
      <c r="T87" s="1"/>
      <c r="U87" s="62"/>
      <c r="V87" s="62"/>
      <c r="W87" s="1"/>
      <c r="X87" s="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9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9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9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9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9"/>
      <c r="FE87" s="8"/>
      <c r="FF87" s="8"/>
    </row>
    <row r="88" spans="1:162" s="2" customFormat="1" ht="17.100000000000001" customHeight="1">
      <c r="A88" s="13" t="s">
        <v>72</v>
      </c>
      <c r="B88" s="58">
        <v>114.5</v>
      </c>
      <c r="C88" s="58">
        <v>56.8</v>
      </c>
      <c r="D88" s="4">
        <f t="shared" si="12"/>
        <v>0.49606986899563316</v>
      </c>
      <c r="E88" s="10">
        <v>15</v>
      </c>
      <c r="F88" s="5">
        <f t="shared" si="22"/>
        <v>1</v>
      </c>
      <c r="G88" s="5">
        <v>10</v>
      </c>
      <c r="H88" s="40">
        <f t="shared" si="19"/>
        <v>0.6976419213973799</v>
      </c>
      <c r="I88" s="41">
        <v>433</v>
      </c>
      <c r="J88" s="33">
        <f t="shared" si="14"/>
        <v>39.363636363636367</v>
      </c>
      <c r="K88" s="33">
        <f t="shared" si="15"/>
        <v>27.5</v>
      </c>
      <c r="L88" s="33">
        <f t="shared" si="16"/>
        <v>-11.863636363636367</v>
      </c>
      <c r="M88" s="69"/>
      <c r="N88" s="69"/>
      <c r="O88" s="70"/>
      <c r="P88" s="70"/>
      <c r="Q88" s="33">
        <f t="shared" si="17"/>
        <v>27.5</v>
      </c>
      <c r="R88" s="57"/>
      <c r="S88" s="57"/>
      <c r="T88" s="1"/>
      <c r="U88" s="62"/>
      <c r="V88" s="62"/>
      <c r="W88" s="1"/>
      <c r="X88" s="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9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9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9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9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9"/>
      <c r="FE88" s="8"/>
      <c r="FF88" s="8"/>
    </row>
    <row r="89" spans="1:162" s="2" customFormat="1" ht="17.100000000000001" customHeight="1">
      <c r="A89" s="13" t="s">
        <v>73</v>
      </c>
      <c r="B89" s="58">
        <v>81.099999999999994</v>
      </c>
      <c r="C89" s="58">
        <v>71.3</v>
      </c>
      <c r="D89" s="4">
        <f t="shared" si="12"/>
        <v>0.87916152897657218</v>
      </c>
      <c r="E89" s="10">
        <v>15</v>
      </c>
      <c r="F89" s="5">
        <f t="shared" si="22"/>
        <v>1</v>
      </c>
      <c r="G89" s="5">
        <v>10</v>
      </c>
      <c r="H89" s="40">
        <f t="shared" si="19"/>
        <v>0.9274969173859432</v>
      </c>
      <c r="I89" s="41">
        <v>1576</v>
      </c>
      <c r="J89" s="33">
        <f t="shared" si="14"/>
        <v>143.27272727272728</v>
      </c>
      <c r="K89" s="33">
        <f t="shared" si="15"/>
        <v>132.9</v>
      </c>
      <c r="L89" s="33">
        <f t="shared" si="16"/>
        <v>-10.372727272727275</v>
      </c>
      <c r="M89" s="69"/>
      <c r="N89" s="69"/>
      <c r="O89" s="70"/>
      <c r="P89" s="70"/>
      <c r="Q89" s="33">
        <f t="shared" si="17"/>
        <v>132.9</v>
      </c>
      <c r="R89" s="57"/>
      <c r="S89" s="57"/>
      <c r="T89" s="1"/>
      <c r="U89" s="62"/>
      <c r="V89" s="62"/>
      <c r="W89" s="1"/>
      <c r="X89" s="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9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9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9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9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9"/>
      <c r="FE89" s="8"/>
      <c r="FF89" s="8"/>
    </row>
    <row r="90" spans="1:162" s="2" customFormat="1" ht="17.100000000000001" customHeight="1">
      <c r="A90" s="13" t="s">
        <v>74</v>
      </c>
      <c r="B90" s="58">
        <v>259.2</v>
      </c>
      <c r="C90" s="58">
        <v>64.400000000000006</v>
      </c>
      <c r="D90" s="4">
        <f t="shared" si="12"/>
        <v>0.24845679012345681</v>
      </c>
      <c r="E90" s="10">
        <v>15</v>
      </c>
      <c r="F90" s="5">
        <f t="shared" si="22"/>
        <v>1</v>
      </c>
      <c r="G90" s="5">
        <v>10</v>
      </c>
      <c r="H90" s="40">
        <f t="shared" si="19"/>
        <v>0.54907407407407405</v>
      </c>
      <c r="I90" s="41">
        <v>1537</v>
      </c>
      <c r="J90" s="33">
        <f t="shared" si="14"/>
        <v>139.72727272727272</v>
      </c>
      <c r="K90" s="33">
        <f t="shared" si="15"/>
        <v>76.7</v>
      </c>
      <c r="L90" s="33">
        <f t="shared" si="16"/>
        <v>-63.027272727272717</v>
      </c>
      <c r="M90" s="69"/>
      <c r="N90" s="69"/>
      <c r="O90" s="70"/>
      <c r="P90" s="70"/>
      <c r="Q90" s="33">
        <f t="shared" si="17"/>
        <v>76.7</v>
      </c>
      <c r="R90" s="57"/>
      <c r="S90" s="57"/>
      <c r="T90" s="1"/>
      <c r="U90" s="62"/>
      <c r="V90" s="62"/>
      <c r="W90" s="1"/>
      <c r="X90" s="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9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9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9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9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9"/>
      <c r="FE90" s="8"/>
      <c r="FF90" s="8"/>
    </row>
    <row r="91" spans="1:162" s="2" customFormat="1" ht="17.100000000000001" customHeight="1">
      <c r="A91" s="13" t="s">
        <v>75</v>
      </c>
      <c r="B91" s="58">
        <v>409.5</v>
      </c>
      <c r="C91" s="58">
        <v>119.2</v>
      </c>
      <c r="D91" s="4">
        <f t="shared" si="12"/>
        <v>0.29108669108669111</v>
      </c>
      <c r="E91" s="10">
        <v>15</v>
      </c>
      <c r="F91" s="5">
        <f t="shared" si="22"/>
        <v>1</v>
      </c>
      <c r="G91" s="5">
        <v>10</v>
      </c>
      <c r="H91" s="40">
        <f t="shared" si="19"/>
        <v>0.57465201465201465</v>
      </c>
      <c r="I91" s="41">
        <v>749</v>
      </c>
      <c r="J91" s="33">
        <f t="shared" si="14"/>
        <v>68.090909090909093</v>
      </c>
      <c r="K91" s="33">
        <f t="shared" si="15"/>
        <v>39.1</v>
      </c>
      <c r="L91" s="33">
        <f t="shared" si="16"/>
        <v>-28.990909090909092</v>
      </c>
      <c r="M91" s="69"/>
      <c r="N91" s="69"/>
      <c r="O91" s="70"/>
      <c r="P91" s="70"/>
      <c r="Q91" s="33">
        <f t="shared" si="17"/>
        <v>39.1</v>
      </c>
      <c r="T91" s="1"/>
      <c r="U91" s="62"/>
      <c r="V91" s="62"/>
      <c r="W91" s="1"/>
      <c r="X91" s="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9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9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9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9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9"/>
      <c r="FE91" s="8"/>
      <c r="FF91" s="8"/>
    </row>
    <row r="92" spans="1:162" s="2" customFormat="1" ht="17.100000000000001" customHeight="1">
      <c r="A92" s="17" t="s">
        <v>76</v>
      </c>
      <c r="B92" s="59"/>
      <c r="C92" s="5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57"/>
      <c r="S92" s="57"/>
      <c r="U92" s="62"/>
      <c r="V92" s="62"/>
      <c r="W92" s="1"/>
      <c r="X92" s="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9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9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9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9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9"/>
      <c r="FE92" s="8"/>
      <c r="FF92" s="8"/>
    </row>
    <row r="93" spans="1:162" s="2" customFormat="1" ht="17.100000000000001" customHeight="1">
      <c r="A93" s="13" t="s">
        <v>77</v>
      </c>
      <c r="B93" s="58">
        <v>285</v>
      </c>
      <c r="C93" s="58">
        <v>691</v>
      </c>
      <c r="D93" s="4">
        <f t="shared" si="12"/>
        <v>1.3</v>
      </c>
      <c r="E93" s="10">
        <v>15</v>
      </c>
      <c r="F93" s="5">
        <f>F$34</f>
        <v>1</v>
      </c>
      <c r="G93" s="5">
        <v>10</v>
      </c>
      <c r="H93" s="40">
        <f t="shared" si="19"/>
        <v>1.18</v>
      </c>
      <c r="I93" s="41">
        <v>1663</v>
      </c>
      <c r="J93" s="33">
        <f t="shared" si="14"/>
        <v>151.18181818181819</v>
      </c>
      <c r="K93" s="33">
        <f t="shared" si="15"/>
        <v>178.4</v>
      </c>
      <c r="L93" s="33">
        <f t="shared" si="16"/>
        <v>27.218181818181819</v>
      </c>
      <c r="M93" s="69"/>
      <c r="N93" s="69"/>
      <c r="O93" s="70"/>
      <c r="P93" s="70"/>
      <c r="Q93" s="33">
        <f t="shared" si="17"/>
        <v>178.4</v>
      </c>
      <c r="R93" s="57"/>
      <c r="S93" s="57"/>
      <c r="U93" s="62"/>
      <c r="V93" s="62"/>
      <c r="W93" s="1"/>
      <c r="X93" s="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9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9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9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9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9"/>
      <c r="FE93" s="8"/>
      <c r="FF93" s="8"/>
    </row>
    <row r="94" spans="1:162" s="2" customFormat="1" ht="17.100000000000001" customHeight="1">
      <c r="A94" s="42" t="s">
        <v>78</v>
      </c>
      <c r="B94" s="58">
        <v>880</v>
      </c>
      <c r="C94" s="58">
        <v>798.5</v>
      </c>
      <c r="D94" s="4">
        <f t="shared" si="12"/>
        <v>0.9073863636363636</v>
      </c>
      <c r="E94" s="10">
        <v>15</v>
      </c>
      <c r="F94" s="5">
        <f t="shared" ref="F94:F101" si="23">F$34</f>
        <v>1</v>
      </c>
      <c r="G94" s="5">
        <v>10</v>
      </c>
      <c r="H94" s="40">
        <f t="shared" si="19"/>
        <v>0.94443181818181809</v>
      </c>
      <c r="I94" s="41">
        <v>1148</v>
      </c>
      <c r="J94" s="33">
        <f t="shared" si="14"/>
        <v>104.36363636363636</v>
      </c>
      <c r="K94" s="33">
        <f t="shared" si="15"/>
        <v>98.6</v>
      </c>
      <c r="L94" s="33">
        <f t="shared" si="16"/>
        <v>-5.7636363636363654</v>
      </c>
      <c r="M94" s="69"/>
      <c r="N94" s="69"/>
      <c r="O94" s="70"/>
      <c r="P94" s="70"/>
      <c r="Q94" s="33">
        <f t="shared" si="17"/>
        <v>98.6</v>
      </c>
      <c r="R94" s="57"/>
      <c r="S94" s="57"/>
      <c r="U94" s="62"/>
      <c r="V94" s="6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9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9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9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9"/>
      <c r="FE94" s="8"/>
      <c r="FF94" s="8"/>
    </row>
    <row r="95" spans="1:162" s="2" customFormat="1" ht="17.100000000000001" customHeight="1">
      <c r="A95" s="13" t="s">
        <v>79</v>
      </c>
      <c r="B95" s="58">
        <v>26.1</v>
      </c>
      <c r="C95" s="58">
        <v>24.2</v>
      </c>
      <c r="D95" s="4">
        <f t="shared" si="12"/>
        <v>0.92720306513409956</v>
      </c>
      <c r="E95" s="10">
        <v>15</v>
      </c>
      <c r="F95" s="5">
        <f t="shared" si="23"/>
        <v>1</v>
      </c>
      <c r="G95" s="5">
        <v>10</v>
      </c>
      <c r="H95" s="40">
        <f t="shared" si="19"/>
        <v>0.95632183908045976</v>
      </c>
      <c r="I95" s="41">
        <v>2926</v>
      </c>
      <c r="J95" s="33">
        <f t="shared" si="14"/>
        <v>266</v>
      </c>
      <c r="K95" s="33">
        <f t="shared" si="15"/>
        <v>254.4</v>
      </c>
      <c r="L95" s="33">
        <f t="shared" si="16"/>
        <v>-11.599999999999994</v>
      </c>
      <c r="M95" s="69"/>
      <c r="N95" s="69"/>
      <c r="O95" s="70"/>
      <c r="P95" s="70"/>
      <c r="Q95" s="33">
        <f t="shared" si="17"/>
        <v>254.4</v>
      </c>
      <c r="R95" s="57"/>
      <c r="S95" s="57"/>
      <c r="U95" s="62"/>
      <c r="V95" s="62"/>
      <c r="W95" s="1"/>
      <c r="X95" s="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9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9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9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9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9"/>
      <c r="FE95" s="8"/>
      <c r="FF95" s="8"/>
    </row>
    <row r="96" spans="1:162" s="2" customFormat="1" ht="17.100000000000001" customHeight="1">
      <c r="A96" s="13" t="s">
        <v>80</v>
      </c>
      <c r="B96" s="58">
        <v>67.8</v>
      </c>
      <c r="C96" s="58">
        <v>186.6</v>
      </c>
      <c r="D96" s="4">
        <f t="shared" si="12"/>
        <v>1.3</v>
      </c>
      <c r="E96" s="10">
        <v>15</v>
      </c>
      <c r="F96" s="5">
        <f t="shared" si="23"/>
        <v>1</v>
      </c>
      <c r="G96" s="5">
        <v>10</v>
      </c>
      <c r="H96" s="40">
        <f t="shared" si="19"/>
        <v>1.18</v>
      </c>
      <c r="I96" s="41">
        <v>2933</v>
      </c>
      <c r="J96" s="33">
        <f t="shared" si="14"/>
        <v>266.63636363636363</v>
      </c>
      <c r="K96" s="33">
        <f t="shared" si="15"/>
        <v>314.60000000000002</v>
      </c>
      <c r="L96" s="33">
        <f t="shared" si="16"/>
        <v>47.963636363636397</v>
      </c>
      <c r="M96" s="69"/>
      <c r="N96" s="69"/>
      <c r="O96" s="70"/>
      <c r="P96" s="70"/>
      <c r="Q96" s="33">
        <f t="shared" si="17"/>
        <v>314.60000000000002</v>
      </c>
      <c r="R96" s="57"/>
      <c r="S96" s="57"/>
      <c r="U96" s="62"/>
      <c r="V96" s="62"/>
      <c r="W96" s="1"/>
      <c r="X96" s="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9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9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9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9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9"/>
      <c r="FE96" s="8"/>
      <c r="FF96" s="8"/>
    </row>
    <row r="97" spans="1:162" s="2" customFormat="1" ht="17.100000000000001" customHeight="1">
      <c r="A97" s="13" t="s">
        <v>81</v>
      </c>
      <c r="B97" s="58">
        <v>33.5</v>
      </c>
      <c r="C97" s="58">
        <v>243.6</v>
      </c>
      <c r="D97" s="4">
        <f t="shared" si="12"/>
        <v>1.3</v>
      </c>
      <c r="E97" s="10">
        <v>15</v>
      </c>
      <c r="F97" s="5">
        <f t="shared" si="23"/>
        <v>1</v>
      </c>
      <c r="G97" s="5">
        <v>10</v>
      </c>
      <c r="H97" s="40">
        <f t="shared" si="19"/>
        <v>1.18</v>
      </c>
      <c r="I97" s="41">
        <v>2065</v>
      </c>
      <c r="J97" s="33">
        <f t="shared" si="14"/>
        <v>187.72727272727272</v>
      </c>
      <c r="K97" s="33">
        <f t="shared" si="15"/>
        <v>221.5</v>
      </c>
      <c r="L97" s="33">
        <f t="shared" si="16"/>
        <v>33.77272727272728</v>
      </c>
      <c r="M97" s="69"/>
      <c r="N97" s="69"/>
      <c r="O97" s="70"/>
      <c r="P97" s="70"/>
      <c r="Q97" s="33">
        <f t="shared" si="17"/>
        <v>221.5</v>
      </c>
      <c r="R97" s="57"/>
      <c r="S97" s="57"/>
      <c r="U97" s="62"/>
      <c r="V97" s="62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9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9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9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9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9"/>
      <c r="FE97" s="8"/>
      <c r="FF97" s="8"/>
    </row>
    <row r="98" spans="1:162" s="2" customFormat="1" ht="17.100000000000001" customHeight="1">
      <c r="A98" s="13" t="s">
        <v>82</v>
      </c>
      <c r="B98" s="58">
        <v>73.599999999999994</v>
      </c>
      <c r="C98" s="58">
        <v>101.5</v>
      </c>
      <c r="D98" s="4">
        <f t="shared" si="12"/>
        <v>1.2179076086956522</v>
      </c>
      <c r="E98" s="10">
        <v>15</v>
      </c>
      <c r="F98" s="5">
        <f t="shared" si="23"/>
        <v>1</v>
      </c>
      <c r="G98" s="5">
        <v>10</v>
      </c>
      <c r="H98" s="40">
        <f t="shared" si="19"/>
        <v>1.1307445652173913</v>
      </c>
      <c r="I98" s="41">
        <v>1735</v>
      </c>
      <c r="J98" s="33">
        <f t="shared" si="14"/>
        <v>157.72727272727272</v>
      </c>
      <c r="K98" s="33">
        <f t="shared" si="15"/>
        <v>178.3</v>
      </c>
      <c r="L98" s="33">
        <f t="shared" si="16"/>
        <v>20.572727272727292</v>
      </c>
      <c r="M98" s="69"/>
      <c r="N98" s="69"/>
      <c r="O98" s="70"/>
      <c r="P98" s="70"/>
      <c r="Q98" s="33">
        <f t="shared" si="17"/>
        <v>178.3</v>
      </c>
      <c r="R98" s="57"/>
      <c r="S98" s="57"/>
      <c r="U98" s="62"/>
      <c r="V98" s="62"/>
      <c r="W98" s="1"/>
      <c r="X98" s="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9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9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9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9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9"/>
      <c r="FE98" s="8"/>
      <c r="FF98" s="8"/>
    </row>
    <row r="99" spans="1:162" s="2" customFormat="1" ht="17.100000000000001" customHeight="1">
      <c r="A99" s="13" t="s">
        <v>83</v>
      </c>
      <c r="B99" s="58">
        <v>57.3</v>
      </c>
      <c r="C99" s="58">
        <v>2.8</v>
      </c>
      <c r="D99" s="4">
        <f t="shared" si="12"/>
        <v>4.8865619546247817E-2</v>
      </c>
      <c r="E99" s="10">
        <v>15</v>
      </c>
      <c r="F99" s="5">
        <f t="shared" si="23"/>
        <v>1</v>
      </c>
      <c r="G99" s="5">
        <v>10</v>
      </c>
      <c r="H99" s="40">
        <f t="shared" si="19"/>
        <v>0.42931937172774864</v>
      </c>
      <c r="I99" s="41">
        <v>2058</v>
      </c>
      <c r="J99" s="33">
        <f t="shared" si="14"/>
        <v>187.09090909090909</v>
      </c>
      <c r="K99" s="33">
        <f t="shared" si="15"/>
        <v>80.3</v>
      </c>
      <c r="L99" s="33">
        <f t="shared" si="16"/>
        <v>-106.7909090909091</v>
      </c>
      <c r="M99" s="69"/>
      <c r="N99" s="69"/>
      <c r="O99" s="70"/>
      <c r="P99" s="70"/>
      <c r="Q99" s="33">
        <f t="shared" si="17"/>
        <v>80.3</v>
      </c>
      <c r="R99" s="57"/>
      <c r="S99" s="57"/>
      <c r="U99" s="62"/>
      <c r="V99" s="62"/>
      <c r="W99" s="1"/>
      <c r="X99" s="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9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9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9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9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9"/>
      <c r="FE99" s="8"/>
      <c r="FF99" s="8"/>
    </row>
    <row r="100" spans="1:162" s="2" customFormat="1" ht="17.100000000000001" customHeight="1">
      <c r="A100" s="13" t="s">
        <v>84</v>
      </c>
      <c r="B100" s="58">
        <v>21.7</v>
      </c>
      <c r="C100" s="58">
        <v>129.1</v>
      </c>
      <c r="D100" s="4">
        <f t="shared" si="12"/>
        <v>1.3</v>
      </c>
      <c r="E100" s="10">
        <v>15</v>
      </c>
      <c r="F100" s="5">
        <f t="shared" si="23"/>
        <v>1</v>
      </c>
      <c r="G100" s="5">
        <v>10</v>
      </c>
      <c r="H100" s="40">
        <f t="shared" si="19"/>
        <v>1.18</v>
      </c>
      <c r="I100" s="41">
        <v>2038</v>
      </c>
      <c r="J100" s="33">
        <f t="shared" si="14"/>
        <v>185.27272727272728</v>
      </c>
      <c r="K100" s="33">
        <f t="shared" si="15"/>
        <v>218.6</v>
      </c>
      <c r="L100" s="33">
        <f t="shared" si="16"/>
        <v>33.327272727272714</v>
      </c>
      <c r="M100" s="69"/>
      <c r="N100" s="69"/>
      <c r="O100" s="70"/>
      <c r="P100" s="70"/>
      <c r="Q100" s="33">
        <f t="shared" si="17"/>
        <v>218.6</v>
      </c>
      <c r="R100" s="57"/>
      <c r="S100" s="57"/>
      <c r="T100" s="1"/>
      <c r="U100" s="62"/>
      <c r="V100" s="62"/>
      <c r="W100" s="1"/>
      <c r="X100" s="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9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9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9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9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9"/>
      <c r="FE100" s="8"/>
      <c r="FF100" s="8"/>
    </row>
    <row r="101" spans="1:162" s="2" customFormat="1" ht="17.100000000000001" customHeight="1">
      <c r="A101" s="13" t="s">
        <v>85</v>
      </c>
      <c r="B101" s="58">
        <v>246.6</v>
      </c>
      <c r="C101" s="58">
        <v>151.19999999999999</v>
      </c>
      <c r="D101" s="4">
        <f t="shared" si="12"/>
        <v>0.61313868613138678</v>
      </c>
      <c r="E101" s="10">
        <v>15</v>
      </c>
      <c r="F101" s="5">
        <f t="shared" si="23"/>
        <v>1</v>
      </c>
      <c r="G101" s="5">
        <v>10</v>
      </c>
      <c r="H101" s="40">
        <f t="shared" si="19"/>
        <v>0.767883211678832</v>
      </c>
      <c r="I101" s="41">
        <v>2093</v>
      </c>
      <c r="J101" s="33">
        <f t="shared" si="14"/>
        <v>190.27272727272728</v>
      </c>
      <c r="K101" s="33">
        <f t="shared" si="15"/>
        <v>146.1</v>
      </c>
      <c r="L101" s="33">
        <f t="shared" si="16"/>
        <v>-44.172727272727286</v>
      </c>
      <c r="M101" s="69"/>
      <c r="N101" s="69"/>
      <c r="O101" s="70"/>
      <c r="P101" s="70"/>
      <c r="Q101" s="33">
        <f t="shared" si="17"/>
        <v>146.1</v>
      </c>
      <c r="T101" s="1"/>
      <c r="U101" s="62"/>
      <c r="V101" s="62"/>
      <c r="W101" s="1"/>
      <c r="X101" s="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9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9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9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9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9"/>
      <c r="FE101" s="8"/>
      <c r="FF101" s="8"/>
    </row>
    <row r="102" spans="1:162" s="2" customFormat="1" ht="17.100000000000001" customHeight="1">
      <c r="A102" s="17" t="s">
        <v>86</v>
      </c>
      <c r="B102" s="59"/>
      <c r="C102" s="5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57"/>
      <c r="S102" s="57"/>
      <c r="T102" s="1"/>
      <c r="U102" s="62"/>
      <c r="V102" s="62"/>
      <c r="W102" s="1"/>
      <c r="X102" s="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9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9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9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9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9"/>
      <c r="FE102" s="8"/>
      <c r="FF102" s="8"/>
    </row>
    <row r="103" spans="1:162" s="2" customFormat="1" ht="17.100000000000001" customHeight="1">
      <c r="A103" s="13" t="s">
        <v>87</v>
      </c>
      <c r="B103" s="58">
        <v>26.6</v>
      </c>
      <c r="C103" s="58">
        <v>9.3000000000000007</v>
      </c>
      <c r="D103" s="4">
        <f t="shared" si="12"/>
        <v>0.34962406015037595</v>
      </c>
      <c r="E103" s="10">
        <v>15</v>
      </c>
      <c r="F103" s="5">
        <f>F$35</f>
        <v>1</v>
      </c>
      <c r="G103" s="5">
        <v>10</v>
      </c>
      <c r="H103" s="40">
        <f t="shared" si="19"/>
        <v>0.60977443609022552</v>
      </c>
      <c r="I103" s="41">
        <v>1063</v>
      </c>
      <c r="J103" s="33">
        <f t="shared" si="14"/>
        <v>96.63636363636364</v>
      </c>
      <c r="K103" s="33">
        <f t="shared" si="15"/>
        <v>58.9</v>
      </c>
      <c r="L103" s="33">
        <f t="shared" si="16"/>
        <v>-37.736363636363642</v>
      </c>
      <c r="M103" s="69"/>
      <c r="N103" s="69"/>
      <c r="O103" s="70"/>
      <c r="P103" s="70"/>
      <c r="Q103" s="33">
        <f t="shared" si="17"/>
        <v>58.9</v>
      </c>
      <c r="R103" s="57"/>
      <c r="S103" s="57"/>
      <c r="T103" s="1"/>
      <c r="U103" s="62"/>
      <c r="V103" s="6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9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9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9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9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9"/>
      <c r="FE103" s="8"/>
      <c r="FF103" s="8"/>
    </row>
    <row r="104" spans="1:162" s="2" customFormat="1" ht="17.100000000000001" customHeight="1">
      <c r="A104" s="13" t="s">
        <v>88</v>
      </c>
      <c r="B104" s="58">
        <v>695.6</v>
      </c>
      <c r="C104" s="58">
        <v>543.79999999999995</v>
      </c>
      <c r="D104" s="4">
        <f t="shared" si="12"/>
        <v>0.78177113283496258</v>
      </c>
      <c r="E104" s="10">
        <v>15</v>
      </c>
      <c r="F104" s="5">
        <f t="shared" ref="F104:F115" si="24">F$35</f>
        <v>1</v>
      </c>
      <c r="G104" s="5">
        <v>10</v>
      </c>
      <c r="H104" s="40">
        <f t="shared" si="19"/>
        <v>0.86906267970097761</v>
      </c>
      <c r="I104" s="41">
        <v>2348</v>
      </c>
      <c r="J104" s="33">
        <f t="shared" si="14"/>
        <v>213.45454545454547</v>
      </c>
      <c r="K104" s="33">
        <f t="shared" si="15"/>
        <v>185.5</v>
      </c>
      <c r="L104" s="33">
        <f t="shared" si="16"/>
        <v>-27.954545454545467</v>
      </c>
      <c r="M104" s="69"/>
      <c r="N104" s="69"/>
      <c r="O104" s="70"/>
      <c r="P104" s="70"/>
      <c r="Q104" s="33">
        <f t="shared" si="17"/>
        <v>185.5</v>
      </c>
      <c r="R104" s="57"/>
      <c r="S104" s="57"/>
      <c r="U104" s="62"/>
      <c r="V104" s="62"/>
      <c r="W104" s="1"/>
      <c r="X104" s="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9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9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9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9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9"/>
      <c r="FE104" s="8"/>
      <c r="FF104" s="8"/>
    </row>
    <row r="105" spans="1:162" s="2" customFormat="1" ht="17.100000000000001" customHeight="1">
      <c r="A105" s="13" t="s">
        <v>89</v>
      </c>
      <c r="B105" s="58">
        <v>365.1</v>
      </c>
      <c r="C105" s="58">
        <v>179.7</v>
      </c>
      <c r="D105" s="4">
        <f t="shared" si="12"/>
        <v>0.49219391947411661</v>
      </c>
      <c r="E105" s="10">
        <v>15</v>
      </c>
      <c r="F105" s="5">
        <f t="shared" si="24"/>
        <v>1</v>
      </c>
      <c r="G105" s="5">
        <v>10</v>
      </c>
      <c r="H105" s="40">
        <f t="shared" si="19"/>
        <v>0.69531635168446992</v>
      </c>
      <c r="I105" s="41">
        <v>1143</v>
      </c>
      <c r="J105" s="33">
        <f t="shared" si="14"/>
        <v>103.90909090909091</v>
      </c>
      <c r="K105" s="33">
        <f t="shared" si="15"/>
        <v>72.2</v>
      </c>
      <c r="L105" s="33">
        <f t="shared" si="16"/>
        <v>-31.709090909090904</v>
      </c>
      <c r="M105" s="69"/>
      <c r="N105" s="69"/>
      <c r="O105" s="70"/>
      <c r="P105" s="70"/>
      <c r="Q105" s="33">
        <f t="shared" si="17"/>
        <v>72.2</v>
      </c>
      <c r="R105" s="57"/>
      <c r="S105" s="57"/>
      <c r="T105" s="1"/>
      <c r="U105" s="62"/>
      <c r="V105" s="62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9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9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9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9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9"/>
      <c r="FE105" s="8"/>
      <c r="FF105" s="8"/>
    </row>
    <row r="106" spans="1:162" s="2" customFormat="1" ht="17.100000000000001" customHeight="1">
      <c r="A106" s="13" t="s">
        <v>90</v>
      </c>
      <c r="B106" s="58">
        <v>56.8</v>
      </c>
      <c r="C106" s="58">
        <v>90.7</v>
      </c>
      <c r="D106" s="4">
        <f t="shared" si="12"/>
        <v>1.2396830985915492</v>
      </c>
      <c r="E106" s="10">
        <v>15</v>
      </c>
      <c r="F106" s="5">
        <f t="shared" si="24"/>
        <v>1</v>
      </c>
      <c r="G106" s="5">
        <v>10</v>
      </c>
      <c r="H106" s="40">
        <f t="shared" si="19"/>
        <v>1.1438098591549295</v>
      </c>
      <c r="I106" s="41">
        <v>1226</v>
      </c>
      <c r="J106" s="33">
        <f t="shared" si="14"/>
        <v>111.45454545454545</v>
      </c>
      <c r="K106" s="33">
        <f t="shared" si="15"/>
        <v>127.5</v>
      </c>
      <c r="L106" s="33">
        <f t="shared" si="16"/>
        <v>16.045454545454547</v>
      </c>
      <c r="M106" s="69"/>
      <c r="N106" s="69"/>
      <c r="O106" s="70"/>
      <c r="P106" s="70"/>
      <c r="Q106" s="33">
        <f t="shared" si="17"/>
        <v>127.5</v>
      </c>
      <c r="R106" s="57"/>
      <c r="S106" s="57"/>
      <c r="U106" s="62"/>
      <c r="V106" s="62"/>
      <c r="W106" s="1"/>
      <c r="X106" s="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9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9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9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9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9"/>
      <c r="FE106" s="8"/>
      <c r="FF106" s="8"/>
    </row>
    <row r="107" spans="1:162" s="2" customFormat="1" ht="17.100000000000001" customHeight="1">
      <c r="A107" s="13" t="s">
        <v>91</v>
      </c>
      <c r="B107" s="58">
        <v>143.4</v>
      </c>
      <c r="C107" s="58">
        <v>148.19999999999999</v>
      </c>
      <c r="D107" s="4">
        <f t="shared" si="12"/>
        <v>1.0334728033472802</v>
      </c>
      <c r="E107" s="10">
        <v>15</v>
      </c>
      <c r="F107" s="5">
        <f t="shared" si="24"/>
        <v>1</v>
      </c>
      <c r="G107" s="5">
        <v>10</v>
      </c>
      <c r="H107" s="40">
        <f t="shared" si="19"/>
        <v>1.0200836820083681</v>
      </c>
      <c r="I107" s="41">
        <v>1766</v>
      </c>
      <c r="J107" s="33">
        <f t="shared" si="14"/>
        <v>160.54545454545453</v>
      </c>
      <c r="K107" s="33">
        <f t="shared" si="15"/>
        <v>163.80000000000001</v>
      </c>
      <c r="L107" s="33">
        <f t="shared" si="16"/>
        <v>3.2545454545454788</v>
      </c>
      <c r="M107" s="69"/>
      <c r="N107" s="69"/>
      <c r="O107" s="70"/>
      <c r="P107" s="70"/>
      <c r="Q107" s="33">
        <f t="shared" si="17"/>
        <v>163.80000000000001</v>
      </c>
      <c r="R107" s="57"/>
      <c r="T107" s="1"/>
      <c r="U107" s="62"/>
      <c r="V107" s="62"/>
      <c r="W107" s="1"/>
      <c r="X107" s="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9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9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9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9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9"/>
      <c r="FE107" s="8"/>
      <c r="FF107" s="8"/>
    </row>
    <row r="108" spans="1:162" s="2" customFormat="1" ht="17.100000000000001" customHeight="1">
      <c r="A108" s="13" t="s">
        <v>92</v>
      </c>
      <c r="B108" s="58">
        <v>18.399999999999999</v>
      </c>
      <c r="C108" s="58">
        <v>21</v>
      </c>
      <c r="D108" s="4">
        <f t="shared" si="12"/>
        <v>1.1413043478260871</v>
      </c>
      <c r="E108" s="10">
        <v>15</v>
      </c>
      <c r="F108" s="5">
        <f t="shared" si="24"/>
        <v>1</v>
      </c>
      <c r="G108" s="5">
        <v>10</v>
      </c>
      <c r="H108" s="40">
        <f t="shared" si="19"/>
        <v>1.0847826086956522</v>
      </c>
      <c r="I108" s="41">
        <v>1271</v>
      </c>
      <c r="J108" s="33">
        <f t="shared" si="14"/>
        <v>115.54545454545455</v>
      </c>
      <c r="K108" s="33">
        <f t="shared" si="15"/>
        <v>125.3</v>
      </c>
      <c r="L108" s="33">
        <f t="shared" si="16"/>
        <v>9.7545454545454504</v>
      </c>
      <c r="M108" s="69"/>
      <c r="N108" s="69"/>
      <c r="O108" s="70"/>
      <c r="P108" s="70"/>
      <c r="Q108" s="33">
        <f t="shared" si="17"/>
        <v>125.3</v>
      </c>
      <c r="R108" s="57"/>
      <c r="T108" s="1"/>
      <c r="U108" s="62"/>
      <c r="V108" s="62"/>
      <c r="W108" s="1"/>
      <c r="X108" s="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9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9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9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9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9"/>
      <c r="FE108" s="8"/>
      <c r="FF108" s="8"/>
    </row>
    <row r="109" spans="1:162" s="2" customFormat="1" ht="17.100000000000001" customHeight="1">
      <c r="A109" s="13" t="s">
        <v>93</v>
      </c>
      <c r="B109" s="58">
        <v>39.299999999999997</v>
      </c>
      <c r="C109" s="58">
        <v>37</v>
      </c>
      <c r="D109" s="4">
        <f t="shared" si="12"/>
        <v>0.94147582697201027</v>
      </c>
      <c r="E109" s="10">
        <v>15</v>
      </c>
      <c r="F109" s="5">
        <f t="shared" si="24"/>
        <v>1</v>
      </c>
      <c r="G109" s="5">
        <v>10</v>
      </c>
      <c r="H109" s="40">
        <f t="shared" si="19"/>
        <v>0.96488549618320618</v>
      </c>
      <c r="I109" s="41">
        <v>1832</v>
      </c>
      <c r="J109" s="33">
        <f t="shared" si="14"/>
        <v>166.54545454545453</v>
      </c>
      <c r="K109" s="33">
        <f t="shared" si="15"/>
        <v>160.69999999999999</v>
      </c>
      <c r="L109" s="33">
        <f t="shared" si="16"/>
        <v>-5.8454545454545439</v>
      </c>
      <c r="M109" s="69"/>
      <c r="N109" s="69"/>
      <c r="O109" s="70"/>
      <c r="P109" s="70"/>
      <c r="Q109" s="33">
        <f t="shared" si="17"/>
        <v>160.69999999999999</v>
      </c>
      <c r="R109" s="57"/>
      <c r="T109" s="1"/>
      <c r="U109" s="62"/>
      <c r="V109" s="62"/>
      <c r="X109" s="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9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9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9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9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9"/>
      <c r="FE109" s="8"/>
      <c r="FF109" s="8"/>
    </row>
    <row r="110" spans="1:162" s="2" customFormat="1" ht="17.100000000000001" customHeight="1">
      <c r="A110" s="13" t="s">
        <v>94</v>
      </c>
      <c r="B110" s="58">
        <v>107.1</v>
      </c>
      <c r="C110" s="58">
        <v>209.9</v>
      </c>
      <c r="D110" s="4">
        <f t="shared" si="12"/>
        <v>1.2759850606909431</v>
      </c>
      <c r="E110" s="10">
        <v>15</v>
      </c>
      <c r="F110" s="5">
        <f t="shared" si="24"/>
        <v>1</v>
      </c>
      <c r="G110" s="5">
        <v>10</v>
      </c>
      <c r="H110" s="40">
        <f t="shared" si="19"/>
        <v>1.1655910364145659</v>
      </c>
      <c r="I110" s="41">
        <v>1823</v>
      </c>
      <c r="J110" s="33">
        <f t="shared" si="14"/>
        <v>165.72727272727272</v>
      </c>
      <c r="K110" s="33">
        <f t="shared" si="15"/>
        <v>193.2</v>
      </c>
      <c r="L110" s="33">
        <f t="shared" si="16"/>
        <v>27.472727272727269</v>
      </c>
      <c r="M110" s="69"/>
      <c r="N110" s="69"/>
      <c r="O110" s="70"/>
      <c r="P110" s="70"/>
      <c r="Q110" s="33">
        <f t="shared" si="17"/>
        <v>193.2</v>
      </c>
      <c r="R110" s="57"/>
      <c r="U110" s="62"/>
      <c r="V110" s="62"/>
      <c r="X110" s="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9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9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9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9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9"/>
      <c r="FE110" s="8"/>
      <c r="FF110" s="8"/>
    </row>
    <row r="111" spans="1:162" s="2" customFormat="1" ht="17.100000000000001" customHeight="1">
      <c r="A111" s="13" t="s">
        <v>95</v>
      </c>
      <c r="B111" s="58">
        <v>100.8</v>
      </c>
      <c r="C111" s="58">
        <v>160</v>
      </c>
      <c r="D111" s="4">
        <f t="shared" si="12"/>
        <v>1.2387301587301587</v>
      </c>
      <c r="E111" s="10">
        <v>15</v>
      </c>
      <c r="F111" s="5">
        <f t="shared" si="24"/>
        <v>1</v>
      </c>
      <c r="G111" s="5">
        <v>10</v>
      </c>
      <c r="H111" s="40">
        <f t="shared" si="19"/>
        <v>1.1432380952380952</v>
      </c>
      <c r="I111" s="41">
        <v>1262</v>
      </c>
      <c r="J111" s="33">
        <f t="shared" si="14"/>
        <v>114.72727272727273</v>
      </c>
      <c r="K111" s="33">
        <f t="shared" si="15"/>
        <v>131.19999999999999</v>
      </c>
      <c r="L111" s="33">
        <f t="shared" si="16"/>
        <v>16.472727272727255</v>
      </c>
      <c r="M111" s="69"/>
      <c r="N111" s="69"/>
      <c r="O111" s="70"/>
      <c r="P111" s="70"/>
      <c r="Q111" s="33">
        <f t="shared" si="17"/>
        <v>131.19999999999999</v>
      </c>
      <c r="R111" s="57"/>
      <c r="T111" s="1"/>
      <c r="U111" s="62"/>
      <c r="V111" s="62"/>
      <c r="W111" s="1"/>
      <c r="X111" s="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9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9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9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9"/>
      <c r="FE111" s="8"/>
      <c r="FF111" s="8"/>
    </row>
    <row r="112" spans="1:162" s="2" customFormat="1" ht="17.100000000000001" customHeight="1">
      <c r="A112" s="13" t="s">
        <v>96</v>
      </c>
      <c r="B112" s="58">
        <v>21.7</v>
      </c>
      <c r="C112" s="58">
        <v>38.4</v>
      </c>
      <c r="D112" s="4">
        <f t="shared" si="12"/>
        <v>1.2569585253456221</v>
      </c>
      <c r="E112" s="10">
        <v>15</v>
      </c>
      <c r="F112" s="5">
        <f t="shared" si="24"/>
        <v>1</v>
      </c>
      <c r="G112" s="5">
        <v>10</v>
      </c>
      <c r="H112" s="40">
        <f t="shared" si="19"/>
        <v>1.1541751152073731</v>
      </c>
      <c r="I112" s="41">
        <v>1798</v>
      </c>
      <c r="J112" s="33">
        <f t="shared" si="14"/>
        <v>163.45454545454547</v>
      </c>
      <c r="K112" s="33">
        <f t="shared" si="15"/>
        <v>188.7</v>
      </c>
      <c r="L112" s="33">
        <f t="shared" si="16"/>
        <v>25.245454545454521</v>
      </c>
      <c r="M112" s="69"/>
      <c r="N112" s="69"/>
      <c r="O112" s="70"/>
      <c r="P112" s="70"/>
      <c r="Q112" s="33">
        <f t="shared" si="17"/>
        <v>188.7</v>
      </c>
      <c r="R112" s="57"/>
      <c r="T112" s="1"/>
      <c r="U112" s="62"/>
      <c r="V112" s="62"/>
      <c r="W112" s="1"/>
      <c r="X112" s="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9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9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9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9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9"/>
      <c r="FE112" s="8"/>
      <c r="FF112" s="8"/>
    </row>
    <row r="113" spans="1:162" s="2" customFormat="1" ht="17.100000000000001" customHeight="1">
      <c r="A113" s="42" t="s">
        <v>97</v>
      </c>
      <c r="B113" s="58">
        <v>39.9</v>
      </c>
      <c r="C113" s="58">
        <v>86.2</v>
      </c>
      <c r="D113" s="4">
        <f t="shared" si="12"/>
        <v>1.2960401002506265</v>
      </c>
      <c r="E113" s="10">
        <v>15</v>
      </c>
      <c r="F113" s="5">
        <f t="shared" si="24"/>
        <v>1</v>
      </c>
      <c r="G113" s="5">
        <v>10</v>
      </c>
      <c r="H113" s="40">
        <f t="shared" si="19"/>
        <v>1.177624060150376</v>
      </c>
      <c r="I113" s="41">
        <v>905</v>
      </c>
      <c r="J113" s="33">
        <f t="shared" si="14"/>
        <v>82.272727272727266</v>
      </c>
      <c r="K113" s="33">
        <f t="shared" si="15"/>
        <v>96.9</v>
      </c>
      <c r="L113" s="33">
        <f t="shared" si="16"/>
        <v>14.627272727272739</v>
      </c>
      <c r="M113" s="69"/>
      <c r="N113" s="69"/>
      <c r="O113" s="70"/>
      <c r="P113" s="70"/>
      <c r="Q113" s="33">
        <f t="shared" si="17"/>
        <v>96.9</v>
      </c>
      <c r="R113" s="57"/>
      <c r="T113" s="1"/>
      <c r="U113" s="62"/>
      <c r="V113" s="62"/>
      <c r="W113" s="1"/>
      <c r="X113" s="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9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9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9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9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9"/>
      <c r="FE113" s="8"/>
      <c r="FF113" s="8"/>
    </row>
    <row r="114" spans="1:162" s="2" customFormat="1" ht="17.100000000000001" customHeight="1">
      <c r="A114" s="13" t="s">
        <v>98</v>
      </c>
      <c r="B114" s="58">
        <v>95.2</v>
      </c>
      <c r="C114" s="58">
        <v>62</v>
      </c>
      <c r="D114" s="4">
        <f t="shared" si="12"/>
        <v>0.65126050420168069</v>
      </c>
      <c r="E114" s="10">
        <v>15</v>
      </c>
      <c r="F114" s="5">
        <f t="shared" si="24"/>
        <v>1</v>
      </c>
      <c r="G114" s="5">
        <v>10</v>
      </c>
      <c r="H114" s="40">
        <f t="shared" si="19"/>
        <v>0.79075630252100837</v>
      </c>
      <c r="I114" s="41">
        <v>1162</v>
      </c>
      <c r="J114" s="33">
        <f t="shared" si="14"/>
        <v>105.63636363636364</v>
      </c>
      <c r="K114" s="33">
        <f t="shared" si="15"/>
        <v>83.5</v>
      </c>
      <c r="L114" s="33">
        <f t="shared" si="16"/>
        <v>-22.13636363636364</v>
      </c>
      <c r="M114" s="69"/>
      <c r="N114" s="69"/>
      <c r="O114" s="70"/>
      <c r="P114" s="70"/>
      <c r="Q114" s="33">
        <f t="shared" si="17"/>
        <v>83.5</v>
      </c>
      <c r="R114" s="57"/>
      <c r="T114" s="1"/>
      <c r="U114" s="62"/>
      <c r="V114" s="62"/>
      <c r="W114" s="1"/>
      <c r="X114" s="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9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9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9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9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9"/>
      <c r="FE114" s="8"/>
      <c r="FF114" s="8"/>
    </row>
    <row r="115" spans="1:162" s="2" customFormat="1" ht="17.100000000000001" customHeight="1">
      <c r="A115" s="13" t="s">
        <v>99</v>
      </c>
      <c r="B115" s="58">
        <v>55.3</v>
      </c>
      <c r="C115" s="58">
        <v>61.7</v>
      </c>
      <c r="D115" s="4">
        <f t="shared" si="12"/>
        <v>1.1157323688969261</v>
      </c>
      <c r="E115" s="10">
        <v>15</v>
      </c>
      <c r="F115" s="5">
        <f t="shared" si="24"/>
        <v>1</v>
      </c>
      <c r="G115" s="5">
        <v>10</v>
      </c>
      <c r="H115" s="40">
        <f t="shared" si="19"/>
        <v>1.0694394213381557</v>
      </c>
      <c r="I115" s="41">
        <v>881</v>
      </c>
      <c r="J115" s="33">
        <f t="shared" si="14"/>
        <v>80.090909090909093</v>
      </c>
      <c r="K115" s="33">
        <f t="shared" si="15"/>
        <v>85.7</v>
      </c>
      <c r="L115" s="33">
        <f t="shared" si="16"/>
        <v>5.6090909090909093</v>
      </c>
      <c r="M115" s="69"/>
      <c r="N115" s="69"/>
      <c r="O115" s="70"/>
      <c r="P115" s="70"/>
      <c r="Q115" s="33">
        <f t="shared" si="17"/>
        <v>85.7</v>
      </c>
      <c r="U115" s="62"/>
      <c r="V115" s="62"/>
      <c r="W115" s="1"/>
      <c r="X115" s="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9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9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9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9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9"/>
      <c r="FE115" s="8"/>
      <c r="FF115" s="8"/>
    </row>
    <row r="116" spans="1:162" s="2" customFormat="1" ht="17.100000000000001" customHeight="1">
      <c r="A116" s="17" t="s">
        <v>100</v>
      </c>
      <c r="B116" s="59"/>
      <c r="C116" s="59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57"/>
      <c r="S116" s="57"/>
      <c r="U116" s="62"/>
      <c r="V116" s="62"/>
      <c r="W116" s="1"/>
      <c r="X116" s="1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9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9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9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9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9"/>
      <c r="FE116" s="8"/>
      <c r="FF116" s="8"/>
    </row>
    <row r="117" spans="1:162" s="2" customFormat="1" ht="15.6" customHeight="1">
      <c r="A117" s="13" t="s">
        <v>101</v>
      </c>
      <c r="B117" s="58">
        <v>3299.3</v>
      </c>
      <c r="C117" s="58">
        <v>4300.8999999999996</v>
      </c>
      <c r="D117" s="4">
        <f t="shared" si="12"/>
        <v>1.2103579547176673</v>
      </c>
      <c r="E117" s="10">
        <v>15</v>
      </c>
      <c r="F117" s="5">
        <f>F$36</f>
        <v>1</v>
      </c>
      <c r="G117" s="5">
        <v>10</v>
      </c>
      <c r="H117" s="40">
        <f t="shared" si="19"/>
        <v>1.1262147728306002</v>
      </c>
      <c r="I117" s="41">
        <v>2731</v>
      </c>
      <c r="J117" s="33">
        <f t="shared" si="14"/>
        <v>248.27272727272728</v>
      </c>
      <c r="K117" s="33">
        <f t="shared" si="15"/>
        <v>279.60000000000002</v>
      </c>
      <c r="L117" s="33">
        <f t="shared" si="16"/>
        <v>31.327272727272742</v>
      </c>
      <c r="M117" s="69"/>
      <c r="N117" s="69"/>
      <c r="O117" s="70"/>
      <c r="P117" s="70"/>
      <c r="Q117" s="33">
        <f t="shared" si="17"/>
        <v>279.60000000000002</v>
      </c>
      <c r="R117" s="57"/>
      <c r="S117" s="57"/>
      <c r="U117" s="62"/>
      <c r="V117" s="62"/>
      <c r="Y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9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9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9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9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9"/>
      <c r="FE117" s="8"/>
      <c r="FF117" s="8"/>
    </row>
    <row r="118" spans="1:162" s="2" customFormat="1" ht="17.100000000000001" customHeight="1">
      <c r="A118" s="13" t="s">
        <v>102</v>
      </c>
      <c r="B118" s="58">
        <v>1634</v>
      </c>
      <c r="C118" s="58">
        <v>2013.7</v>
      </c>
      <c r="D118" s="4">
        <f t="shared" si="12"/>
        <v>1.2032374541003672</v>
      </c>
      <c r="E118" s="10">
        <v>15</v>
      </c>
      <c r="F118" s="5">
        <f t="shared" ref="F118:F131" si="25">F$36</f>
        <v>1</v>
      </c>
      <c r="G118" s="5">
        <v>10</v>
      </c>
      <c r="H118" s="40">
        <f t="shared" si="19"/>
        <v>1.1219424724602203</v>
      </c>
      <c r="I118" s="41">
        <v>2643</v>
      </c>
      <c r="J118" s="33">
        <f t="shared" si="14"/>
        <v>240.27272727272728</v>
      </c>
      <c r="K118" s="33">
        <f t="shared" si="15"/>
        <v>269.60000000000002</v>
      </c>
      <c r="L118" s="33">
        <f t="shared" si="16"/>
        <v>29.327272727272742</v>
      </c>
      <c r="M118" s="69"/>
      <c r="N118" s="69"/>
      <c r="O118" s="70"/>
      <c r="P118" s="70"/>
      <c r="Q118" s="33">
        <f t="shared" si="17"/>
        <v>269.60000000000002</v>
      </c>
      <c r="R118" s="57"/>
      <c r="S118" s="57"/>
      <c r="U118" s="62"/>
      <c r="V118" s="62"/>
      <c r="Y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9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9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9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9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9"/>
      <c r="FE118" s="8"/>
      <c r="FF118" s="8"/>
    </row>
    <row r="119" spans="1:162" s="2" customFormat="1" ht="17.100000000000001" customHeight="1">
      <c r="A119" s="13" t="s">
        <v>103</v>
      </c>
      <c r="B119" s="58">
        <v>2640.9</v>
      </c>
      <c r="C119" s="58">
        <v>2082.1</v>
      </c>
      <c r="D119" s="4">
        <f t="shared" si="12"/>
        <v>0.78840546783293564</v>
      </c>
      <c r="E119" s="10">
        <v>15</v>
      </c>
      <c r="F119" s="5">
        <f t="shared" si="25"/>
        <v>1</v>
      </c>
      <c r="G119" s="5">
        <v>10</v>
      </c>
      <c r="H119" s="40">
        <f t="shared" si="19"/>
        <v>0.87304328069976134</v>
      </c>
      <c r="I119" s="41">
        <v>4087</v>
      </c>
      <c r="J119" s="33">
        <f t="shared" si="14"/>
        <v>371.54545454545456</v>
      </c>
      <c r="K119" s="33">
        <f t="shared" si="15"/>
        <v>324.39999999999998</v>
      </c>
      <c r="L119" s="33">
        <f t="shared" si="16"/>
        <v>-47.145454545454584</v>
      </c>
      <c r="M119" s="69"/>
      <c r="N119" s="69"/>
      <c r="O119" s="70"/>
      <c r="P119" s="70"/>
      <c r="Q119" s="33">
        <f t="shared" si="17"/>
        <v>324.39999999999998</v>
      </c>
      <c r="R119" s="57"/>
      <c r="S119" s="57"/>
      <c r="U119" s="62"/>
      <c r="V119" s="62"/>
      <c r="Y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9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9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9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9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9"/>
      <c r="FE119" s="8"/>
      <c r="FF119" s="8"/>
    </row>
    <row r="120" spans="1:162" s="2" customFormat="1" ht="17.100000000000001" customHeight="1">
      <c r="A120" s="13" t="s">
        <v>104</v>
      </c>
      <c r="B120" s="58">
        <v>3084</v>
      </c>
      <c r="C120" s="58">
        <v>1964.1</v>
      </c>
      <c r="D120" s="4">
        <f t="shared" si="12"/>
        <v>0.6368677042801556</v>
      </c>
      <c r="E120" s="10">
        <v>15</v>
      </c>
      <c r="F120" s="5">
        <f t="shared" si="25"/>
        <v>1</v>
      </c>
      <c r="G120" s="5">
        <v>10</v>
      </c>
      <c r="H120" s="40">
        <f t="shared" si="19"/>
        <v>0.78212062256809334</v>
      </c>
      <c r="I120" s="41">
        <v>2735</v>
      </c>
      <c r="J120" s="33">
        <f t="shared" si="14"/>
        <v>248.63636363636363</v>
      </c>
      <c r="K120" s="33">
        <f t="shared" si="15"/>
        <v>194.5</v>
      </c>
      <c r="L120" s="33">
        <f t="shared" si="16"/>
        <v>-54.136363636363626</v>
      </c>
      <c r="M120" s="69"/>
      <c r="N120" s="69"/>
      <c r="O120" s="70"/>
      <c r="P120" s="70"/>
      <c r="Q120" s="33">
        <f t="shared" si="17"/>
        <v>194.5</v>
      </c>
      <c r="R120" s="57"/>
      <c r="S120" s="57"/>
      <c r="U120" s="62"/>
      <c r="V120" s="62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9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9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9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9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9"/>
      <c r="FE120" s="8"/>
      <c r="FF120" s="8"/>
    </row>
    <row r="121" spans="1:162" s="2" customFormat="1" ht="17.100000000000001" customHeight="1">
      <c r="A121" s="13" t="s">
        <v>105</v>
      </c>
      <c r="B121" s="58">
        <v>4105.1000000000004</v>
      </c>
      <c r="C121" s="58">
        <v>2015.4</v>
      </c>
      <c r="D121" s="4">
        <f t="shared" si="12"/>
        <v>0.49095028135733598</v>
      </c>
      <c r="E121" s="10">
        <v>15</v>
      </c>
      <c r="F121" s="5">
        <f t="shared" si="25"/>
        <v>1</v>
      </c>
      <c r="G121" s="5">
        <v>10</v>
      </c>
      <c r="H121" s="40">
        <f t="shared" si="19"/>
        <v>0.69457016881440159</v>
      </c>
      <c r="I121" s="41">
        <v>3172</v>
      </c>
      <c r="J121" s="33">
        <f t="shared" si="14"/>
        <v>288.36363636363637</v>
      </c>
      <c r="K121" s="33">
        <f t="shared" si="15"/>
        <v>200.3</v>
      </c>
      <c r="L121" s="33">
        <f t="shared" si="16"/>
        <v>-88.063636363636363</v>
      </c>
      <c r="M121" s="69"/>
      <c r="N121" s="69"/>
      <c r="O121" s="70"/>
      <c r="P121" s="70"/>
      <c r="Q121" s="33">
        <f t="shared" si="17"/>
        <v>200.3</v>
      </c>
      <c r="R121" s="57"/>
      <c r="S121" s="57"/>
      <c r="U121" s="62"/>
      <c r="V121" s="62"/>
      <c r="X121" s="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9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9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9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9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9"/>
      <c r="FE121" s="8"/>
      <c r="FF121" s="8"/>
    </row>
    <row r="122" spans="1:162" s="2" customFormat="1" ht="17.100000000000001" customHeight="1">
      <c r="A122" s="13" t="s">
        <v>106</v>
      </c>
      <c r="B122" s="58">
        <v>852.2</v>
      </c>
      <c r="C122" s="58">
        <v>1401.1</v>
      </c>
      <c r="D122" s="4">
        <f t="shared" si="12"/>
        <v>1.2444097629664397</v>
      </c>
      <c r="E122" s="10">
        <v>15</v>
      </c>
      <c r="F122" s="5">
        <f t="shared" si="25"/>
        <v>1</v>
      </c>
      <c r="G122" s="5">
        <v>10</v>
      </c>
      <c r="H122" s="40">
        <f t="shared" si="19"/>
        <v>1.1466458577798637</v>
      </c>
      <c r="I122" s="41">
        <v>4202</v>
      </c>
      <c r="J122" s="33">
        <f t="shared" si="14"/>
        <v>382</v>
      </c>
      <c r="K122" s="33">
        <f t="shared" si="15"/>
        <v>438</v>
      </c>
      <c r="L122" s="33">
        <f t="shared" si="16"/>
        <v>56</v>
      </c>
      <c r="M122" s="69"/>
      <c r="N122" s="69"/>
      <c r="O122" s="70"/>
      <c r="P122" s="70"/>
      <c r="Q122" s="33">
        <f t="shared" si="17"/>
        <v>438</v>
      </c>
      <c r="R122" s="57"/>
      <c r="S122" s="57"/>
      <c r="U122" s="62"/>
      <c r="V122" s="62"/>
      <c r="W122" s="1"/>
      <c r="X122" s="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9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9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9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9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9"/>
      <c r="FE122" s="8"/>
      <c r="FF122" s="8"/>
    </row>
    <row r="123" spans="1:162" s="2" customFormat="1" ht="17.100000000000001" customHeight="1">
      <c r="A123" s="13" t="s">
        <v>107</v>
      </c>
      <c r="B123" s="58">
        <v>304.60000000000002</v>
      </c>
      <c r="C123" s="58">
        <v>262.39999999999998</v>
      </c>
      <c r="D123" s="4">
        <f t="shared" ref="D123:D186" si="26">IF(E123=0,0,IF(B123=0,1,IF(C123&lt;0,0,IF(C123/B123&gt;1.2,IF((C123/B123-1.2)*0.1+1.2&gt;1.3,1.3,(C123/B123-1.2)*0.1+1.2),C123/B123))))</f>
        <v>0.86145764937623104</v>
      </c>
      <c r="E123" s="10">
        <v>15</v>
      </c>
      <c r="F123" s="5">
        <f t="shared" si="25"/>
        <v>1</v>
      </c>
      <c r="G123" s="5">
        <v>10</v>
      </c>
      <c r="H123" s="40">
        <f t="shared" si="19"/>
        <v>0.91687458962573853</v>
      </c>
      <c r="I123" s="41">
        <v>4073</v>
      </c>
      <c r="J123" s="33">
        <f t="shared" ref="J123:J186" si="27">I123/11</f>
        <v>370.27272727272725</v>
      </c>
      <c r="K123" s="33">
        <f t="shared" ref="K123:K186" si="28">ROUND(H123*J123,1)</f>
        <v>339.5</v>
      </c>
      <c r="L123" s="33">
        <f t="shared" ref="L123:L186" si="29">K123-J123</f>
        <v>-30.772727272727252</v>
      </c>
      <c r="M123" s="69"/>
      <c r="N123" s="69"/>
      <c r="O123" s="70"/>
      <c r="P123" s="70"/>
      <c r="Q123" s="33">
        <f t="shared" ref="Q123:Q186" si="30">IF(OR(M123="+",N123="+",O123="+",P123="+"),0,K123)</f>
        <v>339.5</v>
      </c>
      <c r="R123" s="57"/>
      <c r="S123" s="57"/>
      <c r="U123" s="62"/>
      <c r="V123" s="62"/>
      <c r="W123" s="1"/>
      <c r="X123" s="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9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9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9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9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9"/>
      <c r="FE123" s="8"/>
      <c r="FF123" s="8"/>
    </row>
    <row r="124" spans="1:162" s="2" customFormat="1" ht="17.100000000000001" customHeight="1">
      <c r="A124" s="13" t="s">
        <v>108</v>
      </c>
      <c r="B124" s="58">
        <v>948.5</v>
      </c>
      <c r="C124" s="58">
        <v>751.9</v>
      </c>
      <c r="D124" s="4">
        <f t="shared" si="26"/>
        <v>0.79272535582498682</v>
      </c>
      <c r="E124" s="10">
        <v>15</v>
      </c>
      <c r="F124" s="5">
        <f t="shared" si="25"/>
        <v>1</v>
      </c>
      <c r="G124" s="5">
        <v>10</v>
      </c>
      <c r="H124" s="40">
        <f t="shared" si="19"/>
        <v>0.87563521349499207</v>
      </c>
      <c r="I124" s="41">
        <v>2703</v>
      </c>
      <c r="J124" s="33">
        <f t="shared" si="27"/>
        <v>245.72727272727272</v>
      </c>
      <c r="K124" s="33">
        <f t="shared" si="28"/>
        <v>215.2</v>
      </c>
      <c r="L124" s="33">
        <f t="shared" si="29"/>
        <v>-30.527272727272731</v>
      </c>
      <c r="M124" s="69"/>
      <c r="N124" s="69"/>
      <c r="O124" s="70"/>
      <c r="P124" s="70"/>
      <c r="Q124" s="33">
        <f t="shared" si="30"/>
        <v>215.2</v>
      </c>
      <c r="R124" s="57"/>
      <c r="S124" s="57"/>
      <c r="U124" s="62"/>
      <c r="V124" s="62"/>
      <c r="W124" s="1"/>
      <c r="X124" s="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9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9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9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9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9"/>
      <c r="FE124" s="8"/>
      <c r="FF124" s="8"/>
    </row>
    <row r="125" spans="1:162" s="2" customFormat="1" ht="17.100000000000001" customHeight="1">
      <c r="A125" s="13" t="s">
        <v>109</v>
      </c>
      <c r="B125" s="58">
        <v>811</v>
      </c>
      <c r="C125" s="58">
        <v>578.70000000000005</v>
      </c>
      <c r="D125" s="4">
        <f t="shared" si="26"/>
        <v>0.71356350184956852</v>
      </c>
      <c r="E125" s="10">
        <v>15</v>
      </c>
      <c r="F125" s="5">
        <f t="shared" si="25"/>
        <v>1</v>
      </c>
      <c r="G125" s="5">
        <v>10</v>
      </c>
      <c r="H125" s="40">
        <f t="shared" si="19"/>
        <v>0.82813810110974118</v>
      </c>
      <c r="I125" s="41">
        <v>6846</v>
      </c>
      <c r="J125" s="33">
        <f t="shared" si="27"/>
        <v>622.36363636363637</v>
      </c>
      <c r="K125" s="33">
        <f t="shared" si="28"/>
        <v>515.4</v>
      </c>
      <c r="L125" s="33">
        <f t="shared" si="29"/>
        <v>-106.9636363636364</v>
      </c>
      <c r="M125" s="69"/>
      <c r="N125" s="69"/>
      <c r="O125" s="70"/>
      <c r="P125" s="70"/>
      <c r="Q125" s="33">
        <f t="shared" si="30"/>
        <v>515.4</v>
      </c>
      <c r="R125" s="57"/>
      <c r="S125" s="57"/>
      <c r="U125" s="62"/>
      <c r="V125" s="62"/>
      <c r="W125" s="1"/>
      <c r="X125" s="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9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9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9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9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9"/>
      <c r="FE125" s="8"/>
      <c r="FF125" s="8"/>
    </row>
    <row r="126" spans="1:162" s="2" customFormat="1" ht="17.100000000000001" customHeight="1">
      <c r="A126" s="13" t="s">
        <v>110</v>
      </c>
      <c r="B126" s="58">
        <v>103</v>
      </c>
      <c r="C126" s="58">
        <v>412.8</v>
      </c>
      <c r="D126" s="4">
        <f t="shared" si="26"/>
        <v>1.3</v>
      </c>
      <c r="E126" s="10">
        <v>15</v>
      </c>
      <c r="F126" s="5">
        <f t="shared" si="25"/>
        <v>1</v>
      </c>
      <c r="G126" s="5">
        <v>10</v>
      </c>
      <c r="H126" s="40">
        <f t="shared" si="19"/>
        <v>1.18</v>
      </c>
      <c r="I126" s="41">
        <v>0</v>
      </c>
      <c r="J126" s="33">
        <f t="shared" si="27"/>
        <v>0</v>
      </c>
      <c r="K126" s="33">
        <f t="shared" si="28"/>
        <v>0</v>
      </c>
      <c r="L126" s="33">
        <f t="shared" si="29"/>
        <v>0</v>
      </c>
      <c r="M126" s="69"/>
      <c r="N126" s="69"/>
      <c r="O126" s="70"/>
      <c r="P126" s="70"/>
      <c r="Q126" s="33">
        <f t="shared" si="30"/>
        <v>0</v>
      </c>
      <c r="R126" s="57"/>
      <c r="S126" s="57"/>
      <c r="U126" s="62"/>
      <c r="V126" s="62"/>
      <c r="W126" s="1"/>
      <c r="X126" s="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9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9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9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9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9"/>
      <c r="FE126" s="8"/>
      <c r="FF126" s="8"/>
    </row>
    <row r="127" spans="1:162" s="2" customFormat="1" ht="16.5" customHeight="1">
      <c r="A127" s="13" t="s">
        <v>111</v>
      </c>
      <c r="B127" s="58">
        <v>18583.099999999999</v>
      </c>
      <c r="C127" s="58">
        <v>24097.7</v>
      </c>
      <c r="D127" s="4">
        <f t="shared" si="26"/>
        <v>1.2096753501837691</v>
      </c>
      <c r="E127" s="10">
        <v>15</v>
      </c>
      <c r="F127" s="5">
        <f t="shared" si="25"/>
        <v>1</v>
      </c>
      <c r="G127" s="5">
        <v>10</v>
      </c>
      <c r="H127" s="40">
        <f t="shared" si="19"/>
        <v>1.1258052101102616</v>
      </c>
      <c r="I127" s="41">
        <v>5588</v>
      </c>
      <c r="J127" s="33">
        <f t="shared" si="27"/>
        <v>508</v>
      </c>
      <c r="K127" s="33">
        <f t="shared" si="28"/>
        <v>571.9</v>
      </c>
      <c r="L127" s="33">
        <f t="shared" si="29"/>
        <v>63.899999999999977</v>
      </c>
      <c r="M127" s="69"/>
      <c r="N127" s="69"/>
      <c r="O127" s="70"/>
      <c r="P127" s="70"/>
      <c r="Q127" s="33">
        <f t="shared" si="30"/>
        <v>571.9</v>
      </c>
      <c r="R127" s="57"/>
      <c r="S127" s="57"/>
      <c r="U127" s="62"/>
      <c r="V127" s="62"/>
      <c r="W127" s="1"/>
      <c r="X127" s="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9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9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9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9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9"/>
      <c r="FE127" s="8"/>
      <c r="FF127" s="8"/>
    </row>
    <row r="128" spans="1:162" s="2" customFormat="1" ht="17.100000000000001" customHeight="1">
      <c r="A128" s="13" t="s">
        <v>112</v>
      </c>
      <c r="B128" s="58">
        <v>654.5</v>
      </c>
      <c r="C128" s="58">
        <v>649.9</v>
      </c>
      <c r="D128" s="4">
        <f t="shared" si="26"/>
        <v>0.99297173414820472</v>
      </c>
      <c r="E128" s="10">
        <v>15</v>
      </c>
      <c r="F128" s="5">
        <f t="shared" si="25"/>
        <v>1</v>
      </c>
      <c r="G128" s="5">
        <v>10</v>
      </c>
      <c r="H128" s="40">
        <f t="shared" si="19"/>
        <v>0.99578304048892274</v>
      </c>
      <c r="I128" s="41">
        <v>2066</v>
      </c>
      <c r="J128" s="33">
        <f t="shared" si="27"/>
        <v>187.81818181818181</v>
      </c>
      <c r="K128" s="33">
        <f t="shared" si="28"/>
        <v>187</v>
      </c>
      <c r="L128" s="33">
        <f t="shared" si="29"/>
        <v>-0.81818181818181301</v>
      </c>
      <c r="M128" s="69"/>
      <c r="N128" s="69"/>
      <c r="O128" s="70"/>
      <c r="P128" s="70"/>
      <c r="Q128" s="33">
        <f t="shared" si="30"/>
        <v>187</v>
      </c>
      <c r="R128" s="57"/>
      <c r="S128" s="57"/>
      <c r="U128" s="62"/>
      <c r="V128" s="62"/>
      <c r="W128" s="1"/>
      <c r="X128" s="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9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9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9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9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9"/>
      <c r="FE128" s="8"/>
      <c r="FF128" s="8"/>
    </row>
    <row r="129" spans="1:162" s="2" customFormat="1" ht="17.100000000000001" customHeight="1">
      <c r="A129" s="13" t="s">
        <v>113</v>
      </c>
      <c r="B129" s="58">
        <v>96</v>
      </c>
      <c r="C129" s="58">
        <v>84.2</v>
      </c>
      <c r="D129" s="4">
        <f t="shared" si="26"/>
        <v>0.87708333333333333</v>
      </c>
      <c r="E129" s="10">
        <v>15</v>
      </c>
      <c r="F129" s="5">
        <f t="shared" si="25"/>
        <v>1</v>
      </c>
      <c r="G129" s="5">
        <v>10</v>
      </c>
      <c r="H129" s="40">
        <f t="shared" ref="H129:H192" si="31">(D129*E129+F129*G129)/(E129+G129)</f>
        <v>0.92625000000000002</v>
      </c>
      <c r="I129" s="41">
        <v>4217</v>
      </c>
      <c r="J129" s="33">
        <f t="shared" si="27"/>
        <v>383.36363636363637</v>
      </c>
      <c r="K129" s="33">
        <f t="shared" si="28"/>
        <v>355.1</v>
      </c>
      <c r="L129" s="33">
        <f t="shared" si="29"/>
        <v>-28.263636363636351</v>
      </c>
      <c r="M129" s="69"/>
      <c r="N129" s="69"/>
      <c r="O129" s="70"/>
      <c r="P129" s="70"/>
      <c r="Q129" s="33">
        <f t="shared" si="30"/>
        <v>355.1</v>
      </c>
      <c r="R129" s="57"/>
      <c r="S129" s="57"/>
      <c r="U129" s="62"/>
      <c r="V129" s="62"/>
      <c r="W129" s="1"/>
      <c r="X129" s="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9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9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9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9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9"/>
      <c r="FE129" s="8"/>
      <c r="FF129" s="8"/>
    </row>
    <row r="130" spans="1:162" s="2" customFormat="1" ht="17.100000000000001" customHeight="1">
      <c r="A130" s="13" t="s">
        <v>114</v>
      </c>
      <c r="B130" s="58">
        <v>243.1</v>
      </c>
      <c r="C130" s="58">
        <v>156</v>
      </c>
      <c r="D130" s="4">
        <f t="shared" si="26"/>
        <v>0.64171122994652408</v>
      </c>
      <c r="E130" s="10">
        <v>15</v>
      </c>
      <c r="F130" s="5">
        <f t="shared" si="25"/>
        <v>1</v>
      </c>
      <c r="G130" s="5">
        <v>10</v>
      </c>
      <c r="H130" s="40">
        <f t="shared" si="31"/>
        <v>0.78502673796791445</v>
      </c>
      <c r="I130" s="41">
        <v>2620</v>
      </c>
      <c r="J130" s="33">
        <f t="shared" si="27"/>
        <v>238.18181818181819</v>
      </c>
      <c r="K130" s="33">
        <f t="shared" si="28"/>
        <v>187</v>
      </c>
      <c r="L130" s="33">
        <f t="shared" si="29"/>
        <v>-51.181818181818187</v>
      </c>
      <c r="M130" s="69"/>
      <c r="N130" s="69"/>
      <c r="O130" s="70"/>
      <c r="P130" s="70"/>
      <c r="Q130" s="33">
        <f t="shared" si="30"/>
        <v>187</v>
      </c>
      <c r="R130" s="57"/>
      <c r="S130" s="57"/>
      <c r="T130" s="1"/>
      <c r="U130" s="62"/>
      <c r="V130" s="62"/>
      <c r="W130" s="1"/>
      <c r="X130" s="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9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9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9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9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9"/>
      <c r="FE130" s="8"/>
      <c r="FF130" s="8"/>
    </row>
    <row r="131" spans="1:162" s="2" customFormat="1" ht="17.100000000000001" customHeight="1">
      <c r="A131" s="13" t="s">
        <v>115</v>
      </c>
      <c r="B131" s="58">
        <v>2223.8000000000002</v>
      </c>
      <c r="C131" s="58">
        <v>1075.8</v>
      </c>
      <c r="D131" s="4">
        <f t="shared" si="26"/>
        <v>0.48376652576670559</v>
      </c>
      <c r="E131" s="10">
        <v>15</v>
      </c>
      <c r="F131" s="5">
        <f t="shared" si="25"/>
        <v>1</v>
      </c>
      <c r="G131" s="5">
        <v>10</v>
      </c>
      <c r="H131" s="40">
        <f t="shared" si="31"/>
        <v>0.6902599154600233</v>
      </c>
      <c r="I131" s="41">
        <v>3344</v>
      </c>
      <c r="J131" s="33">
        <f t="shared" si="27"/>
        <v>304</v>
      </c>
      <c r="K131" s="33">
        <f t="shared" si="28"/>
        <v>209.8</v>
      </c>
      <c r="L131" s="33">
        <f t="shared" si="29"/>
        <v>-94.199999999999989</v>
      </c>
      <c r="M131" s="69"/>
      <c r="N131" s="69"/>
      <c r="O131" s="70"/>
      <c r="P131" s="70"/>
      <c r="Q131" s="33">
        <f t="shared" si="30"/>
        <v>209.8</v>
      </c>
      <c r="T131" s="1"/>
      <c r="U131" s="62"/>
      <c r="V131" s="62"/>
      <c r="W131" s="1"/>
      <c r="X131" s="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9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9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9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9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9"/>
      <c r="FE131" s="8"/>
      <c r="FF131" s="8"/>
    </row>
    <row r="132" spans="1:162" s="2" customFormat="1" ht="17.100000000000001" customHeight="1">
      <c r="A132" s="17" t="s">
        <v>116</v>
      </c>
      <c r="B132" s="59"/>
      <c r="C132" s="5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57"/>
      <c r="S132" s="57"/>
      <c r="U132" s="62"/>
      <c r="V132" s="62"/>
      <c r="W132" s="1"/>
      <c r="X132" s="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9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9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9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9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9"/>
      <c r="FE132" s="8"/>
      <c r="FF132" s="8"/>
    </row>
    <row r="133" spans="1:162" s="2" customFormat="1" ht="17.100000000000001" customHeight="1">
      <c r="A133" s="13" t="s">
        <v>117</v>
      </c>
      <c r="B133" s="58">
        <v>20.9</v>
      </c>
      <c r="C133" s="58">
        <v>45.9</v>
      </c>
      <c r="D133" s="4">
        <f t="shared" si="26"/>
        <v>1.2996172248803828</v>
      </c>
      <c r="E133" s="10">
        <v>15</v>
      </c>
      <c r="F133" s="5">
        <f>F$37</f>
        <v>1</v>
      </c>
      <c r="G133" s="5">
        <v>10</v>
      </c>
      <c r="H133" s="40">
        <f t="shared" si="31"/>
        <v>1.1797703349282296</v>
      </c>
      <c r="I133" s="41">
        <v>1404</v>
      </c>
      <c r="J133" s="33">
        <f t="shared" si="27"/>
        <v>127.63636363636364</v>
      </c>
      <c r="K133" s="33">
        <f t="shared" si="28"/>
        <v>150.6</v>
      </c>
      <c r="L133" s="33">
        <f t="shared" si="29"/>
        <v>22.963636363636354</v>
      </c>
      <c r="M133" s="69"/>
      <c r="N133" s="69"/>
      <c r="O133" s="70"/>
      <c r="P133" s="70"/>
      <c r="Q133" s="33">
        <f t="shared" si="30"/>
        <v>150.6</v>
      </c>
      <c r="R133" s="57"/>
      <c r="S133" s="57"/>
      <c r="U133" s="62"/>
      <c r="V133" s="62"/>
      <c r="W133" s="1"/>
      <c r="X133" s="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9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9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9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9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9"/>
      <c r="FE133" s="8"/>
      <c r="FF133" s="8"/>
    </row>
    <row r="134" spans="1:162" s="2" customFormat="1" ht="17.100000000000001" customHeight="1">
      <c r="A134" s="13" t="s">
        <v>118</v>
      </c>
      <c r="B134" s="58">
        <v>441.2</v>
      </c>
      <c r="C134" s="58">
        <v>638.6</v>
      </c>
      <c r="D134" s="4">
        <f t="shared" si="26"/>
        <v>1.2247416137805984</v>
      </c>
      <c r="E134" s="10">
        <v>15</v>
      </c>
      <c r="F134" s="5">
        <f t="shared" ref="F134:F139" si="32">F$37</f>
        <v>1</v>
      </c>
      <c r="G134" s="5">
        <v>10</v>
      </c>
      <c r="H134" s="40">
        <f t="shared" si="31"/>
        <v>1.134844968268359</v>
      </c>
      <c r="I134" s="41">
        <v>572</v>
      </c>
      <c r="J134" s="33">
        <f t="shared" si="27"/>
        <v>52</v>
      </c>
      <c r="K134" s="33">
        <f t="shared" si="28"/>
        <v>59</v>
      </c>
      <c r="L134" s="33">
        <f t="shared" si="29"/>
        <v>7</v>
      </c>
      <c r="M134" s="69"/>
      <c r="N134" s="69"/>
      <c r="O134" s="70"/>
      <c r="P134" s="70"/>
      <c r="Q134" s="33">
        <f t="shared" si="30"/>
        <v>59</v>
      </c>
      <c r="R134" s="57"/>
      <c r="S134" s="57"/>
      <c r="T134" s="1"/>
      <c r="U134" s="62"/>
      <c r="V134" s="62"/>
      <c r="Y134" s="62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9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9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9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9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9"/>
      <c r="FE134" s="8"/>
      <c r="FF134" s="8"/>
    </row>
    <row r="135" spans="1:162" s="2" customFormat="1" ht="17.100000000000001" customHeight="1">
      <c r="A135" s="13" t="s">
        <v>119</v>
      </c>
      <c r="B135" s="58">
        <v>32.299999999999997</v>
      </c>
      <c r="C135" s="58">
        <v>200.7</v>
      </c>
      <c r="D135" s="4">
        <f t="shared" si="26"/>
        <v>1.3</v>
      </c>
      <c r="E135" s="10">
        <v>15</v>
      </c>
      <c r="F135" s="5">
        <f t="shared" si="32"/>
        <v>1</v>
      </c>
      <c r="G135" s="5">
        <v>10</v>
      </c>
      <c r="H135" s="40">
        <f t="shared" si="31"/>
        <v>1.18</v>
      </c>
      <c r="I135" s="41">
        <v>1147</v>
      </c>
      <c r="J135" s="33">
        <f t="shared" si="27"/>
        <v>104.27272727272727</v>
      </c>
      <c r="K135" s="33">
        <f t="shared" si="28"/>
        <v>123</v>
      </c>
      <c r="L135" s="33">
        <f t="shared" si="29"/>
        <v>18.727272727272734</v>
      </c>
      <c r="M135" s="69"/>
      <c r="N135" s="69"/>
      <c r="O135" s="70"/>
      <c r="P135" s="70"/>
      <c r="Q135" s="33">
        <f t="shared" si="30"/>
        <v>123</v>
      </c>
      <c r="R135" s="57"/>
      <c r="S135" s="57"/>
      <c r="T135" s="1"/>
      <c r="U135" s="62"/>
      <c r="V135" s="62"/>
      <c r="W135" s="1"/>
      <c r="X135" s="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9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9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9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9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9"/>
      <c r="FE135" s="8"/>
      <c r="FF135" s="8"/>
    </row>
    <row r="136" spans="1:162" s="2" customFormat="1" ht="16.5" customHeight="1">
      <c r="A136" s="13" t="s">
        <v>120</v>
      </c>
      <c r="B136" s="58">
        <v>83.3</v>
      </c>
      <c r="C136" s="58">
        <v>273.60000000000002</v>
      </c>
      <c r="D136" s="4">
        <f t="shared" si="26"/>
        <v>1.3</v>
      </c>
      <c r="E136" s="10">
        <v>15</v>
      </c>
      <c r="F136" s="5">
        <f t="shared" si="32"/>
        <v>1</v>
      </c>
      <c r="G136" s="5">
        <v>10</v>
      </c>
      <c r="H136" s="40">
        <f t="shared" si="31"/>
        <v>1.18</v>
      </c>
      <c r="I136" s="41">
        <v>1588</v>
      </c>
      <c r="J136" s="33">
        <f t="shared" si="27"/>
        <v>144.36363636363637</v>
      </c>
      <c r="K136" s="33">
        <f t="shared" si="28"/>
        <v>170.3</v>
      </c>
      <c r="L136" s="33">
        <f t="shared" si="29"/>
        <v>25.936363636363637</v>
      </c>
      <c r="M136" s="69"/>
      <c r="N136" s="69"/>
      <c r="O136" s="70"/>
      <c r="P136" s="70"/>
      <c r="Q136" s="33">
        <f t="shared" si="30"/>
        <v>170.3</v>
      </c>
      <c r="R136" s="57"/>
      <c r="S136" s="57"/>
      <c r="U136" s="62"/>
      <c r="V136" s="62"/>
      <c r="W136" s="1"/>
      <c r="X136" s="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9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9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9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9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9"/>
      <c r="FE136" s="8"/>
      <c r="FF136" s="8"/>
    </row>
    <row r="137" spans="1:162" s="2" customFormat="1" ht="17.100000000000001" customHeight="1">
      <c r="A137" s="13" t="s">
        <v>121</v>
      </c>
      <c r="B137" s="58">
        <v>247.2</v>
      </c>
      <c r="C137" s="58">
        <v>195.7</v>
      </c>
      <c r="D137" s="4">
        <f t="shared" si="26"/>
        <v>0.79166666666666663</v>
      </c>
      <c r="E137" s="10">
        <v>15</v>
      </c>
      <c r="F137" s="5">
        <f t="shared" si="32"/>
        <v>1</v>
      </c>
      <c r="G137" s="5">
        <v>10</v>
      </c>
      <c r="H137" s="40">
        <f t="shared" si="31"/>
        <v>0.875</v>
      </c>
      <c r="I137" s="41">
        <v>1640</v>
      </c>
      <c r="J137" s="33">
        <f t="shared" si="27"/>
        <v>149.09090909090909</v>
      </c>
      <c r="K137" s="33">
        <f t="shared" si="28"/>
        <v>130.5</v>
      </c>
      <c r="L137" s="33">
        <f t="shared" si="29"/>
        <v>-18.590909090909093</v>
      </c>
      <c r="M137" s="69"/>
      <c r="N137" s="69"/>
      <c r="O137" s="70"/>
      <c r="P137" s="70"/>
      <c r="Q137" s="33">
        <f t="shared" si="30"/>
        <v>130.5</v>
      </c>
      <c r="R137" s="57"/>
      <c r="S137" s="57"/>
      <c r="T137" s="1"/>
      <c r="U137" s="62"/>
      <c r="V137" s="62"/>
      <c r="W137" s="1"/>
      <c r="X137" s="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9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9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9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9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9"/>
      <c r="FE137" s="8"/>
      <c r="FF137" s="8"/>
    </row>
    <row r="138" spans="1:162" s="2" customFormat="1" ht="17.100000000000001" customHeight="1">
      <c r="A138" s="13" t="s">
        <v>122</v>
      </c>
      <c r="B138" s="58">
        <v>136.4</v>
      </c>
      <c r="C138" s="58">
        <v>30.5</v>
      </c>
      <c r="D138" s="4">
        <f t="shared" si="26"/>
        <v>0.22360703812316715</v>
      </c>
      <c r="E138" s="10">
        <v>15</v>
      </c>
      <c r="F138" s="5">
        <f t="shared" si="32"/>
        <v>1</v>
      </c>
      <c r="G138" s="5">
        <v>10</v>
      </c>
      <c r="H138" s="40">
        <f t="shared" si="31"/>
        <v>0.53416422287390031</v>
      </c>
      <c r="I138" s="41">
        <v>1600</v>
      </c>
      <c r="J138" s="33">
        <f t="shared" si="27"/>
        <v>145.45454545454547</v>
      </c>
      <c r="K138" s="33">
        <f t="shared" si="28"/>
        <v>77.7</v>
      </c>
      <c r="L138" s="33">
        <f t="shared" si="29"/>
        <v>-67.754545454545465</v>
      </c>
      <c r="M138" s="69"/>
      <c r="N138" s="69"/>
      <c r="O138" s="70"/>
      <c r="P138" s="70"/>
      <c r="Q138" s="33">
        <f t="shared" si="30"/>
        <v>77.7</v>
      </c>
      <c r="R138" s="57"/>
      <c r="S138" s="57"/>
      <c r="T138" s="1"/>
      <c r="U138" s="62"/>
      <c r="V138" s="62"/>
      <c r="W138" s="1"/>
      <c r="X138" s="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9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9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9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9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9"/>
      <c r="FE138" s="8"/>
      <c r="FF138" s="8"/>
    </row>
    <row r="139" spans="1:162" s="2" customFormat="1" ht="17.100000000000001" customHeight="1">
      <c r="A139" s="13" t="s">
        <v>123</v>
      </c>
      <c r="B139" s="58">
        <v>64.7</v>
      </c>
      <c r="C139" s="58">
        <v>87.8</v>
      </c>
      <c r="D139" s="4">
        <f t="shared" si="26"/>
        <v>1.2157032457496135</v>
      </c>
      <c r="E139" s="10">
        <v>15</v>
      </c>
      <c r="F139" s="5">
        <f t="shared" si="32"/>
        <v>1</v>
      </c>
      <c r="G139" s="5">
        <v>10</v>
      </c>
      <c r="H139" s="40">
        <f t="shared" si="31"/>
        <v>1.1294219474497682</v>
      </c>
      <c r="I139" s="41">
        <v>1098</v>
      </c>
      <c r="J139" s="33">
        <f t="shared" si="27"/>
        <v>99.818181818181813</v>
      </c>
      <c r="K139" s="33">
        <f t="shared" si="28"/>
        <v>112.7</v>
      </c>
      <c r="L139" s="33">
        <f t="shared" si="29"/>
        <v>12.88181818181819</v>
      </c>
      <c r="M139" s="69"/>
      <c r="N139" s="69"/>
      <c r="O139" s="70"/>
      <c r="P139" s="70"/>
      <c r="Q139" s="33">
        <f t="shared" si="30"/>
        <v>112.7</v>
      </c>
      <c r="U139" s="62"/>
      <c r="V139" s="62"/>
      <c r="W139" s="1"/>
      <c r="X139" s="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9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9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9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9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9"/>
      <c r="FE139" s="8"/>
      <c r="FF139" s="8"/>
    </row>
    <row r="140" spans="1:162" s="2" customFormat="1" ht="17.100000000000001" customHeight="1">
      <c r="A140" s="17" t="s">
        <v>124</v>
      </c>
      <c r="B140" s="59"/>
      <c r="C140" s="5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57"/>
      <c r="S140" s="57"/>
      <c r="U140" s="62"/>
      <c r="V140" s="62"/>
      <c r="W140" s="1"/>
      <c r="X140" s="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9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9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9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9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9"/>
      <c r="FE140" s="8"/>
      <c r="FF140" s="8"/>
    </row>
    <row r="141" spans="1:162" s="2" customFormat="1" ht="17.100000000000001" customHeight="1">
      <c r="A141" s="13" t="s">
        <v>125</v>
      </c>
      <c r="B141" s="58">
        <v>234.7</v>
      </c>
      <c r="C141" s="58">
        <v>292.2</v>
      </c>
      <c r="D141" s="4">
        <f t="shared" si="26"/>
        <v>1.2044993608862378</v>
      </c>
      <c r="E141" s="10">
        <v>15</v>
      </c>
      <c r="F141" s="5">
        <f>F$38</f>
        <v>1</v>
      </c>
      <c r="G141" s="5">
        <v>10</v>
      </c>
      <c r="H141" s="40">
        <f t="shared" si="31"/>
        <v>1.1226996165317427</v>
      </c>
      <c r="I141" s="41">
        <v>1381</v>
      </c>
      <c r="J141" s="33">
        <f t="shared" si="27"/>
        <v>125.54545454545455</v>
      </c>
      <c r="K141" s="33">
        <f t="shared" si="28"/>
        <v>140.9</v>
      </c>
      <c r="L141" s="33">
        <f t="shared" si="29"/>
        <v>15.354545454545459</v>
      </c>
      <c r="M141" s="69"/>
      <c r="N141" s="69"/>
      <c r="O141" s="70"/>
      <c r="P141" s="70"/>
      <c r="Q141" s="33">
        <f t="shared" si="30"/>
        <v>140.9</v>
      </c>
      <c r="R141" s="57"/>
      <c r="S141" s="57"/>
      <c r="U141" s="62"/>
      <c r="V141" s="62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9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9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9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9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9"/>
      <c r="FE141" s="8"/>
      <c r="FF141" s="8"/>
    </row>
    <row r="142" spans="1:162" s="2" customFormat="1" ht="17.100000000000001" customHeight="1">
      <c r="A142" s="13" t="s">
        <v>126</v>
      </c>
      <c r="B142" s="58">
        <v>106.4</v>
      </c>
      <c r="C142" s="58">
        <v>51.4</v>
      </c>
      <c r="D142" s="4">
        <f t="shared" si="26"/>
        <v>0.48308270676691728</v>
      </c>
      <c r="E142" s="10">
        <v>15</v>
      </c>
      <c r="F142" s="5">
        <f t="shared" ref="F142:F148" si="33">F$38</f>
        <v>1</v>
      </c>
      <c r="G142" s="5">
        <v>10</v>
      </c>
      <c r="H142" s="40">
        <f t="shared" si="31"/>
        <v>0.68984962406015027</v>
      </c>
      <c r="I142" s="41">
        <v>1275</v>
      </c>
      <c r="J142" s="33">
        <f t="shared" si="27"/>
        <v>115.90909090909091</v>
      </c>
      <c r="K142" s="33">
        <f t="shared" si="28"/>
        <v>80</v>
      </c>
      <c r="L142" s="33">
        <f t="shared" si="29"/>
        <v>-35.909090909090907</v>
      </c>
      <c r="M142" s="69"/>
      <c r="N142" s="69"/>
      <c r="O142" s="70"/>
      <c r="P142" s="70"/>
      <c r="Q142" s="33">
        <f t="shared" si="30"/>
        <v>80</v>
      </c>
      <c r="R142" s="57"/>
      <c r="S142" s="57"/>
      <c r="U142" s="62"/>
      <c r="V142" s="62"/>
      <c r="W142" s="1"/>
      <c r="X142" s="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9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9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9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9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9"/>
      <c r="FE142" s="8"/>
      <c r="FF142" s="8"/>
    </row>
    <row r="143" spans="1:162" s="2" customFormat="1" ht="17.100000000000001" customHeight="1">
      <c r="A143" s="13" t="s">
        <v>127</v>
      </c>
      <c r="B143" s="58">
        <v>350.3</v>
      </c>
      <c r="C143" s="58">
        <v>399.3</v>
      </c>
      <c r="D143" s="4">
        <f t="shared" si="26"/>
        <v>1.139880102769055</v>
      </c>
      <c r="E143" s="10">
        <v>15</v>
      </c>
      <c r="F143" s="5">
        <f t="shared" si="33"/>
        <v>1</v>
      </c>
      <c r="G143" s="5">
        <v>10</v>
      </c>
      <c r="H143" s="40">
        <f t="shared" si="31"/>
        <v>1.0839280616614331</v>
      </c>
      <c r="I143" s="41">
        <v>2073</v>
      </c>
      <c r="J143" s="33">
        <f t="shared" si="27"/>
        <v>188.45454545454547</v>
      </c>
      <c r="K143" s="33">
        <f t="shared" si="28"/>
        <v>204.3</v>
      </c>
      <c r="L143" s="33">
        <f t="shared" si="29"/>
        <v>15.845454545454544</v>
      </c>
      <c r="M143" s="69"/>
      <c r="N143" s="69"/>
      <c r="O143" s="70"/>
      <c r="P143" s="70"/>
      <c r="Q143" s="33">
        <f t="shared" si="30"/>
        <v>204.3</v>
      </c>
      <c r="R143" s="57"/>
      <c r="S143" s="57"/>
      <c r="U143" s="62"/>
      <c r="V143" s="62"/>
      <c r="X143" s="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9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9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9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9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9"/>
      <c r="FE143" s="8"/>
      <c r="FF143" s="8"/>
    </row>
    <row r="144" spans="1:162" s="2" customFormat="1" ht="17.100000000000001" customHeight="1">
      <c r="A144" s="13" t="s">
        <v>128</v>
      </c>
      <c r="B144" s="58">
        <v>275</v>
      </c>
      <c r="C144" s="58">
        <v>158.30000000000001</v>
      </c>
      <c r="D144" s="4">
        <f t="shared" si="26"/>
        <v>0.57563636363636372</v>
      </c>
      <c r="E144" s="10">
        <v>15</v>
      </c>
      <c r="F144" s="5">
        <f t="shared" si="33"/>
        <v>1</v>
      </c>
      <c r="G144" s="5">
        <v>10</v>
      </c>
      <c r="H144" s="40">
        <f t="shared" si="31"/>
        <v>0.74538181818181826</v>
      </c>
      <c r="I144" s="41">
        <v>1448</v>
      </c>
      <c r="J144" s="33">
        <f t="shared" si="27"/>
        <v>131.63636363636363</v>
      </c>
      <c r="K144" s="33">
        <f t="shared" si="28"/>
        <v>98.1</v>
      </c>
      <c r="L144" s="33">
        <f t="shared" si="29"/>
        <v>-33.536363636363632</v>
      </c>
      <c r="M144" s="69"/>
      <c r="N144" s="69"/>
      <c r="O144" s="70"/>
      <c r="P144" s="70"/>
      <c r="Q144" s="33">
        <f t="shared" si="30"/>
        <v>98.1</v>
      </c>
      <c r="R144" s="57"/>
      <c r="S144" s="57"/>
      <c r="U144" s="62"/>
      <c r="V144" s="62"/>
      <c r="X144" s="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9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9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9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9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9"/>
      <c r="FE144" s="8"/>
      <c r="FF144" s="8"/>
    </row>
    <row r="145" spans="1:162" s="2" customFormat="1" ht="17.100000000000001" customHeight="1">
      <c r="A145" s="13" t="s">
        <v>129</v>
      </c>
      <c r="B145" s="58">
        <v>115.9</v>
      </c>
      <c r="C145" s="58">
        <v>218.8</v>
      </c>
      <c r="D145" s="4">
        <f t="shared" si="26"/>
        <v>1.2687834339948232</v>
      </c>
      <c r="E145" s="10">
        <v>15</v>
      </c>
      <c r="F145" s="5">
        <f t="shared" si="33"/>
        <v>1</v>
      </c>
      <c r="G145" s="5">
        <v>10</v>
      </c>
      <c r="H145" s="40">
        <f t="shared" si="31"/>
        <v>1.161270060396894</v>
      </c>
      <c r="I145" s="41">
        <v>1715</v>
      </c>
      <c r="J145" s="33">
        <f t="shared" si="27"/>
        <v>155.90909090909091</v>
      </c>
      <c r="K145" s="33">
        <f t="shared" si="28"/>
        <v>181.1</v>
      </c>
      <c r="L145" s="33">
        <f t="shared" si="29"/>
        <v>25.190909090909088</v>
      </c>
      <c r="M145" s="69"/>
      <c r="N145" s="69"/>
      <c r="O145" s="70"/>
      <c r="P145" s="70"/>
      <c r="Q145" s="33">
        <f t="shared" si="30"/>
        <v>181.1</v>
      </c>
      <c r="T145" s="1"/>
      <c r="U145" s="62"/>
      <c r="V145" s="62"/>
      <c r="X145" s="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9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9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9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9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9"/>
      <c r="FE145" s="8"/>
      <c r="FF145" s="8"/>
    </row>
    <row r="146" spans="1:162" s="2" customFormat="1" ht="17.100000000000001" customHeight="1">
      <c r="A146" s="13" t="s">
        <v>130</v>
      </c>
      <c r="B146" s="58">
        <v>283.2</v>
      </c>
      <c r="C146" s="58">
        <v>67.099999999999994</v>
      </c>
      <c r="D146" s="4">
        <f t="shared" si="26"/>
        <v>0.23693502824858756</v>
      </c>
      <c r="E146" s="10">
        <v>15</v>
      </c>
      <c r="F146" s="5">
        <f t="shared" si="33"/>
        <v>1</v>
      </c>
      <c r="G146" s="5">
        <v>10</v>
      </c>
      <c r="H146" s="40">
        <f t="shared" si="31"/>
        <v>0.54216101694915253</v>
      </c>
      <c r="I146" s="41">
        <v>1087</v>
      </c>
      <c r="J146" s="33">
        <f t="shared" si="27"/>
        <v>98.818181818181813</v>
      </c>
      <c r="K146" s="33">
        <f t="shared" si="28"/>
        <v>53.6</v>
      </c>
      <c r="L146" s="33">
        <f t="shared" si="29"/>
        <v>-45.218181818181812</v>
      </c>
      <c r="M146" s="69"/>
      <c r="N146" s="69"/>
      <c r="O146" s="70"/>
      <c r="P146" s="70"/>
      <c r="Q146" s="33">
        <f t="shared" si="30"/>
        <v>53.6</v>
      </c>
      <c r="R146" s="57"/>
      <c r="S146" s="57"/>
      <c r="U146" s="62"/>
      <c r="V146" s="62"/>
      <c r="X146" s="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9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9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9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9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9"/>
      <c r="FE146" s="8"/>
      <c r="FF146" s="8"/>
    </row>
    <row r="147" spans="1:162" s="2" customFormat="1" ht="17.100000000000001" customHeight="1">
      <c r="A147" s="13" t="s">
        <v>131</v>
      </c>
      <c r="B147" s="58">
        <v>259</v>
      </c>
      <c r="C147" s="58">
        <v>215.1</v>
      </c>
      <c r="D147" s="4">
        <f t="shared" si="26"/>
        <v>0.83050193050193044</v>
      </c>
      <c r="E147" s="10">
        <v>15</v>
      </c>
      <c r="F147" s="5">
        <f t="shared" si="33"/>
        <v>1</v>
      </c>
      <c r="G147" s="5">
        <v>10</v>
      </c>
      <c r="H147" s="40">
        <f t="shared" si="31"/>
        <v>0.89830115830115831</v>
      </c>
      <c r="I147" s="41">
        <v>1215</v>
      </c>
      <c r="J147" s="33">
        <f t="shared" si="27"/>
        <v>110.45454545454545</v>
      </c>
      <c r="K147" s="33">
        <f t="shared" si="28"/>
        <v>99.2</v>
      </c>
      <c r="L147" s="33">
        <f t="shared" si="29"/>
        <v>-11.25454545454545</v>
      </c>
      <c r="M147" s="69"/>
      <c r="N147" s="69"/>
      <c r="O147" s="70"/>
      <c r="P147" s="70"/>
      <c r="Q147" s="33">
        <f t="shared" si="30"/>
        <v>99.2</v>
      </c>
      <c r="R147" s="57"/>
      <c r="S147" s="57"/>
      <c r="U147" s="62"/>
      <c r="V147" s="62"/>
      <c r="X147" s="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9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9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9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9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9"/>
      <c r="FE147" s="8"/>
      <c r="FF147" s="8"/>
    </row>
    <row r="148" spans="1:162" s="2" customFormat="1" ht="17.100000000000001" customHeight="1">
      <c r="A148" s="13" t="s">
        <v>132</v>
      </c>
      <c r="B148" s="58">
        <v>231.7</v>
      </c>
      <c r="C148" s="58">
        <v>140.69999999999999</v>
      </c>
      <c r="D148" s="4">
        <f t="shared" si="26"/>
        <v>0.607250755287009</v>
      </c>
      <c r="E148" s="10">
        <v>15</v>
      </c>
      <c r="F148" s="5">
        <f t="shared" si="33"/>
        <v>1</v>
      </c>
      <c r="G148" s="5">
        <v>10</v>
      </c>
      <c r="H148" s="40">
        <f t="shared" si="31"/>
        <v>0.7643504531722054</v>
      </c>
      <c r="I148" s="41">
        <v>544</v>
      </c>
      <c r="J148" s="33">
        <f t="shared" si="27"/>
        <v>49.454545454545453</v>
      </c>
      <c r="K148" s="33">
        <f t="shared" si="28"/>
        <v>37.799999999999997</v>
      </c>
      <c r="L148" s="33">
        <f t="shared" si="29"/>
        <v>-11.654545454545456</v>
      </c>
      <c r="M148" s="69"/>
      <c r="N148" s="69"/>
      <c r="O148" s="70"/>
      <c r="P148" s="70"/>
      <c r="Q148" s="33">
        <f t="shared" si="30"/>
        <v>37.799999999999997</v>
      </c>
      <c r="R148" s="57"/>
      <c r="S148" s="57"/>
      <c r="U148" s="62"/>
      <c r="V148" s="62"/>
      <c r="X148" s="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9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9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9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9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9"/>
      <c r="FE148" s="8"/>
      <c r="FF148" s="8"/>
    </row>
    <row r="149" spans="1:162" s="2" customFormat="1" ht="17.100000000000001" customHeight="1">
      <c r="A149" s="17" t="s">
        <v>133</v>
      </c>
      <c r="B149" s="59"/>
      <c r="C149" s="5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57"/>
      <c r="S149" s="57"/>
      <c r="U149" s="62"/>
      <c r="V149" s="62"/>
      <c r="W149" s="1"/>
      <c r="X149" s="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9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9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9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9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9"/>
      <c r="FE149" s="8"/>
      <c r="FF149" s="8"/>
    </row>
    <row r="150" spans="1:162" s="2" customFormat="1" ht="17.100000000000001" customHeight="1">
      <c r="A150" s="13" t="s">
        <v>134</v>
      </c>
      <c r="B150" s="58">
        <v>17.600000000000001</v>
      </c>
      <c r="C150" s="58">
        <v>8.6</v>
      </c>
      <c r="D150" s="4">
        <f t="shared" si="26"/>
        <v>0.48863636363636359</v>
      </c>
      <c r="E150" s="10">
        <v>15</v>
      </c>
      <c r="F150" s="5">
        <f>F$39</f>
        <v>1</v>
      </c>
      <c r="G150" s="5">
        <v>10</v>
      </c>
      <c r="H150" s="40">
        <f t="shared" si="31"/>
        <v>0.69318181818181812</v>
      </c>
      <c r="I150" s="41">
        <v>1151</v>
      </c>
      <c r="J150" s="33">
        <f t="shared" si="27"/>
        <v>104.63636363636364</v>
      </c>
      <c r="K150" s="33">
        <f t="shared" si="28"/>
        <v>72.5</v>
      </c>
      <c r="L150" s="33">
        <f t="shared" si="29"/>
        <v>-32.13636363636364</v>
      </c>
      <c r="M150" s="69"/>
      <c r="N150" s="69"/>
      <c r="O150" s="70"/>
      <c r="P150" s="70"/>
      <c r="Q150" s="33">
        <f t="shared" si="30"/>
        <v>72.5</v>
      </c>
      <c r="R150" s="57"/>
      <c r="S150" s="57"/>
      <c r="U150" s="62"/>
      <c r="V150" s="62"/>
      <c r="W150" s="1"/>
      <c r="X150" s="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9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9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9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9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9"/>
      <c r="FE150" s="8"/>
      <c r="FF150" s="8"/>
    </row>
    <row r="151" spans="1:162" s="2" customFormat="1" ht="17.100000000000001" customHeight="1">
      <c r="A151" s="13" t="s">
        <v>135</v>
      </c>
      <c r="B151" s="58">
        <v>14.4</v>
      </c>
      <c r="C151" s="58">
        <v>98.5</v>
      </c>
      <c r="D151" s="4">
        <f t="shared" si="26"/>
        <v>1.3</v>
      </c>
      <c r="E151" s="10">
        <v>15</v>
      </c>
      <c r="F151" s="5">
        <f t="shared" ref="F151:F155" si="34">F$39</f>
        <v>1</v>
      </c>
      <c r="G151" s="5">
        <v>10</v>
      </c>
      <c r="H151" s="40">
        <f t="shared" si="31"/>
        <v>1.18</v>
      </c>
      <c r="I151" s="41">
        <v>1491</v>
      </c>
      <c r="J151" s="33">
        <f t="shared" si="27"/>
        <v>135.54545454545453</v>
      </c>
      <c r="K151" s="33">
        <f t="shared" si="28"/>
        <v>159.9</v>
      </c>
      <c r="L151" s="33">
        <f t="shared" si="29"/>
        <v>24.354545454545473</v>
      </c>
      <c r="M151" s="69"/>
      <c r="N151" s="69"/>
      <c r="O151" s="70"/>
      <c r="P151" s="70"/>
      <c r="Q151" s="33">
        <f t="shared" si="30"/>
        <v>159.9</v>
      </c>
      <c r="R151" s="57"/>
      <c r="S151" s="57"/>
      <c r="U151" s="62"/>
      <c r="V151" s="62"/>
      <c r="W151" s="1"/>
      <c r="X151" s="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9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9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9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9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9"/>
      <c r="FE151" s="8"/>
      <c r="FF151" s="8"/>
    </row>
    <row r="152" spans="1:162" s="2" customFormat="1" ht="17.100000000000001" customHeight="1">
      <c r="A152" s="13" t="s">
        <v>136</v>
      </c>
      <c r="B152" s="58">
        <v>241.5</v>
      </c>
      <c r="C152" s="58">
        <v>25.7</v>
      </c>
      <c r="D152" s="4">
        <f t="shared" si="26"/>
        <v>0.10641821946169772</v>
      </c>
      <c r="E152" s="10">
        <v>15</v>
      </c>
      <c r="F152" s="5">
        <f t="shared" si="34"/>
        <v>1</v>
      </c>
      <c r="G152" s="5">
        <v>10</v>
      </c>
      <c r="H152" s="40">
        <f t="shared" si="31"/>
        <v>0.46385093167701863</v>
      </c>
      <c r="I152" s="41">
        <v>2214</v>
      </c>
      <c r="J152" s="33">
        <f t="shared" si="27"/>
        <v>201.27272727272728</v>
      </c>
      <c r="K152" s="33">
        <f t="shared" si="28"/>
        <v>93.4</v>
      </c>
      <c r="L152" s="33">
        <f t="shared" si="29"/>
        <v>-107.87272727272727</v>
      </c>
      <c r="M152" s="69"/>
      <c r="N152" s="69"/>
      <c r="O152" s="70"/>
      <c r="P152" s="70"/>
      <c r="Q152" s="33">
        <f t="shared" si="30"/>
        <v>93.4</v>
      </c>
      <c r="R152" s="57"/>
      <c r="S152" s="57"/>
      <c r="T152" s="1"/>
      <c r="U152" s="62"/>
      <c r="V152" s="62"/>
      <c r="W152" s="1"/>
      <c r="X152" s="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9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9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9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9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9"/>
      <c r="FE152" s="8"/>
      <c r="FF152" s="8"/>
    </row>
    <row r="153" spans="1:162" s="2" customFormat="1" ht="17.100000000000001" customHeight="1">
      <c r="A153" s="13" t="s">
        <v>137</v>
      </c>
      <c r="B153" s="58">
        <v>423.7</v>
      </c>
      <c r="C153" s="58">
        <v>206.4</v>
      </c>
      <c r="D153" s="4">
        <f t="shared" si="26"/>
        <v>0.48713712532452208</v>
      </c>
      <c r="E153" s="10">
        <v>15</v>
      </c>
      <c r="F153" s="5">
        <f t="shared" si="34"/>
        <v>1</v>
      </c>
      <c r="G153" s="5">
        <v>10</v>
      </c>
      <c r="H153" s="40">
        <f t="shared" si="31"/>
        <v>0.69228227519471319</v>
      </c>
      <c r="I153" s="41">
        <v>1779</v>
      </c>
      <c r="J153" s="33">
        <f t="shared" si="27"/>
        <v>161.72727272727272</v>
      </c>
      <c r="K153" s="33">
        <f t="shared" si="28"/>
        <v>112</v>
      </c>
      <c r="L153" s="33">
        <f t="shared" si="29"/>
        <v>-49.72727272727272</v>
      </c>
      <c r="M153" s="69"/>
      <c r="N153" s="69"/>
      <c r="O153" s="70"/>
      <c r="P153" s="70"/>
      <c r="Q153" s="33">
        <f t="shared" si="30"/>
        <v>112</v>
      </c>
      <c r="R153" s="57"/>
      <c r="S153" s="57"/>
      <c r="T153" s="1"/>
      <c r="U153" s="62"/>
      <c r="V153" s="62"/>
      <c r="W153" s="1"/>
      <c r="X153" s="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9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9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9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9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9"/>
      <c r="FE153" s="8"/>
      <c r="FF153" s="8"/>
    </row>
    <row r="154" spans="1:162" s="2" customFormat="1" ht="17.100000000000001" customHeight="1">
      <c r="A154" s="13" t="s">
        <v>138</v>
      </c>
      <c r="B154" s="58">
        <v>485.4</v>
      </c>
      <c r="C154" s="58">
        <v>205.9</v>
      </c>
      <c r="D154" s="4">
        <f t="shared" si="26"/>
        <v>0.42418623815409973</v>
      </c>
      <c r="E154" s="10">
        <v>15</v>
      </c>
      <c r="F154" s="5">
        <f t="shared" si="34"/>
        <v>1</v>
      </c>
      <c r="G154" s="5">
        <v>10</v>
      </c>
      <c r="H154" s="40">
        <f t="shared" si="31"/>
        <v>0.65451174289245984</v>
      </c>
      <c r="I154" s="41">
        <v>172</v>
      </c>
      <c r="J154" s="33">
        <f t="shared" si="27"/>
        <v>15.636363636363637</v>
      </c>
      <c r="K154" s="33">
        <f t="shared" si="28"/>
        <v>10.199999999999999</v>
      </c>
      <c r="L154" s="33">
        <f t="shared" si="29"/>
        <v>-5.4363636363636374</v>
      </c>
      <c r="M154" s="69"/>
      <c r="N154" s="69"/>
      <c r="O154" s="70"/>
      <c r="P154" s="70"/>
      <c r="Q154" s="33">
        <f t="shared" si="30"/>
        <v>10.199999999999999</v>
      </c>
      <c r="R154" s="57"/>
      <c r="T154" s="1"/>
      <c r="U154" s="62"/>
      <c r="V154" s="62"/>
      <c r="W154" s="1"/>
      <c r="X154" s="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9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9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9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9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9"/>
      <c r="FE154" s="8"/>
      <c r="FF154" s="8"/>
    </row>
    <row r="155" spans="1:162" s="2" customFormat="1" ht="17.100000000000001" customHeight="1">
      <c r="A155" s="13" t="s">
        <v>139</v>
      </c>
      <c r="B155" s="58">
        <v>11.2</v>
      </c>
      <c r="C155" s="58">
        <v>15.3</v>
      </c>
      <c r="D155" s="4">
        <f t="shared" si="26"/>
        <v>1.2166071428571428</v>
      </c>
      <c r="E155" s="10">
        <v>15</v>
      </c>
      <c r="F155" s="5">
        <f t="shared" si="34"/>
        <v>1</v>
      </c>
      <c r="G155" s="5">
        <v>10</v>
      </c>
      <c r="H155" s="40">
        <f t="shared" si="31"/>
        <v>1.1299642857142858</v>
      </c>
      <c r="I155" s="41">
        <v>1501</v>
      </c>
      <c r="J155" s="33">
        <f t="shared" si="27"/>
        <v>136.45454545454547</v>
      </c>
      <c r="K155" s="33">
        <f t="shared" si="28"/>
        <v>154.19999999999999</v>
      </c>
      <c r="L155" s="33">
        <f t="shared" si="29"/>
        <v>17.745454545454521</v>
      </c>
      <c r="M155" s="69"/>
      <c r="N155" s="69"/>
      <c r="O155" s="70"/>
      <c r="P155" s="70"/>
      <c r="Q155" s="33">
        <f t="shared" si="30"/>
        <v>154.19999999999999</v>
      </c>
      <c r="T155" s="1"/>
      <c r="U155" s="62"/>
      <c r="V155" s="62"/>
      <c r="W155" s="1"/>
      <c r="X155" s="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9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9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9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9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9"/>
      <c r="FE155" s="8"/>
      <c r="FF155" s="8"/>
    </row>
    <row r="156" spans="1:162" s="2" customFormat="1" ht="17.100000000000001" customHeight="1">
      <c r="A156" s="17" t="s">
        <v>140</v>
      </c>
      <c r="B156" s="59"/>
      <c r="C156" s="5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57"/>
      <c r="T156" s="1"/>
      <c r="U156" s="62"/>
      <c r="V156" s="62"/>
      <c r="W156" s="1"/>
      <c r="X156" s="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9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9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9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9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9"/>
      <c r="FE156" s="8"/>
      <c r="FF156" s="8"/>
    </row>
    <row r="157" spans="1:162" s="2" customFormat="1" ht="17.100000000000001" customHeight="1">
      <c r="A157" s="13" t="s">
        <v>141</v>
      </c>
      <c r="B157" s="58">
        <v>112.8</v>
      </c>
      <c r="C157" s="58">
        <v>131</v>
      </c>
      <c r="D157" s="4">
        <f t="shared" si="26"/>
        <v>1.1613475177304964</v>
      </c>
      <c r="E157" s="10">
        <v>15</v>
      </c>
      <c r="F157" s="5">
        <f>F$40</f>
        <v>1</v>
      </c>
      <c r="G157" s="5">
        <v>10</v>
      </c>
      <c r="H157" s="40">
        <f t="shared" si="31"/>
        <v>1.0968085106382979</v>
      </c>
      <c r="I157" s="41">
        <v>2067</v>
      </c>
      <c r="J157" s="33">
        <f t="shared" si="27"/>
        <v>187.90909090909091</v>
      </c>
      <c r="K157" s="33">
        <f t="shared" si="28"/>
        <v>206.1</v>
      </c>
      <c r="L157" s="33">
        <f t="shared" si="29"/>
        <v>18.190909090909088</v>
      </c>
      <c r="M157" s="69"/>
      <c r="N157" s="69"/>
      <c r="O157" s="70"/>
      <c r="P157" s="70"/>
      <c r="Q157" s="33">
        <f t="shared" si="30"/>
        <v>206.1</v>
      </c>
      <c r="R157" s="57"/>
      <c r="S157" s="57"/>
      <c r="T157" s="1"/>
      <c r="U157" s="62"/>
      <c r="V157" s="62"/>
      <c r="W157" s="1"/>
      <c r="X157" s="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9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9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9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9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9"/>
      <c r="FE157" s="8"/>
      <c r="FF157" s="8"/>
    </row>
    <row r="158" spans="1:162" s="2" customFormat="1" ht="16.5" customHeight="1">
      <c r="A158" s="13" t="s">
        <v>142</v>
      </c>
      <c r="B158" s="58">
        <v>240.9</v>
      </c>
      <c r="C158" s="58">
        <v>607.6</v>
      </c>
      <c r="D158" s="4">
        <f t="shared" si="26"/>
        <v>1.3</v>
      </c>
      <c r="E158" s="10">
        <v>15</v>
      </c>
      <c r="F158" s="5">
        <f t="shared" ref="F158:F168" si="35">F$40</f>
        <v>1</v>
      </c>
      <c r="G158" s="5">
        <v>10</v>
      </c>
      <c r="H158" s="40">
        <f t="shared" si="31"/>
        <v>1.18</v>
      </c>
      <c r="I158" s="41">
        <v>1965</v>
      </c>
      <c r="J158" s="33">
        <f t="shared" si="27"/>
        <v>178.63636363636363</v>
      </c>
      <c r="K158" s="33">
        <f t="shared" si="28"/>
        <v>210.8</v>
      </c>
      <c r="L158" s="33">
        <f t="shared" si="29"/>
        <v>32.163636363636385</v>
      </c>
      <c r="M158" s="69"/>
      <c r="N158" s="69"/>
      <c r="O158" s="70"/>
      <c r="P158" s="70"/>
      <c r="Q158" s="33">
        <f t="shared" si="30"/>
        <v>210.8</v>
      </c>
      <c r="R158" s="57"/>
      <c r="S158" s="57"/>
      <c r="T158" s="1"/>
      <c r="U158" s="62"/>
      <c r="V158" s="62"/>
      <c r="W158" s="1"/>
      <c r="X158" s="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9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9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9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9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9"/>
      <c r="FE158" s="8"/>
      <c r="FF158" s="8"/>
    </row>
    <row r="159" spans="1:162" s="2" customFormat="1" ht="17.100000000000001" customHeight="1">
      <c r="A159" s="13" t="s">
        <v>143</v>
      </c>
      <c r="B159" s="58">
        <v>188.4</v>
      </c>
      <c r="C159" s="58">
        <v>283</v>
      </c>
      <c r="D159" s="4">
        <f t="shared" si="26"/>
        <v>1.2302123142250529</v>
      </c>
      <c r="E159" s="10">
        <v>15</v>
      </c>
      <c r="F159" s="5">
        <f t="shared" si="35"/>
        <v>1</v>
      </c>
      <c r="G159" s="5">
        <v>10</v>
      </c>
      <c r="H159" s="40">
        <f t="shared" si="31"/>
        <v>1.1381273885350318</v>
      </c>
      <c r="I159" s="41">
        <v>590</v>
      </c>
      <c r="J159" s="33">
        <f t="shared" si="27"/>
        <v>53.636363636363633</v>
      </c>
      <c r="K159" s="33">
        <f t="shared" si="28"/>
        <v>61</v>
      </c>
      <c r="L159" s="33">
        <f t="shared" si="29"/>
        <v>7.3636363636363669</v>
      </c>
      <c r="M159" s="69"/>
      <c r="N159" s="69"/>
      <c r="O159" s="70"/>
      <c r="P159" s="70"/>
      <c r="Q159" s="33">
        <f t="shared" si="30"/>
        <v>61</v>
      </c>
      <c r="R159" s="57"/>
      <c r="S159" s="57"/>
      <c r="T159" s="1"/>
      <c r="U159" s="62"/>
      <c r="V159" s="62"/>
      <c r="W159" s="1"/>
      <c r="X159" s="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9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9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9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9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9"/>
      <c r="FE159" s="8"/>
      <c r="FF159" s="8"/>
    </row>
    <row r="160" spans="1:162" s="2" customFormat="1" ht="17.100000000000001" customHeight="1">
      <c r="A160" s="13" t="s">
        <v>144</v>
      </c>
      <c r="B160" s="58">
        <v>509.5</v>
      </c>
      <c r="C160" s="58">
        <v>277.3</v>
      </c>
      <c r="D160" s="4">
        <f t="shared" si="26"/>
        <v>0.54425907752698721</v>
      </c>
      <c r="E160" s="10">
        <v>15</v>
      </c>
      <c r="F160" s="5">
        <f t="shared" si="35"/>
        <v>1</v>
      </c>
      <c r="G160" s="5">
        <v>10</v>
      </c>
      <c r="H160" s="40">
        <f t="shared" si="31"/>
        <v>0.72655544651619242</v>
      </c>
      <c r="I160" s="41">
        <v>5993</v>
      </c>
      <c r="J160" s="33">
        <f t="shared" si="27"/>
        <v>544.81818181818187</v>
      </c>
      <c r="K160" s="33">
        <f t="shared" si="28"/>
        <v>395.8</v>
      </c>
      <c r="L160" s="33">
        <f t="shared" si="29"/>
        <v>-149.01818181818186</v>
      </c>
      <c r="M160" s="69"/>
      <c r="N160" s="69"/>
      <c r="O160" s="70"/>
      <c r="P160" s="70"/>
      <c r="Q160" s="33">
        <f t="shared" si="30"/>
        <v>395.8</v>
      </c>
      <c r="R160" s="57"/>
      <c r="S160" s="57"/>
      <c r="T160" s="1"/>
      <c r="U160" s="62"/>
      <c r="V160" s="62"/>
      <c r="W160" s="1"/>
      <c r="X160" s="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9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9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9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9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9"/>
      <c r="FE160" s="8"/>
      <c r="FF160" s="8"/>
    </row>
    <row r="161" spans="1:162" s="2" customFormat="1" ht="17.100000000000001" customHeight="1">
      <c r="A161" s="13" t="s">
        <v>145</v>
      </c>
      <c r="B161" s="58">
        <v>316.2</v>
      </c>
      <c r="C161" s="58">
        <v>635.1</v>
      </c>
      <c r="D161" s="4">
        <f t="shared" si="26"/>
        <v>1.2808538899430739</v>
      </c>
      <c r="E161" s="10">
        <v>15</v>
      </c>
      <c r="F161" s="5">
        <f t="shared" si="35"/>
        <v>1</v>
      </c>
      <c r="G161" s="5">
        <v>10</v>
      </c>
      <c r="H161" s="40">
        <f t="shared" si="31"/>
        <v>1.1685123339658443</v>
      </c>
      <c r="I161" s="41">
        <v>54</v>
      </c>
      <c r="J161" s="33">
        <f t="shared" si="27"/>
        <v>4.9090909090909092</v>
      </c>
      <c r="K161" s="33">
        <f t="shared" si="28"/>
        <v>5.7</v>
      </c>
      <c r="L161" s="33">
        <f t="shared" si="29"/>
        <v>0.79090909090909101</v>
      </c>
      <c r="M161" s="69"/>
      <c r="N161" s="69"/>
      <c r="O161" s="70"/>
      <c r="P161" s="70"/>
      <c r="Q161" s="33">
        <f t="shared" si="30"/>
        <v>5.7</v>
      </c>
      <c r="R161" s="57"/>
      <c r="S161" s="57"/>
      <c r="T161" s="1"/>
      <c r="U161" s="62"/>
      <c r="V161" s="62"/>
      <c r="W161" s="1"/>
      <c r="X161" s="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9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9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9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9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9"/>
      <c r="FE161" s="8"/>
      <c r="FF161" s="8"/>
    </row>
    <row r="162" spans="1:162" s="2" customFormat="1" ht="17.100000000000001" customHeight="1">
      <c r="A162" s="13" t="s">
        <v>146</v>
      </c>
      <c r="B162" s="58">
        <v>173.6</v>
      </c>
      <c r="C162" s="58">
        <v>200.5</v>
      </c>
      <c r="D162" s="4">
        <f t="shared" si="26"/>
        <v>1.1549539170506913</v>
      </c>
      <c r="E162" s="10">
        <v>15</v>
      </c>
      <c r="F162" s="5">
        <f t="shared" si="35"/>
        <v>1</v>
      </c>
      <c r="G162" s="5">
        <v>10</v>
      </c>
      <c r="H162" s="40">
        <f t="shared" si="31"/>
        <v>1.0929723502304147</v>
      </c>
      <c r="I162" s="41">
        <v>345</v>
      </c>
      <c r="J162" s="33">
        <f t="shared" si="27"/>
        <v>31.363636363636363</v>
      </c>
      <c r="K162" s="33">
        <f t="shared" si="28"/>
        <v>34.299999999999997</v>
      </c>
      <c r="L162" s="33">
        <f t="shared" si="29"/>
        <v>2.9363636363636338</v>
      </c>
      <c r="M162" s="69"/>
      <c r="N162" s="69"/>
      <c r="O162" s="70"/>
      <c r="P162" s="70"/>
      <c r="Q162" s="33">
        <f t="shared" si="30"/>
        <v>34.299999999999997</v>
      </c>
      <c r="U162" s="62"/>
      <c r="V162" s="62"/>
      <c r="W162" s="1"/>
      <c r="X162" s="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9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9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9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9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9"/>
      <c r="FE162" s="8"/>
      <c r="FF162" s="8"/>
    </row>
    <row r="163" spans="1:162" s="2" customFormat="1" ht="17.100000000000001" customHeight="1">
      <c r="A163" s="13" t="s">
        <v>147</v>
      </c>
      <c r="B163" s="58">
        <v>765.6</v>
      </c>
      <c r="C163" s="58">
        <v>388</v>
      </c>
      <c r="D163" s="4">
        <f t="shared" si="26"/>
        <v>0.50679205851619646</v>
      </c>
      <c r="E163" s="10">
        <v>15</v>
      </c>
      <c r="F163" s="5">
        <f t="shared" si="35"/>
        <v>1</v>
      </c>
      <c r="G163" s="5">
        <v>10</v>
      </c>
      <c r="H163" s="40">
        <f t="shared" si="31"/>
        <v>0.70407523510971781</v>
      </c>
      <c r="I163" s="41">
        <v>2435</v>
      </c>
      <c r="J163" s="33">
        <f t="shared" si="27"/>
        <v>221.36363636363637</v>
      </c>
      <c r="K163" s="33">
        <f t="shared" si="28"/>
        <v>155.9</v>
      </c>
      <c r="L163" s="33">
        <f t="shared" si="29"/>
        <v>-65.463636363636368</v>
      </c>
      <c r="M163" s="69"/>
      <c r="N163" s="69"/>
      <c r="O163" s="70"/>
      <c r="P163" s="70"/>
      <c r="Q163" s="33">
        <f t="shared" si="30"/>
        <v>155.9</v>
      </c>
      <c r="R163" s="57"/>
      <c r="S163" s="57"/>
      <c r="U163" s="62"/>
      <c r="V163" s="62"/>
      <c r="W163" s="1"/>
      <c r="X163" s="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9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9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9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9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9"/>
      <c r="FE163" s="8"/>
      <c r="FF163" s="8"/>
    </row>
    <row r="164" spans="1:162" s="2" customFormat="1" ht="17.100000000000001" customHeight="1">
      <c r="A164" s="13" t="s">
        <v>148</v>
      </c>
      <c r="B164" s="58">
        <v>263.7</v>
      </c>
      <c r="C164" s="58">
        <v>162.1</v>
      </c>
      <c r="D164" s="4">
        <f t="shared" si="26"/>
        <v>0.61471368979901408</v>
      </c>
      <c r="E164" s="10">
        <v>15</v>
      </c>
      <c r="F164" s="5">
        <f t="shared" si="35"/>
        <v>1</v>
      </c>
      <c r="G164" s="5">
        <v>10</v>
      </c>
      <c r="H164" s="40">
        <f t="shared" si="31"/>
        <v>0.76882821387940847</v>
      </c>
      <c r="I164" s="41">
        <v>2252</v>
      </c>
      <c r="J164" s="33">
        <f t="shared" si="27"/>
        <v>204.72727272727272</v>
      </c>
      <c r="K164" s="33">
        <f t="shared" si="28"/>
        <v>157.4</v>
      </c>
      <c r="L164" s="33">
        <f t="shared" si="29"/>
        <v>-47.327272727272714</v>
      </c>
      <c r="M164" s="69"/>
      <c r="N164" s="69"/>
      <c r="O164" s="70"/>
      <c r="P164" s="70"/>
      <c r="Q164" s="33">
        <f t="shared" si="30"/>
        <v>157.4</v>
      </c>
      <c r="R164" s="57"/>
      <c r="S164" s="57"/>
      <c r="U164" s="62"/>
      <c r="V164" s="62"/>
      <c r="W164" s="1"/>
      <c r="X164" s="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9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9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9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9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9"/>
      <c r="FE164" s="8"/>
      <c r="FF164" s="8"/>
    </row>
    <row r="165" spans="1:162" s="2" customFormat="1" ht="17.100000000000001" customHeight="1">
      <c r="A165" s="13" t="s">
        <v>149</v>
      </c>
      <c r="B165" s="58">
        <v>354.1</v>
      </c>
      <c r="C165" s="58">
        <v>264</v>
      </c>
      <c r="D165" s="4">
        <f t="shared" si="26"/>
        <v>0.74555210392544469</v>
      </c>
      <c r="E165" s="10">
        <v>15</v>
      </c>
      <c r="F165" s="5">
        <f t="shared" si="35"/>
        <v>1</v>
      </c>
      <c r="G165" s="5">
        <v>10</v>
      </c>
      <c r="H165" s="40">
        <f t="shared" si="31"/>
        <v>0.84733126235526679</v>
      </c>
      <c r="I165" s="41">
        <v>3969</v>
      </c>
      <c r="J165" s="33">
        <f t="shared" si="27"/>
        <v>360.81818181818181</v>
      </c>
      <c r="K165" s="33">
        <f t="shared" si="28"/>
        <v>305.7</v>
      </c>
      <c r="L165" s="33">
        <f t="shared" si="29"/>
        <v>-55.118181818181824</v>
      </c>
      <c r="M165" s="69"/>
      <c r="N165" s="69"/>
      <c r="O165" s="70"/>
      <c r="P165" s="70"/>
      <c r="Q165" s="33">
        <f t="shared" si="30"/>
        <v>305.7</v>
      </c>
      <c r="R165" s="57"/>
      <c r="S165" s="57"/>
      <c r="U165" s="62"/>
      <c r="V165" s="62"/>
      <c r="W165" s="1"/>
      <c r="X165" s="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9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9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9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9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9"/>
      <c r="FE165" s="8"/>
      <c r="FF165" s="8"/>
    </row>
    <row r="166" spans="1:162" s="2" customFormat="1" ht="17.100000000000001" customHeight="1">
      <c r="A166" s="13" t="s">
        <v>150</v>
      </c>
      <c r="B166" s="58">
        <v>86.2</v>
      </c>
      <c r="C166" s="58">
        <v>105</v>
      </c>
      <c r="D166" s="4">
        <f t="shared" si="26"/>
        <v>1.2018097447795824</v>
      </c>
      <c r="E166" s="10">
        <v>15</v>
      </c>
      <c r="F166" s="5">
        <f t="shared" si="35"/>
        <v>1</v>
      </c>
      <c r="G166" s="5">
        <v>10</v>
      </c>
      <c r="H166" s="40">
        <f t="shared" si="31"/>
        <v>1.1210858468677494</v>
      </c>
      <c r="I166" s="41">
        <v>3142</v>
      </c>
      <c r="J166" s="33">
        <f t="shared" si="27"/>
        <v>285.63636363636363</v>
      </c>
      <c r="K166" s="33">
        <f t="shared" si="28"/>
        <v>320.2</v>
      </c>
      <c r="L166" s="33">
        <f t="shared" si="29"/>
        <v>34.563636363636363</v>
      </c>
      <c r="M166" s="69"/>
      <c r="N166" s="69"/>
      <c r="O166" s="70"/>
      <c r="P166" s="70"/>
      <c r="Q166" s="33">
        <f t="shared" si="30"/>
        <v>320.2</v>
      </c>
      <c r="R166" s="57"/>
      <c r="S166" s="57"/>
      <c r="U166" s="62"/>
      <c r="V166" s="62"/>
      <c r="W166" s="1"/>
      <c r="X166" s="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9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9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9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9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9"/>
      <c r="FE166" s="8"/>
      <c r="FF166" s="8"/>
    </row>
    <row r="167" spans="1:162" s="2" customFormat="1" ht="17.100000000000001" customHeight="1">
      <c r="A167" s="13" t="s">
        <v>151</v>
      </c>
      <c r="B167" s="58">
        <v>187.7</v>
      </c>
      <c r="C167" s="58">
        <v>99</v>
      </c>
      <c r="D167" s="4">
        <f t="shared" si="26"/>
        <v>0.52743740010655304</v>
      </c>
      <c r="E167" s="10">
        <v>15</v>
      </c>
      <c r="F167" s="5">
        <f t="shared" si="35"/>
        <v>1</v>
      </c>
      <c r="G167" s="5">
        <v>10</v>
      </c>
      <c r="H167" s="40">
        <f t="shared" si="31"/>
        <v>0.71646244006393178</v>
      </c>
      <c r="I167" s="41">
        <v>1244</v>
      </c>
      <c r="J167" s="33">
        <f t="shared" si="27"/>
        <v>113.09090909090909</v>
      </c>
      <c r="K167" s="33">
        <f t="shared" si="28"/>
        <v>81</v>
      </c>
      <c r="L167" s="33">
        <f t="shared" si="29"/>
        <v>-32.090909090909093</v>
      </c>
      <c r="M167" s="69"/>
      <c r="N167" s="69"/>
      <c r="O167" s="70"/>
      <c r="P167" s="70"/>
      <c r="Q167" s="33">
        <f t="shared" si="30"/>
        <v>81</v>
      </c>
      <c r="R167" s="57"/>
      <c r="S167" s="57"/>
      <c r="U167" s="62"/>
      <c r="V167" s="62"/>
      <c r="W167" s="1"/>
      <c r="X167" s="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9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9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9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9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9"/>
      <c r="FE167" s="8"/>
      <c r="FF167" s="8"/>
    </row>
    <row r="168" spans="1:162" s="2" customFormat="1" ht="17.100000000000001" customHeight="1">
      <c r="A168" s="13" t="s">
        <v>152</v>
      </c>
      <c r="B168" s="58">
        <v>1739.4</v>
      </c>
      <c r="C168" s="58">
        <v>2008.8</v>
      </c>
      <c r="D168" s="4">
        <f t="shared" si="26"/>
        <v>1.1548809934460158</v>
      </c>
      <c r="E168" s="10">
        <v>15</v>
      </c>
      <c r="F168" s="5">
        <f t="shared" si="35"/>
        <v>1</v>
      </c>
      <c r="G168" s="5">
        <v>10</v>
      </c>
      <c r="H168" s="40">
        <f t="shared" si="31"/>
        <v>1.0929285960676094</v>
      </c>
      <c r="I168" s="41">
        <v>2447</v>
      </c>
      <c r="J168" s="33">
        <f t="shared" si="27"/>
        <v>222.45454545454547</v>
      </c>
      <c r="K168" s="33">
        <f t="shared" si="28"/>
        <v>243.1</v>
      </c>
      <c r="L168" s="33">
        <f t="shared" si="29"/>
        <v>20.645454545454527</v>
      </c>
      <c r="M168" s="69"/>
      <c r="N168" s="69"/>
      <c r="O168" s="70"/>
      <c r="P168" s="70"/>
      <c r="Q168" s="33">
        <f t="shared" si="30"/>
        <v>243.1</v>
      </c>
      <c r="R168" s="57"/>
      <c r="S168" s="57"/>
      <c r="T168" s="1"/>
      <c r="U168" s="62"/>
      <c r="V168" s="62"/>
      <c r="W168" s="1"/>
      <c r="X168" s="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9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9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9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9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9"/>
      <c r="FE168" s="8"/>
      <c r="FF168" s="8"/>
    </row>
    <row r="169" spans="1:162" s="2" customFormat="1" ht="17.100000000000001" customHeight="1">
      <c r="A169" s="17" t="s">
        <v>153</v>
      </c>
      <c r="B169" s="59"/>
      <c r="C169" s="5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57"/>
      <c r="S169" s="57"/>
      <c r="T169" s="1"/>
      <c r="U169" s="62"/>
      <c r="V169" s="62"/>
      <c r="W169" s="1"/>
      <c r="X169" s="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9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9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9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9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9"/>
      <c r="FE169" s="8"/>
      <c r="FF169" s="8"/>
    </row>
    <row r="170" spans="1:162" s="2" customFormat="1" ht="17.100000000000001" customHeight="1">
      <c r="A170" s="13" t="s">
        <v>68</v>
      </c>
      <c r="B170" s="58">
        <v>80.7</v>
      </c>
      <c r="C170" s="58">
        <v>52.8</v>
      </c>
      <c r="D170" s="4">
        <f t="shared" si="26"/>
        <v>0.65427509293680297</v>
      </c>
      <c r="E170" s="10">
        <v>15</v>
      </c>
      <c r="F170" s="5">
        <f>F$41</f>
        <v>1</v>
      </c>
      <c r="G170" s="5">
        <v>10</v>
      </c>
      <c r="H170" s="40">
        <f t="shared" si="31"/>
        <v>0.7925650557620818</v>
      </c>
      <c r="I170" s="41">
        <v>2838</v>
      </c>
      <c r="J170" s="33">
        <f t="shared" si="27"/>
        <v>258</v>
      </c>
      <c r="K170" s="33">
        <f t="shared" si="28"/>
        <v>204.5</v>
      </c>
      <c r="L170" s="33">
        <f t="shared" si="29"/>
        <v>-53.5</v>
      </c>
      <c r="M170" s="69"/>
      <c r="N170" s="69"/>
      <c r="O170" s="70"/>
      <c r="P170" s="70"/>
      <c r="Q170" s="33">
        <f t="shared" si="30"/>
        <v>204.5</v>
      </c>
      <c r="R170" s="57"/>
      <c r="S170" s="57"/>
      <c r="T170" s="1"/>
      <c r="U170" s="62"/>
      <c r="V170" s="62"/>
      <c r="W170" s="1"/>
      <c r="X170" s="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9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9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9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9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9"/>
      <c r="FE170" s="8"/>
      <c r="FF170" s="8"/>
    </row>
    <row r="171" spans="1:162" s="2" customFormat="1" ht="17.100000000000001" customHeight="1">
      <c r="A171" s="13" t="s">
        <v>154</v>
      </c>
      <c r="B171" s="58">
        <v>169.9</v>
      </c>
      <c r="C171" s="58">
        <v>93.7</v>
      </c>
      <c r="D171" s="4">
        <f t="shared" si="26"/>
        <v>0.55150088287227783</v>
      </c>
      <c r="E171" s="10">
        <v>15</v>
      </c>
      <c r="F171" s="5">
        <f t="shared" ref="F171:F182" si="36">F$41</f>
        <v>1</v>
      </c>
      <c r="G171" s="5">
        <v>10</v>
      </c>
      <c r="H171" s="40">
        <f t="shared" si="31"/>
        <v>0.73090052972336683</v>
      </c>
      <c r="I171" s="41">
        <v>2174</v>
      </c>
      <c r="J171" s="33">
        <f t="shared" si="27"/>
        <v>197.63636363636363</v>
      </c>
      <c r="K171" s="33">
        <f t="shared" si="28"/>
        <v>144.5</v>
      </c>
      <c r="L171" s="33">
        <f t="shared" si="29"/>
        <v>-53.136363636363626</v>
      </c>
      <c r="M171" s="69"/>
      <c r="N171" s="69"/>
      <c r="O171" s="70"/>
      <c r="P171" s="70"/>
      <c r="Q171" s="33">
        <f t="shared" si="30"/>
        <v>144.5</v>
      </c>
      <c r="R171" s="57"/>
      <c r="S171" s="57"/>
      <c r="T171" s="1"/>
      <c r="U171" s="62"/>
      <c r="V171" s="62"/>
      <c r="W171" s="1"/>
      <c r="X171" s="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9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9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9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9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9"/>
      <c r="FE171" s="8"/>
      <c r="FF171" s="8"/>
    </row>
    <row r="172" spans="1:162" s="2" customFormat="1" ht="17.100000000000001" customHeight="1">
      <c r="A172" s="13" t="s">
        <v>155</v>
      </c>
      <c r="B172" s="58">
        <v>306.89999999999998</v>
      </c>
      <c r="C172" s="58">
        <v>164.3</v>
      </c>
      <c r="D172" s="4">
        <f t="shared" si="26"/>
        <v>0.53535353535353547</v>
      </c>
      <c r="E172" s="10">
        <v>15</v>
      </c>
      <c r="F172" s="5">
        <f t="shared" si="36"/>
        <v>1</v>
      </c>
      <c r="G172" s="5">
        <v>10</v>
      </c>
      <c r="H172" s="40">
        <f t="shared" si="31"/>
        <v>0.72121212121212119</v>
      </c>
      <c r="I172" s="41">
        <v>3290</v>
      </c>
      <c r="J172" s="33">
        <f t="shared" si="27"/>
        <v>299.09090909090907</v>
      </c>
      <c r="K172" s="33">
        <f t="shared" si="28"/>
        <v>215.7</v>
      </c>
      <c r="L172" s="33">
        <f t="shared" si="29"/>
        <v>-83.390909090909076</v>
      </c>
      <c r="M172" s="69"/>
      <c r="N172" s="69"/>
      <c r="O172" s="70"/>
      <c r="P172" s="70"/>
      <c r="Q172" s="33">
        <f t="shared" si="30"/>
        <v>215.7</v>
      </c>
      <c r="R172" s="57"/>
      <c r="T172" s="1"/>
      <c r="U172" s="62"/>
      <c r="V172" s="62"/>
      <c r="W172" s="1"/>
      <c r="X172" s="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9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9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9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9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9"/>
      <c r="FE172" s="8"/>
      <c r="FF172" s="8"/>
    </row>
    <row r="173" spans="1:162" s="2" customFormat="1" ht="17.100000000000001" customHeight="1">
      <c r="A173" s="13" t="s">
        <v>156</v>
      </c>
      <c r="B173" s="58">
        <v>301.39999999999998</v>
      </c>
      <c r="C173" s="58">
        <v>240.7</v>
      </c>
      <c r="D173" s="4">
        <f t="shared" si="26"/>
        <v>0.79860650298606506</v>
      </c>
      <c r="E173" s="10">
        <v>15</v>
      </c>
      <c r="F173" s="5">
        <f t="shared" si="36"/>
        <v>1</v>
      </c>
      <c r="G173" s="5">
        <v>10</v>
      </c>
      <c r="H173" s="40">
        <f t="shared" si="31"/>
        <v>0.87916390179163895</v>
      </c>
      <c r="I173" s="41">
        <v>3280</v>
      </c>
      <c r="J173" s="33">
        <f t="shared" si="27"/>
        <v>298.18181818181819</v>
      </c>
      <c r="K173" s="33">
        <f t="shared" si="28"/>
        <v>262.2</v>
      </c>
      <c r="L173" s="33">
        <f t="shared" si="29"/>
        <v>-35.981818181818198</v>
      </c>
      <c r="M173" s="69"/>
      <c r="N173" s="69"/>
      <c r="O173" s="70"/>
      <c r="P173" s="70"/>
      <c r="Q173" s="33">
        <f t="shared" si="30"/>
        <v>262.2</v>
      </c>
      <c r="R173" s="57"/>
      <c r="S173" s="57"/>
      <c r="T173" s="1"/>
      <c r="U173" s="62"/>
      <c r="V173" s="62"/>
      <c r="W173" s="1"/>
      <c r="X173" s="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9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9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9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9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9"/>
      <c r="FE173" s="8"/>
      <c r="FF173" s="8"/>
    </row>
    <row r="174" spans="1:162" s="2" customFormat="1" ht="17.100000000000001" customHeight="1">
      <c r="A174" s="13" t="s">
        <v>157</v>
      </c>
      <c r="B174" s="58">
        <v>2155.6999999999998</v>
      </c>
      <c r="C174" s="58">
        <v>2351.1</v>
      </c>
      <c r="D174" s="4">
        <f t="shared" si="26"/>
        <v>1.0906434104931113</v>
      </c>
      <c r="E174" s="10">
        <v>15</v>
      </c>
      <c r="F174" s="5">
        <f t="shared" si="36"/>
        <v>1</v>
      </c>
      <c r="G174" s="5">
        <v>10</v>
      </c>
      <c r="H174" s="40">
        <f t="shared" si="31"/>
        <v>1.0543860462958667</v>
      </c>
      <c r="I174" s="41">
        <v>1957</v>
      </c>
      <c r="J174" s="33">
        <f t="shared" si="27"/>
        <v>177.90909090909091</v>
      </c>
      <c r="K174" s="33">
        <f t="shared" si="28"/>
        <v>187.6</v>
      </c>
      <c r="L174" s="33">
        <f t="shared" si="29"/>
        <v>9.6909090909090878</v>
      </c>
      <c r="M174" s="69"/>
      <c r="N174" s="69"/>
      <c r="O174" s="70"/>
      <c r="P174" s="70"/>
      <c r="Q174" s="33">
        <f t="shared" si="30"/>
        <v>187.6</v>
      </c>
      <c r="R174" s="57"/>
      <c r="S174" s="57"/>
      <c r="T174" s="1"/>
      <c r="U174" s="62"/>
      <c r="V174" s="62"/>
      <c r="W174" s="1"/>
      <c r="X174" s="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9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9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9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9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9"/>
      <c r="FE174" s="8"/>
      <c r="FF174" s="8"/>
    </row>
    <row r="175" spans="1:162" s="2" customFormat="1" ht="17.100000000000001" customHeight="1">
      <c r="A175" s="13" t="s">
        <v>158</v>
      </c>
      <c r="B175" s="58">
        <v>83.4</v>
      </c>
      <c r="C175" s="58">
        <v>26.4</v>
      </c>
      <c r="D175" s="4">
        <f t="shared" si="26"/>
        <v>0.31654676258992803</v>
      </c>
      <c r="E175" s="10">
        <v>15</v>
      </c>
      <c r="F175" s="5">
        <f t="shared" si="36"/>
        <v>1</v>
      </c>
      <c r="G175" s="5">
        <v>10</v>
      </c>
      <c r="H175" s="40">
        <f t="shared" si="31"/>
        <v>0.58992805755395683</v>
      </c>
      <c r="I175" s="41">
        <v>1988</v>
      </c>
      <c r="J175" s="33">
        <f t="shared" si="27"/>
        <v>180.72727272727272</v>
      </c>
      <c r="K175" s="33">
        <f t="shared" si="28"/>
        <v>106.6</v>
      </c>
      <c r="L175" s="33">
        <f t="shared" si="29"/>
        <v>-74.127272727272725</v>
      </c>
      <c r="M175" s="69"/>
      <c r="N175" s="69"/>
      <c r="O175" s="70"/>
      <c r="P175" s="70"/>
      <c r="Q175" s="33">
        <f t="shared" si="30"/>
        <v>106.6</v>
      </c>
      <c r="T175" s="1"/>
      <c r="U175" s="62"/>
      <c r="V175" s="62"/>
      <c r="W175" s="1"/>
      <c r="X175" s="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9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9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9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9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9"/>
      <c r="FE175" s="8"/>
      <c r="FF175" s="8"/>
    </row>
    <row r="176" spans="1:162" s="2" customFormat="1" ht="17.100000000000001" customHeight="1">
      <c r="A176" s="13" t="s">
        <v>159</v>
      </c>
      <c r="B176" s="58">
        <v>1113.5999999999999</v>
      </c>
      <c r="C176" s="58">
        <v>989.3</v>
      </c>
      <c r="D176" s="4">
        <f t="shared" si="26"/>
        <v>0.88838002873563227</v>
      </c>
      <c r="E176" s="10">
        <v>15</v>
      </c>
      <c r="F176" s="5">
        <f t="shared" si="36"/>
        <v>1</v>
      </c>
      <c r="G176" s="5">
        <v>10</v>
      </c>
      <c r="H176" s="40">
        <f t="shared" si="31"/>
        <v>0.9330280172413794</v>
      </c>
      <c r="I176" s="41">
        <v>2485</v>
      </c>
      <c r="J176" s="33">
        <f t="shared" si="27"/>
        <v>225.90909090909091</v>
      </c>
      <c r="K176" s="33">
        <f t="shared" si="28"/>
        <v>210.8</v>
      </c>
      <c r="L176" s="33">
        <f t="shared" si="29"/>
        <v>-15.109090909090895</v>
      </c>
      <c r="M176" s="69"/>
      <c r="N176" s="69"/>
      <c r="O176" s="70"/>
      <c r="P176" s="70"/>
      <c r="Q176" s="33">
        <f t="shared" si="30"/>
        <v>210.8</v>
      </c>
      <c r="R176" s="57"/>
      <c r="S176" s="57"/>
      <c r="T176" s="1"/>
      <c r="U176" s="62"/>
      <c r="V176" s="62"/>
      <c r="W176" s="1"/>
      <c r="X176" s="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9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9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9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9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9"/>
      <c r="FE176" s="8"/>
      <c r="FF176" s="8"/>
    </row>
    <row r="177" spans="1:162" s="2" customFormat="1" ht="17.100000000000001" customHeight="1">
      <c r="A177" s="13" t="s">
        <v>160</v>
      </c>
      <c r="B177" s="58">
        <v>345.9</v>
      </c>
      <c r="C177" s="58">
        <v>204.8</v>
      </c>
      <c r="D177" s="4">
        <f t="shared" si="26"/>
        <v>0.59207863544376993</v>
      </c>
      <c r="E177" s="10">
        <v>15</v>
      </c>
      <c r="F177" s="5">
        <f t="shared" si="36"/>
        <v>1</v>
      </c>
      <c r="G177" s="5">
        <v>10</v>
      </c>
      <c r="H177" s="40">
        <f t="shared" si="31"/>
        <v>0.755247181266262</v>
      </c>
      <c r="I177" s="41">
        <v>1727</v>
      </c>
      <c r="J177" s="33">
        <f t="shared" si="27"/>
        <v>157</v>
      </c>
      <c r="K177" s="33">
        <f t="shared" si="28"/>
        <v>118.6</v>
      </c>
      <c r="L177" s="33">
        <f t="shared" si="29"/>
        <v>-38.400000000000006</v>
      </c>
      <c r="M177" s="69"/>
      <c r="N177" s="69"/>
      <c r="O177" s="70"/>
      <c r="P177" s="70"/>
      <c r="Q177" s="33">
        <f t="shared" si="30"/>
        <v>118.6</v>
      </c>
      <c r="R177" s="57"/>
      <c r="S177" s="57"/>
      <c r="T177" s="1"/>
      <c r="U177" s="62"/>
      <c r="V177" s="62"/>
      <c r="W177" s="1"/>
      <c r="X177" s="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9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9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9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9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9"/>
      <c r="FE177" s="8"/>
      <c r="FF177" s="8"/>
    </row>
    <row r="178" spans="1:162" s="2" customFormat="1" ht="17.100000000000001" customHeight="1">
      <c r="A178" s="13" t="s">
        <v>161</v>
      </c>
      <c r="B178" s="58">
        <v>53.5</v>
      </c>
      <c r="C178" s="58">
        <v>35.4</v>
      </c>
      <c r="D178" s="4">
        <f t="shared" si="26"/>
        <v>0.66168224299065415</v>
      </c>
      <c r="E178" s="10">
        <v>15</v>
      </c>
      <c r="F178" s="5">
        <f t="shared" si="36"/>
        <v>1</v>
      </c>
      <c r="G178" s="5">
        <v>10</v>
      </c>
      <c r="H178" s="40">
        <f t="shared" si="31"/>
        <v>0.79700934579439253</v>
      </c>
      <c r="I178" s="41">
        <v>2135</v>
      </c>
      <c r="J178" s="33">
        <f t="shared" si="27"/>
        <v>194.09090909090909</v>
      </c>
      <c r="K178" s="33">
        <f t="shared" si="28"/>
        <v>154.69999999999999</v>
      </c>
      <c r="L178" s="33">
        <f t="shared" si="29"/>
        <v>-39.390909090909105</v>
      </c>
      <c r="M178" s="69"/>
      <c r="N178" s="69"/>
      <c r="O178" s="70"/>
      <c r="P178" s="70"/>
      <c r="Q178" s="33">
        <f t="shared" si="30"/>
        <v>154.69999999999999</v>
      </c>
      <c r="R178" s="57"/>
      <c r="S178" s="57"/>
      <c r="T178" s="1"/>
      <c r="U178" s="62"/>
      <c r="V178" s="62"/>
      <c r="W178" s="1"/>
      <c r="X178" s="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9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9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9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9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9"/>
      <c r="FE178" s="8"/>
      <c r="FF178" s="8"/>
    </row>
    <row r="179" spans="1:162" s="2" customFormat="1" ht="17.100000000000001" customHeight="1">
      <c r="A179" s="13" t="s">
        <v>96</v>
      </c>
      <c r="B179" s="58">
        <v>186.5</v>
      </c>
      <c r="C179" s="58">
        <v>28</v>
      </c>
      <c r="D179" s="4">
        <f t="shared" si="26"/>
        <v>0.15013404825737264</v>
      </c>
      <c r="E179" s="10">
        <v>15</v>
      </c>
      <c r="F179" s="5">
        <f t="shared" si="36"/>
        <v>1</v>
      </c>
      <c r="G179" s="5">
        <v>10</v>
      </c>
      <c r="H179" s="40">
        <f t="shared" si="31"/>
        <v>0.49008042895442361</v>
      </c>
      <c r="I179" s="41">
        <v>2354</v>
      </c>
      <c r="J179" s="33">
        <f t="shared" si="27"/>
        <v>214</v>
      </c>
      <c r="K179" s="33">
        <f t="shared" si="28"/>
        <v>104.9</v>
      </c>
      <c r="L179" s="33">
        <f t="shared" si="29"/>
        <v>-109.1</v>
      </c>
      <c r="M179" s="69"/>
      <c r="N179" s="69"/>
      <c r="O179" s="70"/>
      <c r="P179" s="70"/>
      <c r="Q179" s="33">
        <f t="shared" si="30"/>
        <v>104.9</v>
      </c>
      <c r="R179" s="57"/>
      <c r="S179" s="57"/>
      <c r="T179" s="1"/>
      <c r="U179" s="62"/>
      <c r="V179" s="62"/>
      <c r="W179" s="1"/>
      <c r="X179" s="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9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9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9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9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9"/>
      <c r="FE179" s="8"/>
      <c r="FF179" s="8"/>
    </row>
    <row r="180" spans="1:162" s="2" customFormat="1" ht="17.100000000000001" customHeight="1">
      <c r="A180" s="13" t="s">
        <v>162</v>
      </c>
      <c r="B180" s="58">
        <v>480.8</v>
      </c>
      <c r="C180" s="58">
        <v>48.6</v>
      </c>
      <c r="D180" s="4">
        <f t="shared" si="26"/>
        <v>0.10108153078202996</v>
      </c>
      <c r="E180" s="10">
        <v>15</v>
      </c>
      <c r="F180" s="5">
        <f t="shared" si="36"/>
        <v>1</v>
      </c>
      <c r="G180" s="5">
        <v>10</v>
      </c>
      <c r="H180" s="40">
        <f t="shared" si="31"/>
        <v>0.46064891846921796</v>
      </c>
      <c r="I180" s="41">
        <v>2790</v>
      </c>
      <c r="J180" s="33">
        <f t="shared" si="27"/>
        <v>253.63636363636363</v>
      </c>
      <c r="K180" s="33">
        <f t="shared" si="28"/>
        <v>116.8</v>
      </c>
      <c r="L180" s="33">
        <f t="shared" si="29"/>
        <v>-136.83636363636361</v>
      </c>
      <c r="M180" s="69"/>
      <c r="N180" s="69"/>
      <c r="O180" s="70"/>
      <c r="P180" s="70"/>
      <c r="Q180" s="33">
        <f t="shared" si="30"/>
        <v>116.8</v>
      </c>
      <c r="R180" s="57"/>
      <c r="S180" s="57"/>
      <c r="T180" s="1"/>
      <c r="U180" s="62"/>
      <c r="V180" s="62"/>
      <c r="W180" s="1"/>
      <c r="X180" s="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9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9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9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9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9"/>
      <c r="FE180" s="8"/>
      <c r="FF180" s="8"/>
    </row>
    <row r="181" spans="1:162" s="2" customFormat="1" ht="17.100000000000001" customHeight="1">
      <c r="A181" s="13" t="s">
        <v>163</v>
      </c>
      <c r="B181" s="58">
        <v>479.7</v>
      </c>
      <c r="C181" s="58">
        <v>415.2</v>
      </c>
      <c r="D181" s="4">
        <f t="shared" si="26"/>
        <v>0.86554096310193873</v>
      </c>
      <c r="E181" s="10">
        <v>15</v>
      </c>
      <c r="F181" s="5">
        <f t="shared" si="36"/>
        <v>1</v>
      </c>
      <c r="G181" s="5">
        <v>10</v>
      </c>
      <c r="H181" s="40">
        <f t="shared" si="31"/>
        <v>0.91932457786116317</v>
      </c>
      <c r="I181" s="41">
        <v>4642</v>
      </c>
      <c r="J181" s="33">
        <f t="shared" si="27"/>
        <v>422</v>
      </c>
      <c r="K181" s="33">
        <f t="shared" si="28"/>
        <v>388</v>
      </c>
      <c r="L181" s="33">
        <f t="shared" si="29"/>
        <v>-34</v>
      </c>
      <c r="M181" s="69"/>
      <c r="N181" s="69"/>
      <c r="O181" s="70"/>
      <c r="P181" s="70"/>
      <c r="Q181" s="33">
        <f t="shared" si="30"/>
        <v>388</v>
      </c>
      <c r="R181" s="57"/>
      <c r="S181" s="57"/>
      <c r="T181" s="1"/>
      <c r="U181" s="62"/>
      <c r="V181" s="62"/>
      <c r="W181" s="1"/>
      <c r="X181" s="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9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9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9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9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9"/>
      <c r="FE181" s="8"/>
      <c r="FF181" s="8"/>
    </row>
    <row r="182" spans="1:162" s="2" customFormat="1" ht="17.100000000000001" customHeight="1">
      <c r="A182" s="13" t="s">
        <v>164</v>
      </c>
      <c r="B182" s="58">
        <v>301.89999999999998</v>
      </c>
      <c r="C182" s="58">
        <v>231.2</v>
      </c>
      <c r="D182" s="4">
        <f t="shared" si="26"/>
        <v>0.76581649552832065</v>
      </c>
      <c r="E182" s="10">
        <v>15</v>
      </c>
      <c r="F182" s="5">
        <f t="shared" si="36"/>
        <v>1</v>
      </c>
      <c r="G182" s="5">
        <v>10</v>
      </c>
      <c r="H182" s="40">
        <f t="shared" si="31"/>
        <v>0.85948989731699243</v>
      </c>
      <c r="I182" s="41">
        <v>2651</v>
      </c>
      <c r="J182" s="33">
        <f t="shared" si="27"/>
        <v>241</v>
      </c>
      <c r="K182" s="33">
        <f t="shared" si="28"/>
        <v>207.1</v>
      </c>
      <c r="L182" s="33">
        <f t="shared" si="29"/>
        <v>-33.900000000000006</v>
      </c>
      <c r="M182" s="69"/>
      <c r="N182" s="69"/>
      <c r="O182" s="70"/>
      <c r="P182" s="70"/>
      <c r="Q182" s="33">
        <f t="shared" si="30"/>
        <v>207.1</v>
      </c>
      <c r="R182" s="57"/>
      <c r="S182" s="57"/>
      <c r="T182" s="1"/>
      <c r="U182" s="62"/>
      <c r="V182" s="62"/>
      <c r="W182" s="1"/>
      <c r="X182" s="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9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9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9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9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9"/>
      <c r="FE182" s="8"/>
      <c r="FF182" s="8"/>
    </row>
    <row r="183" spans="1:162" s="2" customFormat="1" ht="17.100000000000001" customHeight="1">
      <c r="A183" s="17" t="s">
        <v>165</v>
      </c>
      <c r="B183" s="59"/>
      <c r="C183" s="5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57"/>
      <c r="S183" s="57"/>
      <c r="T183" s="1"/>
      <c r="U183" s="62"/>
      <c r="V183" s="62"/>
      <c r="W183" s="1"/>
      <c r="X183" s="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9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9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9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9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9"/>
      <c r="FE183" s="8"/>
      <c r="FF183" s="8"/>
    </row>
    <row r="184" spans="1:162" s="2" customFormat="1" ht="17.100000000000001" customHeight="1">
      <c r="A184" s="13" t="s">
        <v>166</v>
      </c>
      <c r="B184" s="58">
        <v>50.7</v>
      </c>
      <c r="C184" s="58">
        <v>31.9</v>
      </c>
      <c r="D184" s="4">
        <f t="shared" si="26"/>
        <v>0.62919132149901369</v>
      </c>
      <c r="E184" s="10">
        <v>15</v>
      </c>
      <c r="F184" s="5">
        <f>F$42</f>
        <v>1</v>
      </c>
      <c r="G184" s="5">
        <v>10</v>
      </c>
      <c r="H184" s="40">
        <f t="shared" si="31"/>
        <v>0.77751479289940817</v>
      </c>
      <c r="I184" s="41">
        <v>1692</v>
      </c>
      <c r="J184" s="33">
        <f t="shared" si="27"/>
        <v>153.81818181818181</v>
      </c>
      <c r="K184" s="33">
        <f t="shared" si="28"/>
        <v>119.6</v>
      </c>
      <c r="L184" s="33">
        <f t="shared" si="29"/>
        <v>-34.218181818181819</v>
      </c>
      <c r="M184" s="69"/>
      <c r="N184" s="69"/>
      <c r="O184" s="70"/>
      <c r="P184" s="70"/>
      <c r="Q184" s="33">
        <f t="shared" si="30"/>
        <v>119.6</v>
      </c>
      <c r="R184" s="57"/>
      <c r="S184" s="57"/>
      <c r="T184" s="1"/>
      <c r="U184" s="62"/>
      <c r="V184" s="62"/>
      <c r="X184" s="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9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9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9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9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9"/>
      <c r="FE184" s="8"/>
      <c r="FF184" s="8"/>
    </row>
    <row r="185" spans="1:162" s="2" customFormat="1" ht="17.100000000000001" customHeight="1">
      <c r="A185" s="13" t="s">
        <v>167</v>
      </c>
      <c r="B185" s="58">
        <v>888.8</v>
      </c>
      <c r="C185" s="58">
        <v>590.4</v>
      </c>
      <c r="D185" s="4">
        <f t="shared" si="26"/>
        <v>0.66426642664266422</v>
      </c>
      <c r="E185" s="10">
        <v>15</v>
      </c>
      <c r="F185" s="5">
        <f t="shared" ref="F185:F189" si="37">F$42</f>
        <v>1</v>
      </c>
      <c r="G185" s="5">
        <v>10</v>
      </c>
      <c r="H185" s="40">
        <f t="shared" si="31"/>
        <v>0.79855985598559853</v>
      </c>
      <c r="I185" s="41">
        <v>1610</v>
      </c>
      <c r="J185" s="33">
        <f t="shared" si="27"/>
        <v>146.36363636363637</v>
      </c>
      <c r="K185" s="33">
        <f t="shared" si="28"/>
        <v>116.9</v>
      </c>
      <c r="L185" s="33">
        <f t="shared" si="29"/>
        <v>-29.463636363636368</v>
      </c>
      <c r="M185" s="69"/>
      <c r="N185" s="69"/>
      <c r="O185" s="70"/>
      <c r="P185" s="70"/>
      <c r="Q185" s="33">
        <f t="shared" si="30"/>
        <v>116.9</v>
      </c>
      <c r="R185" s="57"/>
      <c r="S185" s="57"/>
      <c r="T185" s="1"/>
      <c r="U185" s="62"/>
      <c r="V185" s="62"/>
      <c r="W185" s="1"/>
      <c r="X185" s="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9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9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9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9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9"/>
      <c r="FE185" s="8"/>
      <c r="FF185" s="8"/>
    </row>
    <row r="186" spans="1:162" s="2" customFormat="1" ht="17.100000000000001" customHeight="1">
      <c r="A186" s="13" t="s">
        <v>168</v>
      </c>
      <c r="B186" s="58">
        <v>58.1</v>
      </c>
      <c r="C186" s="58">
        <v>22.5</v>
      </c>
      <c r="D186" s="4">
        <f t="shared" si="26"/>
        <v>0.38726333907056798</v>
      </c>
      <c r="E186" s="10">
        <v>15</v>
      </c>
      <c r="F186" s="5">
        <f t="shared" si="37"/>
        <v>1</v>
      </c>
      <c r="G186" s="5">
        <v>10</v>
      </c>
      <c r="H186" s="40">
        <f t="shared" si="31"/>
        <v>0.63235800344234083</v>
      </c>
      <c r="I186" s="41">
        <v>1515</v>
      </c>
      <c r="J186" s="33">
        <f t="shared" si="27"/>
        <v>137.72727272727272</v>
      </c>
      <c r="K186" s="33">
        <f t="shared" si="28"/>
        <v>87.1</v>
      </c>
      <c r="L186" s="33">
        <f t="shared" si="29"/>
        <v>-50.627272727272725</v>
      </c>
      <c r="M186" s="69"/>
      <c r="N186" s="69"/>
      <c r="O186" s="70"/>
      <c r="P186" s="70"/>
      <c r="Q186" s="33">
        <f t="shared" si="30"/>
        <v>87.1</v>
      </c>
      <c r="R186" s="57"/>
      <c r="S186" s="57"/>
      <c r="T186" s="1"/>
      <c r="U186" s="62"/>
      <c r="V186" s="62"/>
      <c r="X186" s="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9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9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9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9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9"/>
      <c r="FE186" s="8"/>
      <c r="FF186" s="8"/>
    </row>
    <row r="187" spans="1:162" s="2" customFormat="1" ht="17.100000000000001" customHeight="1">
      <c r="A187" s="13" t="s">
        <v>169</v>
      </c>
      <c r="B187" s="58">
        <v>190.8</v>
      </c>
      <c r="C187" s="58">
        <v>61.8</v>
      </c>
      <c r="D187" s="4">
        <f t="shared" ref="D187:D249" si="38">IF(E187=0,0,IF(B187=0,1,IF(C187&lt;0,0,IF(C187/B187&gt;1.2,IF((C187/B187-1.2)*0.1+1.2&gt;1.3,1.3,(C187/B187-1.2)*0.1+1.2),C187/B187))))</f>
        <v>0.32389937106918237</v>
      </c>
      <c r="E187" s="10">
        <v>15</v>
      </c>
      <c r="F187" s="5">
        <f t="shared" si="37"/>
        <v>1</v>
      </c>
      <c r="G187" s="5">
        <v>10</v>
      </c>
      <c r="H187" s="40">
        <f t="shared" si="31"/>
        <v>0.59433962264150941</v>
      </c>
      <c r="I187" s="41">
        <v>1156</v>
      </c>
      <c r="J187" s="33">
        <f t="shared" ref="J187:J249" si="39">I187/11</f>
        <v>105.09090909090909</v>
      </c>
      <c r="K187" s="33">
        <f t="shared" ref="K187:K249" si="40">ROUND(H187*J187,1)</f>
        <v>62.5</v>
      </c>
      <c r="L187" s="33">
        <f t="shared" ref="L187:L249" si="41">K187-J187</f>
        <v>-42.590909090909093</v>
      </c>
      <c r="M187" s="69"/>
      <c r="N187" s="69"/>
      <c r="O187" s="70"/>
      <c r="P187" s="70"/>
      <c r="Q187" s="33">
        <f t="shared" ref="Q187:Q249" si="42">IF(OR(M187="+",N187="+",O187="+",P187="+"),0,K187)</f>
        <v>62.5</v>
      </c>
      <c r="R187" s="57"/>
      <c r="S187" s="57"/>
      <c r="T187" s="1"/>
      <c r="U187" s="62"/>
      <c r="V187" s="62"/>
      <c r="W187" s="57"/>
      <c r="X187" s="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9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9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9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9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9"/>
      <c r="FE187" s="8"/>
      <c r="FF187" s="8"/>
    </row>
    <row r="188" spans="1:162" s="2" customFormat="1" ht="17.100000000000001" customHeight="1">
      <c r="A188" s="13" t="s">
        <v>170</v>
      </c>
      <c r="B188" s="58">
        <v>77.5</v>
      </c>
      <c r="C188" s="58">
        <v>77.2</v>
      </c>
      <c r="D188" s="4">
        <f t="shared" si="38"/>
        <v>0.9961290322580646</v>
      </c>
      <c r="E188" s="10">
        <v>15</v>
      </c>
      <c r="F188" s="5">
        <f t="shared" si="37"/>
        <v>1</v>
      </c>
      <c r="G188" s="5">
        <v>10</v>
      </c>
      <c r="H188" s="40">
        <f t="shared" si="31"/>
        <v>0.99767741935483878</v>
      </c>
      <c r="I188" s="41">
        <v>1130</v>
      </c>
      <c r="J188" s="33">
        <f t="shared" si="39"/>
        <v>102.72727272727273</v>
      </c>
      <c r="K188" s="33">
        <f t="shared" si="40"/>
        <v>102.5</v>
      </c>
      <c r="L188" s="33">
        <f t="shared" si="41"/>
        <v>-0.22727272727273373</v>
      </c>
      <c r="M188" s="69"/>
      <c r="N188" s="69"/>
      <c r="O188" s="70"/>
      <c r="P188" s="70"/>
      <c r="Q188" s="33">
        <f t="shared" si="42"/>
        <v>102.5</v>
      </c>
      <c r="R188" s="57"/>
      <c r="S188" s="57"/>
      <c r="T188" s="1"/>
      <c r="U188" s="62"/>
      <c r="V188" s="62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9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9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9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9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9"/>
      <c r="FE188" s="8"/>
      <c r="FF188" s="8"/>
    </row>
    <row r="189" spans="1:162" s="2" customFormat="1" ht="17.100000000000001" customHeight="1">
      <c r="A189" s="13" t="s">
        <v>171</v>
      </c>
      <c r="B189" s="58">
        <v>147.9</v>
      </c>
      <c r="C189" s="58">
        <v>48.3</v>
      </c>
      <c r="D189" s="4">
        <f t="shared" si="38"/>
        <v>0.32657200811359022</v>
      </c>
      <c r="E189" s="10">
        <v>15</v>
      </c>
      <c r="F189" s="5">
        <f t="shared" si="37"/>
        <v>1</v>
      </c>
      <c r="G189" s="5">
        <v>10</v>
      </c>
      <c r="H189" s="40">
        <f t="shared" si="31"/>
        <v>0.59594320486815411</v>
      </c>
      <c r="I189" s="41">
        <v>1796</v>
      </c>
      <c r="J189" s="33">
        <f t="shared" si="39"/>
        <v>163.27272727272728</v>
      </c>
      <c r="K189" s="33">
        <f t="shared" si="40"/>
        <v>97.3</v>
      </c>
      <c r="L189" s="33">
        <f t="shared" si="41"/>
        <v>-65.972727272727283</v>
      </c>
      <c r="M189" s="69"/>
      <c r="N189" s="69"/>
      <c r="O189" s="70"/>
      <c r="P189" s="70"/>
      <c r="Q189" s="33">
        <f t="shared" si="42"/>
        <v>97.3</v>
      </c>
      <c r="T189" s="1"/>
      <c r="U189" s="62"/>
      <c r="V189" s="62"/>
      <c r="W189" s="1"/>
      <c r="X189" s="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9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9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9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9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9"/>
      <c r="FE189" s="8"/>
      <c r="FF189" s="8"/>
    </row>
    <row r="190" spans="1:162" s="2" customFormat="1" ht="17.100000000000001" customHeight="1">
      <c r="A190" s="17" t="s">
        <v>172</v>
      </c>
      <c r="B190" s="59"/>
      <c r="C190" s="5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57"/>
      <c r="S190" s="57"/>
      <c r="T190" s="1"/>
      <c r="U190" s="62"/>
      <c r="V190" s="62"/>
      <c r="W190" s="1"/>
      <c r="X190" s="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9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9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9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9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9"/>
      <c r="FE190" s="8"/>
      <c r="FF190" s="8"/>
    </row>
    <row r="191" spans="1:162" s="2" customFormat="1" ht="17.850000000000001" customHeight="1">
      <c r="A191" s="13" t="s">
        <v>173</v>
      </c>
      <c r="B191" s="58">
        <v>21.9</v>
      </c>
      <c r="C191" s="58">
        <v>29.8</v>
      </c>
      <c r="D191" s="4">
        <f t="shared" si="38"/>
        <v>1.2160730593607305</v>
      </c>
      <c r="E191" s="10">
        <v>15</v>
      </c>
      <c r="F191" s="5">
        <f>F$43</f>
        <v>1</v>
      </c>
      <c r="G191" s="5">
        <v>10</v>
      </c>
      <c r="H191" s="40">
        <f t="shared" si="31"/>
        <v>1.1296438356164382</v>
      </c>
      <c r="I191" s="41">
        <v>1464</v>
      </c>
      <c r="J191" s="33">
        <f t="shared" si="39"/>
        <v>133.09090909090909</v>
      </c>
      <c r="K191" s="33">
        <f t="shared" si="40"/>
        <v>150.30000000000001</v>
      </c>
      <c r="L191" s="33">
        <f t="shared" si="41"/>
        <v>17.209090909090918</v>
      </c>
      <c r="M191" s="69"/>
      <c r="N191" s="69"/>
      <c r="O191" s="70"/>
      <c r="P191" s="70"/>
      <c r="Q191" s="33">
        <f t="shared" si="42"/>
        <v>150.30000000000001</v>
      </c>
      <c r="R191" s="57"/>
      <c r="S191" s="57"/>
      <c r="T191" s="1"/>
      <c r="U191" s="62"/>
      <c r="V191" s="62"/>
      <c r="W191" s="1"/>
      <c r="X191" s="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9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9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9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9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9"/>
      <c r="FE191" s="8"/>
      <c r="FF191" s="8"/>
    </row>
    <row r="192" spans="1:162" s="2" customFormat="1" ht="17.100000000000001" customHeight="1">
      <c r="A192" s="13" t="s">
        <v>174</v>
      </c>
      <c r="B192" s="58">
        <v>111.7</v>
      </c>
      <c r="C192" s="58">
        <v>37.799999999999997</v>
      </c>
      <c r="D192" s="4">
        <f t="shared" si="38"/>
        <v>0.33840644583706353</v>
      </c>
      <c r="E192" s="10">
        <v>15</v>
      </c>
      <c r="F192" s="5">
        <f t="shared" ref="F192:F203" si="43">F$43</f>
        <v>1</v>
      </c>
      <c r="G192" s="5">
        <v>10</v>
      </c>
      <c r="H192" s="40">
        <f t="shared" si="31"/>
        <v>0.60304386750223815</v>
      </c>
      <c r="I192" s="41">
        <v>935</v>
      </c>
      <c r="J192" s="33">
        <f t="shared" si="39"/>
        <v>85</v>
      </c>
      <c r="K192" s="33">
        <f t="shared" si="40"/>
        <v>51.3</v>
      </c>
      <c r="L192" s="33">
        <f t="shared" si="41"/>
        <v>-33.700000000000003</v>
      </c>
      <c r="M192" s="69"/>
      <c r="N192" s="69"/>
      <c r="O192" s="70"/>
      <c r="P192" s="70"/>
      <c r="Q192" s="33">
        <f t="shared" si="42"/>
        <v>51.3</v>
      </c>
      <c r="R192" s="57"/>
      <c r="S192" s="57"/>
      <c r="T192" s="1"/>
      <c r="U192" s="62"/>
      <c r="V192" s="62"/>
      <c r="W192" s="1"/>
      <c r="X192" s="1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9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9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9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9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9"/>
      <c r="FE192" s="8"/>
      <c r="FF192" s="8"/>
    </row>
    <row r="193" spans="1:162" s="2" customFormat="1" ht="17.100000000000001" customHeight="1">
      <c r="A193" s="13" t="s">
        <v>175</v>
      </c>
      <c r="B193" s="58">
        <v>34.1</v>
      </c>
      <c r="C193" s="58">
        <v>0</v>
      </c>
      <c r="D193" s="4">
        <f t="shared" si="38"/>
        <v>0</v>
      </c>
      <c r="E193" s="10">
        <v>15</v>
      </c>
      <c r="F193" s="5">
        <f t="shared" si="43"/>
        <v>1</v>
      </c>
      <c r="G193" s="5">
        <v>10</v>
      </c>
      <c r="H193" s="40">
        <f t="shared" ref="H193:H256" si="44">(D193*E193+F193*G193)/(E193+G193)</f>
        <v>0.4</v>
      </c>
      <c r="I193" s="41">
        <v>1842</v>
      </c>
      <c r="J193" s="33">
        <f t="shared" si="39"/>
        <v>167.45454545454547</v>
      </c>
      <c r="K193" s="33">
        <f t="shared" si="40"/>
        <v>67</v>
      </c>
      <c r="L193" s="33">
        <f t="shared" si="41"/>
        <v>-100.45454545454547</v>
      </c>
      <c r="M193" s="69"/>
      <c r="N193" s="69"/>
      <c r="O193" s="70"/>
      <c r="P193" s="70"/>
      <c r="Q193" s="33">
        <f t="shared" si="42"/>
        <v>67</v>
      </c>
      <c r="R193" s="57"/>
      <c r="S193" s="57"/>
      <c r="T193" s="1"/>
      <c r="U193" s="62"/>
      <c r="V193" s="62"/>
      <c r="X193" s="62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9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9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9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9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9"/>
      <c r="FE193" s="8"/>
      <c r="FF193" s="8"/>
    </row>
    <row r="194" spans="1:162" s="2" customFormat="1" ht="17.100000000000001" customHeight="1">
      <c r="A194" s="13" t="s">
        <v>176</v>
      </c>
      <c r="B194" s="58">
        <v>1825.1</v>
      </c>
      <c r="C194" s="58">
        <v>1016.7</v>
      </c>
      <c r="D194" s="4">
        <f t="shared" si="38"/>
        <v>0.55706536628129966</v>
      </c>
      <c r="E194" s="10">
        <v>15</v>
      </c>
      <c r="F194" s="5">
        <f t="shared" si="43"/>
        <v>1</v>
      </c>
      <c r="G194" s="5">
        <v>10</v>
      </c>
      <c r="H194" s="40">
        <f t="shared" si="44"/>
        <v>0.73423921976877982</v>
      </c>
      <c r="I194" s="41">
        <v>54</v>
      </c>
      <c r="J194" s="33">
        <f t="shared" si="39"/>
        <v>4.9090909090909092</v>
      </c>
      <c r="K194" s="33">
        <f t="shared" si="40"/>
        <v>3.6</v>
      </c>
      <c r="L194" s="33">
        <f t="shared" si="41"/>
        <v>-1.3090909090909091</v>
      </c>
      <c r="M194" s="69"/>
      <c r="N194" s="69"/>
      <c r="O194" s="70"/>
      <c r="P194" s="70"/>
      <c r="Q194" s="33">
        <f t="shared" si="42"/>
        <v>3.6</v>
      </c>
      <c r="T194" s="1"/>
      <c r="U194" s="62"/>
      <c r="V194" s="62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9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9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9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9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9"/>
      <c r="FE194" s="8"/>
      <c r="FF194" s="8"/>
    </row>
    <row r="195" spans="1:162" s="2" customFormat="1" ht="17.100000000000001" customHeight="1">
      <c r="A195" s="13" t="s">
        <v>177</v>
      </c>
      <c r="B195" s="58">
        <v>65.599999999999994</v>
      </c>
      <c r="C195" s="58">
        <v>46.1</v>
      </c>
      <c r="D195" s="4">
        <f t="shared" si="38"/>
        <v>0.70274390243902451</v>
      </c>
      <c r="E195" s="10">
        <v>15</v>
      </c>
      <c r="F195" s="5">
        <f t="shared" si="43"/>
        <v>1</v>
      </c>
      <c r="G195" s="5">
        <v>10</v>
      </c>
      <c r="H195" s="40">
        <f t="shared" si="44"/>
        <v>0.82164634146341475</v>
      </c>
      <c r="I195" s="41">
        <v>1368</v>
      </c>
      <c r="J195" s="33">
        <f t="shared" si="39"/>
        <v>124.36363636363636</v>
      </c>
      <c r="K195" s="33">
        <f t="shared" si="40"/>
        <v>102.2</v>
      </c>
      <c r="L195" s="33">
        <f t="shared" si="41"/>
        <v>-22.163636363636357</v>
      </c>
      <c r="M195" s="69"/>
      <c r="N195" s="69"/>
      <c r="O195" s="70"/>
      <c r="P195" s="70"/>
      <c r="Q195" s="33">
        <f t="shared" si="42"/>
        <v>102.2</v>
      </c>
      <c r="R195" s="57"/>
      <c r="S195" s="57"/>
      <c r="U195" s="62"/>
      <c r="V195" s="62"/>
      <c r="W195" s="1"/>
      <c r="X195" s="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9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9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9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9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9"/>
      <c r="FE195" s="8"/>
      <c r="FF195" s="8"/>
    </row>
    <row r="196" spans="1:162" s="2" customFormat="1" ht="17.100000000000001" customHeight="1">
      <c r="A196" s="13" t="s">
        <v>178</v>
      </c>
      <c r="B196" s="58">
        <v>85.2</v>
      </c>
      <c r="C196" s="58">
        <v>180.7</v>
      </c>
      <c r="D196" s="4">
        <f t="shared" si="38"/>
        <v>1.2920892018779342</v>
      </c>
      <c r="E196" s="10">
        <v>15</v>
      </c>
      <c r="F196" s="5">
        <f t="shared" si="43"/>
        <v>1</v>
      </c>
      <c r="G196" s="5">
        <v>10</v>
      </c>
      <c r="H196" s="40">
        <f t="shared" si="44"/>
        <v>1.1752535211267605</v>
      </c>
      <c r="I196" s="41">
        <v>1246</v>
      </c>
      <c r="J196" s="33">
        <f t="shared" si="39"/>
        <v>113.27272727272727</v>
      </c>
      <c r="K196" s="33">
        <f t="shared" si="40"/>
        <v>133.1</v>
      </c>
      <c r="L196" s="33">
        <f t="shared" si="41"/>
        <v>19.827272727272728</v>
      </c>
      <c r="M196" s="69"/>
      <c r="N196" s="69"/>
      <c r="O196" s="70"/>
      <c r="P196" s="70"/>
      <c r="Q196" s="33">
        <f t="shared" si="42"/>
        <v>133.1</v>
      </c>
      <c r="R196" s="57"/>
      <c r="S196" s="57"/>
      <c r="U196" s="62"/>
      <c r="V196" s="62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9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9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9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9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9"/>
      <c r="FE196" s="8"/>
      <c r="FF196" s="8"/>
    </row>
    <row r="197" spans="1:162" s="2" customFormat="1" ht="17.100000000000001" customHeight="1">
      <c r="A197" s="13" t="s">
        <v>179</v>
      </c>
      <c r="B197" s="58">
        <v>79.900000000000006</v>
      </c>
      <c r="C197" s="58">
        <v>71.3</v>
      </c>
      <c r="D197" s="4">
        <f t="shared" si="38"/>
        <v>0.89236545682102619</v>
      </c>
      <c r="E197" s="10">
        <v>15</v>
      </c>
      <c r="F197" s="5">
        <f t="shared" si="43"/>
        <v>1</v>
      </c>
      <c r="G197" s="5">
        <v>10</v>
      </c>
      <c r="H197" s="40">
        <f t="shared" si="44"/>
        <v>0.93541927409261572</v>
      </c>
      <c r="I197" s="41">
        <v>1548</v>
      </c>
      <c r="J197" s="33">
        <f t="shared" si="39"/>
        <v>140.72727272727272</v>
      </c>
      <c r="K197" s="33">
        <f t="shared" si="40"/>
        <v>131.6</v>
      </c>
      <c r="L197" s="33">
        <f t="shared" si="41"/>
        <v>-9.1272727272727252</v>
      </c>
      <c r="M197" s="69"/>
      <c r="N197" s="69"/>
      <c r="O197" s="70"/>
      <c r="P197" s="70"/>
      <c r="Q197" s="33">
        <f t="shared" si="42"/>
        <v>131.6</v>
      </c>
      <c r="R197" s="57"/>
      <c r="S197" s="57"/>
      <c r="T197" s="1"/>
      <c r="U197" s="62"/>
      <c r="V197" s="62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9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9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9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9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9"/>
      <c r="FE197" s="8"/>
      <c r="FF197" s="8"/>
    </row>
    <row r="198" spans="1:162" s="2" customFormat="1" ht="17.100000000000001" customHeight="1">
      <c r="A198" s="13" t="s">
        <v>180</v>
      </c>
      <c r="B198" s="58">
        <v>83.4</v>
      </c>
      <c r="C198" s="58">
        <v>216.6</v>
      </c>
      <c r="D198" s="4">
        <f t="shared" si="38"/>
        <v>1.3</v>
      </c>
      <c r="E198" s="10">
        <v>15</v>
      </c>
      <c r="F198" s="5">
        <f t="shared" si="43"/>
        <v>1</v>
      </c>
      <c r="G198" s="5">
        <v>10</v>
      </c>
      <c r="H198" s="40">
        <f t="shared" si="44"/>
        <v>1.18</v>
      </c>
      <c r="I198" s="41">
        <v>1094</v>
      </c>
      <c r="J198" s="33">
        <f t="shared" si="39"/>
        <v>99.454545454545453</v>
      </c>
      <c r="K198" s="33">
        <f t="shared" si="40"/>
        <v>117.4</v>
      </c>
      <c r="L198" s="33">
        <f t="shared" si="41"/>
        <v>17.945454545454552</v>
      </c>
      <c r="M198" s="69"/>
      <c r="N198" s="69"/>
      <c r="O198" s="70"/>
      <c r="P198" s="70"/>
      <c r="Q198" s="33">
        <f t="shared" si="42"/>
        <v>117.4</v>
      </c>
      <c r="R198" s="57"/>
      <c r="S198" s="57"/>
      <c r="U198" s="62"/>
      <c r="V198" s="62"/>
      <c r="W198" s="1"/>
      <c r="X198" s="1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9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9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9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9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9"/>
      <c r="FE198" s="8"/>
      <c r="FF198" s="8"/>
    </row>
    <row r="199" spans="1:162" s="2" customFormat="1" ht="17.100000000000001" customHeight="1">
      <c r="A199" s="13" t="s">
        <v>181</v>
      </c>
      <c r="B199" s="58">
        <v>340.7</v>
      </c>
      <c r="C199" s="58">
        <v>171.8</v>
      </c>
      <c r="D199" s="4">
        <f t="shared" si="38"/>
        <v>0.50425594364543591</v>
      </c>
      <c r="E199" s="10">
        <v>15</v>
      </c>
      <c r="F199" s="5">
        <f t="shared" si="43"/>
        <v>1</v>
      </c>
      <c r="G199" s="5">
        <v>10</v>
      </c>
      <c r="H199" s="40">
        <f t="shared" si="44"/>
        <v>0.7025535661872615</v>
      </c>
      <c r="I199" s="41">
        <v>1797</v>
      </c>
      <c r="J199" s="33">
        <f t="shared" si="39"/>
        <v>163.36363636363637</v>
      </c>
      <c r="K199" s="33">
        <f t="shared" si="40"/>
        <v>114.8</v>
      </c>
      <c r="L199" s="33">
        <f t="shared" si="41"/>
        <v>-48.563636363636377</v>
      </c>
      <c r="M199" s="69"/>
      <c r="N199" s="69"/>
      <c r="O199" s="70"/>
      <c r="P199" s="70"/>
      <c r="Q199" s="33">
        <f t="shared" si="42"/>
        <v>114.8</v>
      </c>
      <c r="R199" s="57"/>
      <c r="S199" s="57"/>
      <c r="T199" s="1"/>
      <c r="U199" s="62"/>
      <c r="V199" s="62"/>
      <c r="W199" s="1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9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9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9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9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9"/>
      <c r="FE199" s="8"/>
      <c r="FF199" s="8"/>
    </row>
    <row r="200" spans="1:162" s="2" customFormat="1" ht="17.100000000000001" customHeight="1">
      <c r="A200" s="13" t="s">
        <v>182</v>
      </c>
      <c r="B200" s="58">
        <v>54.5</v>
      </c>
      <c r="C200" s="58">
        <v>29.4</v>
      </c>
      <c r="D200" s="4">
        <f t="shared" si="38"/>
        <v>0.53944954128440359</v>
      </c>
      <c r="E200" s="10">
        <v>15</v>
      </c>
      <c r="F200" s="5">
        <f t="shared" si="43"/>
        <v>1</v>
      </c>
      <c r="G200" s="5">
        <v>10</v>
      </c>
      <c r="H200" s="40">
        <f t="shared" si="44"/>
        <v>0.72366972477064229</v>
      </c>
      <c r="I200" s="41">
        <v>1528</v>
      </c>
      <c r="J200" s="33">
        <f t="shared" si="39"/>
        <v>138.90909090909091</v>
      </c>
      <c r="K200" s="33">
        <f t="shared" si="40"/>
        <v>100.5</v>
      </c>
      <c r="L200" s="33">
        <f t="shared" si="41"/>
        <v>-38.409090909090907</v>
      </c>
      <c r="M200" s="69"/>
      <c r="N200" s="69"/>
      <c r="O200" s="70"/>
      <c r="P200" s="70"/>
      <c r="Q200" s="33">
        <f t="shared" si="42"/>
        <v>100.5</v>
      </c>
      <c r="R200" s="57"/>
      <c r="S200" s="57"/>
      <c r="T200" s="1"/>
      <c r="U200" s="62"/>
      <c r="V200" s="62"/>
      <c r="W200" s="1"/>
      <c r="X200" s="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9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9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9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9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9"/>
      <c r="FE200" s="8"/>
      <c r="FF200" s="8"/>
    </row>
    <row r="201" spans="1:162" s="2" customFormat="1" ht="17.100000000000001" customHeight="1">
      <c r="A201" s="13" t="s">
        <v>183</v>
      </c>
      <c r="B201" s="58">
        <v>31.7</v>
      </c>
      <c r="C201" s="58">
        <v>16.2</v>
      </c>
      <c r="D201" s="4">
        <f t="shared" si="38"/>
        <v>0.51104100946372244</v>
      </c>
      <c r="E201" s="10">
        <v>15</v>
      </c>
      <c r="F201" s="5">
        <f t="shared" si="43"/>
        <v>1</v>
      </c>
      <c r="G201" s="5">
        <v>10</v>
      </c>
      <c r="H201" s="40">
        <f t="shared" si="44"/>
        <v>0.70662460567823349</v>
      </c>
      <c r="I201" s="41">
        <v>1410</v>
      </c>
      <c r="J201" s="33">
        <f t="shared" si="39"/>
        <v>128.18181818181819</v>
      </c>
      <c r="K201" s="33">
        <f t="shared" si="40"/>
        <v>90.6</v>
      </c>
      <c r="L201" s="33">
        <f t="shared" si="41"/>
        <v>-37.581818181818193</v>
      </c>
      <c r="M201" s="69"/>
      <c r="N201" s="69"/>
      <c r="O201" s="70"/>
      <c r="P201" s="70"/>
      <c r="Q201" s="33">
        <f t="shared" si="42"/>
        <v>90.6</v>
      </c>
      <c r="R201" s="57"/>
      <c r="S201" s="57"/>
      <c r="T201" s="1"/>
      <c r="U201" s="62"/>
      <c r="V201" s="62"/>
      <c r="W201" s="1"/>
      <c r="X201" s="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9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9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9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9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9"/>
      <c r="FE201" s="8"/>
      <c r="FF201" s="8"/>
    </row>
    <row r="202" spans="1:162" s="2" customFormat="1" ht="17.100000000000001" customHeight="1">
      <c r="A202" s="13" t="s">
        <v>184</v>
      </c>
      <c r="B202" s="58">
        <v>127.1</v>
      </c>
      <c r="C202" s="58">
        <v>102.7</v>
      </c>
      <c r="D202" s="4">
        <f t="shared" si="38"/>
        <v>0.80802517702596388</v>
      </c>
      <c r="E202" s="10">
        <v>15</v>
      </c>
      <c r="F202" s="5">
        <f t="shared" si="43"/>
        <v>1</v>
      </c>
      <c r="G202" s="5">
        <v>10</v>
      </c>
      <c r="H202" s="40">
        <f t="shared" si="44"/>
        <v>0.88481510621557835</v>
      </c>
      <c r="I202" s="41">
        <v>1266</v>
      </c>
      <c r="J202" s="33">
        <f t="shared" si="39"/>
        <v>115.09090909090909</v>
      </c>
      <c r="K202" s="33">
        <f t="shared" si="40"/>
        <v>101.8</v>
      </c>
      <c r="L202" s="33">
        <f t="shared" si="41"/>
        <v>-13.290909090909096</v>
      </c>
      <c r="M202" s="69"/>
      <c r="N202" s="69"/>
      <c r="O202" s="70"/>
      <c r="P202" s="70"/>
      <c r="Q202" s="33">
        <f t="shared" si="42"/>
        <v>101.8</v>
      </c>
      <c r="R202" s="57"/>
      <c r="S202" s="57"/>
      <c r="T202" s="1"/>
      <c r="U202" s="62"/>
      <c r="V202" s="62"/>
      <c r="W202" s="1"/>
      <c r="X202" s="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9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9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9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9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9"/>
      <c r="FE202" s="8"/>
      <c r="FF202" s="8"/>
    </row>
    <row r="203" spans="1:162" s="2" customFormat="1" ht="17.100000000000001" customHeight="1">
      <c r="A203" s="13" t="s">
        <v>185</v>
      </c>
      <c r="B203" s="58">
        <v>28.8</v>
      </c>
      <c r="C203" s="58">
        <v>18.399999999999999</v>
      </c>
      <c r="D203" s="4">
        <f t="shared" si="38"/>
        <v>0.63888888888888884</v>
      </c>
      <c r="E203" s="10">
        <v>15</v>
      </c>
      <c r="F203" s="5">
        <f t="shared" si="43"/>
        <v>1</v>
      </c>
      <c r="G203" s="5">
        <v>10</v>
      </c>
      <c r="H203" s="40">
        <f t="shared" si="44"/>
        <v>0.78333333333333333</v>
      </c>
      <c r="I203" s="41">
        <v>1532</v>
      </c>
      <c r="J203" s="33">
        <f t="shared" si="39"/>
        <v>139.27272727272728</v>
      </c>
      <c r="K203" s="33">
        <f t="shared" si="40"/>
        <v>109.1</v>
      </c>
      <c r="L203" s="33">
        <f t="shared" si="41"/>
        <v>-30.172727272727286</v>
      </c>
      <c r="M203" s="69"/>
      <c r="N203" s="69"/>
      <c r="O203" s="70"/>
      <c r="P203" s="70"/>
      <c r="Q203" s="33">
        <f t="shared" si="42"/>
        <v>109.1</v>
      </c>
      <c r="R203" s="57"/>
      <c r="S203" s="57"/>
      <c r="U203" s="62"/>
      <c r="V203" s="62"/>
      <c r="W203" s="1"/>
      <c r="X203" s="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9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9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9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9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9"/>
      <c r="FE203" s="8"/>
      <c r="FF203" s="8"/>
    </row>
    <row r="204" spans="1:162" s="2" customFormat="1" ht="17.100000000000001" customHeight="1">
      <c r="A204" s="17" t="s">
        <v>186</v>
      </c>
      <c r="B204" s="59"/>
      <c r="C204" s="5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57"/>
      <c r="S204" s="57"/>
      <c r="T204" s="1"/>
      <c r="U204" s="62"/>
      <c r="V204" s="62"/>
      <c r="W204" s="1"/>
      <c r="X204" s="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9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9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9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9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9"/>
      <c r="FE204" s="8"/>
      <c r="FF204" s="8"/>
    </row>
    <row r="205" spans="1:162" s="2" customFormat="1" ht="17.100000000000001" customHeight="1">
      <c r="A205" s="13" t="s">
        <v>187</v>
      </c>
      <c r="B205" s="58">
        <v>144.30000000000001</v>
      </c>
      <c r="C205" s="58">
        <v>114.9</v>
      </c>
      <c r="D205" s="4">
        <f t="shared" si="38"/>
        <v>0.79625779625779625</v>
      </c>
      <c r="E205" s="10">
        <v>15</v>
      </c>
      <c r="F205" s="5">
        <f>F$44</f>
        <v>1</v>
      </c>
      <c r="G205" s="5">
        <v>10</v>
      </c>
      <c r="H205" s="40">
        <f t="shared" si="44"/>
        <v>0.87775467775467775</v>
      </c>
      <c r="I205" s="41">
        <v>1788</v>
      </c>
      <c r="J205" s="33">
        <f t="shared" si="39"/>
        <v>162.54545454545453</v>
      </c>
      <c r="K205" s="33">
        <f t="shared" si="40"/>
        <v>142.69999999999999</v>
      </c>
      <c r="L205" s="33">
        <f t="shared" si="41"/>
        <v>-19.845454545454544</v>
      </c>
      <c r="M205" s="69"/>
      <c r="N205" s="69"/>
      <c r="O205" s="70"/>
      <c r="P205" s="70"/>
      <c r="Q205" s="33">
        <f t="shared" si="42"/>
        <v>142.69999999999999</v>
      </c>
      <c r="R205" s="57"/>
      <c r="S205" s="57"/>
      <c r="U205" s="62"/>
      <c r="V205" s="62"/>
      <c r="W205" s="1"/>
      <c r="X205" s="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9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9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9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9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9"/>
      <c r="FE205" s="8"/>
      <c r="FF205" s="8"/>
    </row>
    <row r="206" spans="1:162" s="2" customFormat="1" ht="17.100000000000001" customHeight="1">
      <c r="A206" s="13" t="s">
        <v>188</v>
      </c>
      <c r="B206" s="58">
        <v>88.3</v>
      </c>
      <c r="C206" s="58">
        <v>91.4</v>
      </c>
      <c r="D206" s="4">
        <f t="shared" si="38"/>
        <v>1.0351075877689695</v>
      </c>
      <c r="E206" s="10">
        <v>15</v>
      </c>
      <c r="F206" s="5">
        <f t="shared" ref="F206:F216" si="45">F$44</f>
        <v>1</v>
      </c>
      <c r="G206" s="5">
        <v>10</v>
      </c>
      <c r="H206" s="40">
        <f t="shared" si="44"/>
        <v>1.0210645526613817</v>
      </c>
      <c r="I206" s="41">
        <v>1844</v>
      </c>
      <c r="J206" s="33">
        <f t="shared" si="39"/>
        <v>167.63636363636363</v>
      </c>
      <c r="K206" s="33">
        <f t="shared" si="40"/>
        <v>171.2</v>
      </c>
      <c r="L206" s="33">
        <f t="shared" si="41"/>
        <v>3.5636363636363626</v>
      </c>
      <c r="M206" s="69"/>
      <c r="N206" s="69"/>
      <c r="O206" s="70"/>
      <c r="P206" s="70"/>
      <c r="Q206" s="33">
        <f t="shared" si="42"/>
        <v>171.2</v>
      </c>
      <c r="R206" s="57"/>
      <c r="S206" s="57"/>
      <c r="U206" s="62"/>
      <c r="V206" s="62"/>
      <c r="W206" s="1"/>
      <c r="X206" s="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9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9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9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9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9"/>
      <c r="FE206" s="8"/>
      <c r="FF206" s="8"/>
    </row>
    <row r="207" spans="1:162" s="2" customFormat="1" ht="17.100000000000001" customHeight="1">
      <c r="A207" s="13" t="s">
        <v>189</v>
      </c>
      <c r="B207" s="58">
        <v>250.3</v>
      </c>
      <c r="C207" s="58">
        <v>261.60000000000002</v>
      </c>
      <c r="D207" s="4">
        <f t="shared" si="38"/>
        <v>1.0451458250099881</v>
      </c>
      <c r="E207" s="10">
        <v>15</v>
      </c>
      <c r="F207" s="5">
        <f t="shared" si="45"/>
        <v>1</v>
      </c>
      <c r="G207" s="5">
        <v>10</v>
      </c>
      <c r="H207" s="40">
        <f t="shared" si="44"/>
        <v>1.0270874950059927</v>
      </c>
      <c r="I207" s="41">
        <v>3236</v>
      </c>
      <c r="J207" s="33">
        <f t="shared" si="39"/>
        <v>294.18181818181819</v>
      </c>
      <c r="K207" s="33">
        <f t="shared" si="40"/>
        <v>302.2</v>
      </c>
      <c r="L207" s="33">
        <f t="shared" si="41"/>
        <v>8.0181818181818016</v>
      </c>
      <c r="M207" s="69"/>
      <c r="N207" s="69"/>
      <c r="O207" s="70"/>
      <c r="P207" s="70"/>
      <c r="Q207" s="33">
        <f t="shared" si="42"/>
        <v>302.2</v>
      </c>
      <c r="R207" s="57"/>
      <c r="S207" s="57"/>
      <c r="U207" s="62"/>
      <c r="V207" s="62"/>
      <c r="W207" s="1"/>
      <c r="X207" s="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9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9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9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9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9"/>
      <c r="FE207" s="8"/>
      <c r="FF207" s="8"/>
    </row>
    <row r="208" spans="1:162" s="2" customFormat="1" ht="17.100000000000001" customHeight="1">
      <c r="A208" s="13" t="s">
        <v>190</v>
      </c>
      <c r="B208" s="58">
        <v>49.7</v>
      </c>
      <c r="C208" s="58">
        <v>34.6</v>
      </c>
      <c r="D208" s="4">
        <f t="shared" si="38"/>
        <v>0.69617706237424548</v>
      </c>
      <c r="E208" s="10">
        <v>15</v>
      </c>
      <c r="F208" s="5">
        <f t="shared" si="45"/>
        <v>1</v>
      </c>
      <c r="G208" s="5">
        <v>10</v>
      </c>
      <c r="H208" s="40">
        <f t="shared" si="44"/>
        <v>0.81770623742454729</v>
      </c>
      <c r="I208" s="41">
        <v>1786</v>
      </c>
      <c r="J208" s="33">
        <f t="shared" si="39"/>
        <v>162.36363636363637</v>
      </c>
      <c r="K208" s="33">
        <f t="shared" si="40"/>
        <v>132.80000000000001</v>
      </c>
      <c r="L208" s="33">
        <f t="shared" si="41"/>
        <v>-29.563636363636363</v>
      </c>
      <c r="M208" s="69"/>
      <c r="N208" s="69"/>
      <c r="O208" s="70"/>
      <c r="P208" s="70"/>
      <c r="Q208" s="33">
        <f t="shared" si="42"/>
        <v>132.80000000000001</v>
      </c>
      <c r="R208" s="57"/>
      <c r="S208" s="57"/>
      <c r="U208" s="62"/>
      <c r="V208" s="62"/>
      <c r="W208" s="1"/>
      <c r="X208" s="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9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9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9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9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9"/>
      <c r="FE208" s="8"/>
      <c r="FF208" s="8"/>
    </row>
    <row r="209" spans="1:162" s="2" customFormat="1" ht="17.100000000000001" customHeight="1">
      <c r="A209" s="13" t="s">
        <v>191</v>
      </c>
      <c r="B209" s="58">
        <v>291.8</v>
      </c>
      <c r="C209" s="58">
        <v>255.3</v>
      </c>
      <c r="D209" s="4">
        <f t="shared" si="38"/>
        <v>0.87491432488005483</v>
      </c>
      <c r="E209" s="10">
        <v>15</v>
      </c>
      <c r="F209" s="5">
        <f t="shared" si="45"/>
        <v>1</v>
      </c>
      <c r="G209" s="5">
        <v>10</v>
      </c>
      <c r="H209" s="40">
        <f t="shared" si="44"/>
        <v>0.92494859492803283</v>
      </c>
      <c r="I209" s="41">
        <v>1832</v>
      </c>
      <c r="J209" s="33">
        <f t="shared" si="39"/>
        <v>166.54545454545453</v>
      </c>
      <c r="K209" s="33">
        <f t="shared" si="40"/>
        <v>154</v>
      </c>
      <c r="L209" s="33">
        <f t="shared" si="41"/>
        <v>-12.545454545454533</v>
      </c>
      <c r="M209" s="69"/>
      <c r="N209" s="69"/>
      <c r="O209" s="70"/>
      <c r="P209" s="70"/>
      <c r="Q209" s="33">
        <f t="shared" si="42"/>
        <v>154</v>
      </c>
      <c r="R209" s="57"/>
      <c r="S209" s="57"/>
      <c r="U209" s="62"/>
      <c r="V209" s="62"/>
      <c r="W209" s="1"/>
      <c r="X209" s="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9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9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9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9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9"/>
      <c r="FE209" s="8"/>
      <c r="FF209" s="8"/>
    </row>
    <row r="210" spans="1:162" s="2" customFormat="1" ht="17.100000000000001" customHeight="1">
      <c r="A210" s="13" t="s">
        <v>192</v>
      </c>
      <c r="B210" s="58">
        <v>73.8</v>
      </c>
      <c r="C210" s="58">
        <v>118.2</v>
      </c>
      <c r="D210" s="4">
        <f t="shared" si="38"/>
        <v>1.2401626016260163</v>
      </c>
      <c r="E210" s="10">
        <v>15</v>
      </c>
      <c r="F210" s="5">
        <f t="shared" si="45"/>
        <v>1</v>
      </c>
      <c r="G210" s="5">
        <v>10</v>
      </c>
      <c r="H210" s="40">
        <f t="shared" si="44"/>
        <v>1.1440975609756097</v>
      </c>
      <c r="I210" s="41">
        <v>3980</v>
      </c>
      <c r="J210" s="33">
        <f t="shared" si="39"/>
        <v>361.81818181818181</v>
      </c>
      <c r="K210" s="33">
        <f t="shared" si="40"/>
        <v>414</v>
      </c>
      <c r="L210" s="33">
        <f t="shared" si="41"/>
        <v>52.181818181818187</v>
      </c>
      <c r="M210" s="69"/>
      <c r="N210" s="69"/>
      <c r="O210" s="70"/>
      <c r="P210" s="70"/>
      <c r="Q210" s="33">
        <f t="shared" si="42"/>
        <v>414</v>
      </c>
      <c r="T210" s="1"/>
      <c r="U210" s="62"/>
      <c r="V210" s="62"/>
      <c r="W210" s="1"/>
      <c r="X210" s="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9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9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9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9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9"/>
      <c r="FE210" s="8"/>
      <c r="FF210" s="8"/>
    </row>
    <row r="211" spans="1:162" s="2" customFormat="1" ht="17.100000000000001" customHeight="1">
      <c r="A211" s="13" t="s">
        <v>193</v>
      </c>
      <c r="B211" s="58">
        <v>774.3</v>
      </c>
      <c r="C211" s="58">
        <v>769.2</v>
      </c>
      <c r="D211" s="4">
        <f t="shared" si="38"/>
        <v>0.99341340565672231</v>
      </c>
      <c r="E211" s="10">
        <v>15</v>
      </c>
      <c r="F211" s="5">
        <f t="shared" si="45"/>
        <v>1</v>
      </c>
      <c r="G211" s="5">
        <v>10</v>
      </c>
      <c r="H211" s="40">
        <f t="shared" si="44"/>
        <v>0.9960480433940333</v>
      </c>
      <c r="I211" s="41">
        <v>3770</v>
      </c>
      <c r="J211" s="33">
        <f t="shared" si="39"/>
        <v>342.72727272727275</v>
      </c>
      <c r="K211" s="33">
        <f t="shared" si="40"/>
        <v>341.4</v>
      </c>
      <c r="L211" s="33">
        <f t="shared" si="41"/>
        <v>-1.3272727272727707</v>
      </c>
      <c r="M211" s="69"/>
      <c r="N211" s="69"/>
      <c r="O211" s="70"/>
      <c r="P211" s="70"/>
      <c r="Q211" s="33">
        <f t="shared" si="42"/>
        <v>341.4</v>
      </c>
      <c r="R211" s="57"/>
      <c r="S211" s="57"/>
      <c r="T211" s="1"/>
      <c r="U211" s="62"/>
      <c r="V211" s="62"/>
      <c r="X211" s="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9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9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9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9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9"/>
      <c r="FE211" s="8"/>
      <c r="FF211" s="8"/>
    </row>
    <row r="212" spans="1:162" s="2" customFormat="1" ht="17.100000000000001" customHeight="1">
      <c r="A212" s="13" t="s">
        <v>194</v>
      </c>
      <c r="B212" s="58">
        <v>622.29999999999995</v>
      </c>
      <c r="C212" s="58">
        <v>29.2</v>
      </c>
      <c r="D212" s="4">
        <f t="shared" si="38"/>
        <v>4.6922706090310143E-2</v>
      </c>
      <c r="E212" s="10">
        <v>15</v>
      </c>
      <c r="F212" s="5">
        <f t="shared" si="45"/>
        <v>1</v>
      </c>
      <c r="G212" s="5">
        <v>10</v>
      </c>
      <c r="H212" s="40">
        <f t="shared" si="44"/>
        <v>0.42815362365418608</v>
      </c>
      <c r="I212" s="41">
        <v>1897</v>
      </c>
      <c r="J212" s="33">
        <f t="shared" si="39"/>
        <v>172.45454545454547</v>
      </c>
      <c r="K212" s="33">
        <f t="shared" si="40"/>
        <v>73.8</v>
      </c>
      <c r="L212" s="33">
        <f t="shared" si="41"/>
        <v>-98.65454545454547</v>
      </c>
      <c r="M212" s="69"/>
      <c r="N212" s="69"/>
      <c r="O212" s="70"/>
      <c r="P212" s="70"/>
      <c r="Q212" s="33">
        <f t="shared" si="42"/>
        <v>73.8</v>
      </c>
      <c r="R212" s="57"/>
      <c r="S212" s="57"/>
      <c r="T212" s="1"/>
      <c r="U212" s="62"/>
      <c r="V212" s="62"/>
      <c r="X212" s="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9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9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9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9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9"/>
      <c r="FE212" s="8"/>
      <c r="FF212" s="8"/>
    </row>
    <row r="213" spans="1:162" s="2" customFormat="1" ht="17.100000000000001" customHeight="1">
      <c r="A213" s="13" t="s">
        <v>195</v>
      </c>
      <c r="B213" s="58">
        <v>10.6</v>
      </c>
      <c r="C213" s="58">
        <v>9.5</v>
      </c>
      <c r="D213" s="4">
        <f t="shared" si="38"/>
        <v>0.89622641509433965</v>
      </c>
      <c r="E213" s="10">
        <v>15</v>
      </c>
      <c r="F213" s="5">
        <f t="shared" si="45"/>
        <v>1</v>
      </c>
      <c r="G213" s="5">
        <v>10</v>
      </c>
      <c r="H213" s="40">
        <f t="shared" si="44"/>
        <v>0.9377358490566039</v>
      </c>
      <c r="I213" s="41">
        <v>1764</v>
      </c>
      <c r="J213" s="33">
        <f t="shared" si="39"/>
        <v>160.36363636363637</v>
      </c>
      <c r="K213" s="33">
        <f t="shared" si="40"/>
        <v>150.4</v>
      </c>
      <c r="L213" s="33">
        <f t="shared" si="41"/>
        <v>-9.9636363636363683</v>
      </c>
      <c r="M213" s="69"/>
      <c r="N213" s="69"/>
      <c r="O213" s="70"/>
      <c r="P213" s="70"/>
      <c r="Q213" s="33">
        <f t="shared" si="42"/>
        <v>150.4</v>
      </c>
      <c r="R213" s="57"/>
      <c r="S213" s="57"/>
      <c r="T213" s="1"/>
      <c r="U213" s="62"/>
      <c r="V213" s="62"/>
      <c r="X213" s="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9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9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9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9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9"/>
      <c r="FE213" s="8"/>
      <c r="FF213" s="8"/>
    </row>
    <row r="214" spans="1:162" s="2" customFormat="1" ht="17.100000000000001" customHeight="1">
      <c r="A214" s="13" t="s">
        <v>196</v>
      </c>
      <c r="B214" s="58">
        <v>215.6</v>
      </c>
      <c r="C214" s="58">
        <v>141.4</v>
      </c>
      <c r="D214" s="4">
        <f t="shared" si="38"/>
        <v>0.6558441558441559</v>
      </c>
      <c r="E214" s="10">
        <v>15</v>
      </c>
      <c r="F214" s="5">
        <f t="shared" si="45"/>
        <v>1</v>
      </c>
      <c r="G214" s="5">
        <v>10</v>
      </c>
      <c r="H214" s="40">
        <f t="shared" si="44"/>
        <v>0.79350649350649349</v>
      </c>
      <c r="I214" s="41">
        <v>3383</v>
      </c>
      <c r="J214" s="33">
        <f t="shared" si="39"/>
        <v>307.54545454545456</v>
      </c>
      <c r="K214" s="33">
        <f t="shared" si="40"/>
        <v>244</v>
      </c>
      <c r="L214" s="33">
        <f t="shared" si="41"/>
        <v>-63.545454545454561</v>
      </c>
      <c r="M214" s="69"/>
      <c r="N214" s="69"/>
      <c r="O214" s="70"/>
      <c r="P214" s="70"/>
      <c r="Q214" s="33">
        <f t="shared" si="42"/>
        <v>244</v>
      </c>
      <c r="R214" s="57"/>
      <c r="S214" s="57"/>
      <c r="T214" s="1"/>
      <c r="U214" s="62"/>
      <c r="V214" s="62"/>
      <c r="X214" s="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9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9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9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9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9"/>
      <c r="FE214" s="8"/>
      <c r="FF214" s="8"/>
    </row>
    <row r="215" spans="1:162" s="2" customFormat="1" ht="17.100000000000001" customHeight="1">
      <c r="A215" s="13" t="s">
        <v>197</v>
      </c>
      <c r="B215" s="58">
        <v>9.1999999999999993</v>
      </c>
      <c r="C215" s="58">
        <v>19.7</v>
      </c>
      <c r="D215" s="4">
        <f t="shared" si="38"/>
        <v>1.2941304347826086</v>
      </c>
      <c r="E215" s="10">
        <v>15</v>
      </c>
      <c r="F215" s="5">
        <f t="shared" si="45"/>
        <v>1</v>
      </c>
      <c r="G215" s="5">
        <v>10</v>
      </c>
      <c r="H215" s="40">
        <f t="shared" si="44"/>
        <v>1.1764782608695652</v>
      </c>
      <c r="I215" s="41">
        <v>1908</v>
      </c>
      <c r="J215" s="33">
        <f t="shared" si="39"/>
        <v>173.45454545454547</v>
      </c>
      <c r="K215" s="33">
        <f t="shared" si="40"/>
        <v>204.1</v>
      </c>
      <c r="L215" s="33">
        <f t="shared" si="41"/>
        <v>30.645454545454527</v>
      </c>
      <c r="M215" s="69"/>
      <c r="N215" s="69"/>
      <c r="O215" s="70"/>
      <c r="P215" s="70"/>
      <c r="Q215" s="33">
        <f t="shared" si="42"/>
        <v>204.1</v>
      </c>
      <c r="R215" s="57"/>
      <c r="S215" s="57"/>
      <c r="T215" s="1"/>
      <c r="U215" s="62"/>
      <c r="V215" s="62"/>
      <c r="X215" s="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9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9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9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9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9"/>
      <c r="FE215" s="8"/>
      <c r="FF215" s="8"/>
    </row>
    <row r="216" spans="1:162" s="2" customFormat="1" ht="17.100000000000001" customHeight="1">
      <c r="A216" s="13" t="s">
        <v>198</v>
      </c>
      <c r="B216" s="58">
        <v>47.7</v>
      </c>
      <c r="C216" s="58">
        <v>157</v>
      </c>
      <c r="D216" s="4">
        <f t="shared" si="38"/>
        <v>1.3</v>
      </c>
      <c r="E216" s="10">
        <v>15</v>
      </c>
      <c r="F216" s="5">
        <f t="shared" si="45"/>
        <v>1</v>
      </c>
      <c r="G216" s="5">
        <v>10</v>
      </c>
      <c r="H216" s="40">
        <f t="shared" si="44"/>
        <v>1.18</v>
      </c>
      <c r="I216" s="41">
        <v>1295</v>
      </c>
      <c r="J216" s="33">
        <f t="shared" si="39"/>
        <v>117.72727272727273</v>
      </c>
      <c r="K216" s="33">
        <f t="shared" si="40"/>
        <v>138.9</v>
      </c>
      <c r="L216" s="33">
        <f t="shared" si="41"/>
        <v>21.172727272727272</v>
      </c>
      <c r="M216" s="69"/>
      <c r="N216" s="69"/>
      <c r="O216" s="70"/>
      <c r="P216" s="70"/>
      <c r="Q216" s="33">
        <f t="shared" si="42"/>
        <v>138.9</v>
      </c>
      <c r="R216" s="57"/>
      <c r="S216" s="57"/>
      <c r="T216" s="1"/>
      <c r="U216" s="62"/>
      <c r="V216" s="62"/>
      <c r="X216" s="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9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9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9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9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9"/>
      <c r="FE216" s="8"/>
      <c r="FF216" s="8"/>
    </row>
    <row r="217" spans="1:162" s="2" customFormat="1" ht="17.100000000000001" customHeight="1">
      <c r="A217" s="17" t="s">
        <v>199</v>
      </c>
      <c r="B217" s="59"/>
      <c r="C217" s="5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57"/>
      <c r="S217" s="57"/>
      <c r="T217" s="1"/>
      <c r="U217" s="62"/>
      <c r="V217" s="62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9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9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9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9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9"/>
      <c r="FE217" s="8"/>
      <c r="FF217" s="8"/>
    </row>
    <row r="218" spans="1:162" s="2" customFormat="1" ht="16.7" customHeight="1">
      <c r="A218" s="42" t="s">
        <v>200</v>
      </c>
      <c r="B218" s="58">
        <v>647.29999999999995</v>
      </c>
      <c r="C218" s="58">
        <v>58.4</v>
      </c>
      <c r="D218" s="4">
        <f t="shared" si="38"/>
        <v>9.0220917657963848E-2</v>
      </c>
      <c r="E218" s="10">
        <v>15</v>
      </c>
      <c r="F218" s="5">
        <f>F$45</f>
        <v>1</v>
      </c>
      <c r="G218" s="5">
        <v>10</v>
      </c>
      <c r="H218" s="40">
        <f t="shared" si="44"/>
        <v>0.45413255059477836</v>
      </c>
      <c r="I218" s="41">
        <v>330</v>
      </c>
      <c r="J218" s="33">
        <f t="shared" si="39"/>
        <v>30</v>
      </c>
      <c r="K218" s="33">
        <f t="shared" si="40"/>
        <v>13.6</v>
      </c>
      <c r="L218" s="33">
        <f t="shared" si="41"/>
        <v>-16.399999999999999</v>
      </c>
      <c r="M218" s="69"/>
      <c r="N218" s="69"/>
      <c r="O218" s="70"/>
      <c r="P218" s="70"/>
      <c r="Q218" s="33">
        <f t="shared" si="42"/>
        <v>13.6</v>
      </c>
      <c r="R218" s="57"/>
      <c r="S218" s="57"/>
      <c r="T218" s="1"/>
      <c r="U218" s="62"/>
      <c r="V218" s="62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9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9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9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9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9"/>
      <c r="FE218" s="8"/>
      <c r="FF218" s="8"/>
    </row>
    <row r="219" spans="1:162" s="2" customFormat="1" ht="17.100000000000001" customHeight="1">
      <c r="A219" s="42" t="s">
        <v>201</v>
      </c>
      <c r="B219" s="58">
        <v>272.8</v>
      </c>
      <c r="C219" s="58">
        <v>183.2</v>
      </c>
      <c r="D219" s="4">
        <f t="shared" si="38"/>
        <v>0.67155425219941345</v>
      </c>
      <c r="E219" s="10">
        <v>15</v>
      </c>
      <c r="F219" s="5">
        <f t="shared" ref="F219:F230" si="46">F$45</f>
        <v>1</v>
      </c>
      <c r="G219" s="5">
        <v>10</v>
      </c>
      <c r="H219" s="40">
        <f t="shared" si="44"/>
        <v>0.80293255131964802</v>
      </c>
      <c r="I219" s="41">
        <v>2112</v>
      </c>
      <c r="J219" s="33">
        <f t="shared" si="39"/>
        <v>192</v>
      </c>
      <c r="K219" s="33">
        <f t="shared" si="40"/>
        <v>154.19999999999999</v>
      </c>
      <c r="L219" s="33">
        <f t="shared" si="41"/>
        <v>-37.800000000000011</v>
      </c>
      <c r="M219" s="69"/>
      <c r="N219" s="69"/>
      <c r="O219" s="70"/>
      <c r="P219" s="70"/>
      <c r="Q219" s="33">
        <f t="shared" si="42"/>
        <v>154.19999999999999</v>
      </c>
      <c r="R219" s="57"/>
      <c r="S219" s="57"/>
      <c r="T219" s="1"/>
      <c r="U219" s="62"/>
      <c r="V219" s="62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9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9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9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9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9"/>
      <c r="FE219" s="8"/>
      <c r="FF219" s="8"/>
    </row>
    <row r="220" spans="1:162" s="2" customFormat="1" ht="17.100000000000001" customHeight="1">
      <c r="A220" s="42" t="s">
        <v>202</v>
      </c>
      <c r="B220" s="58">
        <v>1442.3</v>
      </c>
      <c r="C220" s="58">
        <v>1751.3</v>
      </c>
      <c r="D220" s="4">
        <f t="shared" si="38"/>
        <v>1.2014241142619426</v>
      </c>
      <c r="E220" s="10">
        <v>15</v>
      </c>
      <c r="F220" s="5">
        <f t="shared" si="46"/>
        <v>1</v>
      </c>
      <c r="G220" s="5">
        <v>10</v>
      </c>
      <c r="H220" s="40">
        <f t="shared" si="44"/>
        <v>1.1208544685571655</v>
      </c>
      <c r="I220" s="41">
        <v>22</v>
      </c>
      <c r="J220" s="33">
        <f t="shared" si="39"/>
        <v>2</v>
      </c>
      <c r="K220" s="33">
        <f t="shared" si="40"/>
        <v>2.2000000000000002</v>
      </c>
      <c r="L220" s="33">
        <f t="shared" si="41"/>
        <v>0.20000000000000018</v>
      </c>
      <c r="M220" s="69"/>
      <c r="N220" s="69"/>
      <c r="O220" s="70"/>
      <c r="P220" s="70"/>
      <c r="Q220" s="33">
        <f t="shared" si="42"/>
        <v>2.2000000000000002</v>
      </c>
      <c r="R220" s="57"/>
      <c r="S220" s="57"/>
      <c r="T220" s="1"/>
      <c r="U220" s="62"/>
      <c r="V220" s="62"/>
      <c r="X220" s="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9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9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9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9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9"/>
      <c r="FE220" s="8"/>
      <c r="FF220" s="8"/>
    </row>
    <row r="221" spans="1:162" s="2" customFormat="1" ht="17.100000000000001" customHeight="1">
      <c r="A221" s="42" t="s">
        <v>203</v>
      </c>
      <c r="B221" s="58">
        <v>487.5</v>
      </c>
      <c r="C221" s="58">
        <v>271.7</v>
      </c>
      <c r="D221" s="4">
        <f t="shared" si="38"/>
        <v>0.55733333333333335</v>
      </c>
      <c r="E221" s="10">
        <v>15</v>
      </c>
      <c r="F221" s="5">
        <f t="shared" si="46"/>
        <v>1</v>
      </c>
      <c r="G221" s="5">
        <v>10</v>
      </c>
      <c r="H221" s="40">
        <f t="shared" si="44"/>
        <v>0.73439999999999994</v>
      </c>
      <c r="I221" s="41">
        <v>1429</v>
      </c>
      <c r="J221" s="33">
        <f t="shared" si="39"/>
        <v>129.90909090909091</v>
      </c>
      <c r="K221" s="33">
        <f t="shared" si="40"/>
        <v>95.4</v>
      </c>
      <c r="L221" s="33">
        <f t="shared" si="41"/>
        <v>-34.509090909090901</v>
      </c>
      <c r="M221" s="69"/>
      <c r="N221" s="69"/>
      <c r="O221" s="70"/>
      <c r="P221" s="70"/>
      <c r="Q221" s="33">
        <f t="shared" si="42"/>
        <v>95.4</v>
      </c>
      <c r="T221" s="1"/>
      <c r="U221" s="62"/>
      <c r="V221" s="62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9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9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9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9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9"/>
      <c r="FE221" s="8"/>
      <c r="FF221" s="8"/>
    </row>
    <row r="222" spans="1:162" s="2" customFormat="1" ht="17.100000000000001" customHeight="1">
      <c r="A222" s="42" t="s">
        <v>204</v>
      </c>
      <c r="B222" s="58">
        <v>6119.3</v>
      </c>
      <c r="C222" s="58">
        <v>2662.4</v>
      </c>
      <c r="D222" s="4">
        <f t="shared" si="38"/>
        <v>0.4350824440704002</v>
      </c>
      <c r="E222" s="10">
        <v>15</v>
      </c>
      <c r="F222" s="5">
        <f t="shared" si="46"/>
        <v>1</v>
      </c>
      <c r="G222" s="5">
        <v>10</v>
      </c>
      <c r="H222" s="40">
        <f t="shared" si="44"/>
        <v>0.66104946644224016</v>
      </c>
      <c r="I222" s="41">
        <v>3133</v>
      </c>
      <c r="J222" s="33">
        <f t="shared" si="39"/>
        <v>284.81818181818181</v>
      </c>
      <c r="K222" s="33">
        <f t="shared" si="40"/>
        <v>188.3</v>
      </c>
      <c r="L222" s="33">
        <f t="shared" si="41"/>
        <v>-96.518181818181802</v>
      </c>
      <c r="M222" s="69"/>
      <c r="N222" s="69"/>
      <c r="O222" s="70"/>
      <c r="P222" s="70"/>
      <c r="Q222" s="33">
        <f t="shared" si="42"/>
        <v>188.3</v>
      </c>
      <c r="R222" s="57"/>
      <c r="S222" s="57"/>
      <c r="T222" s="1"/>
      <c r="U222" s="62"/>
      <c r="V222" s="62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9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9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9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9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9"/>
      <c r="FE222" s="8"/>
      <c r="FF222" s="8"/>
    </row>
    <row r="223" spans="1:162" s="2" customFormat="1" ht="17.100000000000001" customHeight="1">
      <c r="A223" s="42" t="s">
        <v>205</v>
      </c>
      <c r="B223" s="58">
        <v>657.2</v>
      </c>
      <c r="C223" s="58">
        <v>424.4</v>
      </c>
      <c r="D223" s="4">
        <f t="shared" si="38"/>
        <v>0.64576993304929997</v>
      </c>
      <c r="E223" s="10">
        <v>15</v>
      </c>
      <c r="F223" s="5">
        <f t="shared" si="46"/>
        <v>1</v>
      </c>
      <c r="G223" s="5">
        <v>10</v>
      </c>
      <c r="H223" s="40">
        <f t="shared" si="44"/>
        <v>0.78746195982958</v>
      </c>
      <c r="I223" s="41">
        <v>2244</v>
      </c>
      <c r="J223" s="33">
        <f t="shared" si="39"/>
        <v>204</v>
      </c>
      <c r="K223" s="33">
        <f t="shared" si="40"/>
        <v>160.6</v>
      </c>
      <c r="L223" s="33">
        <f t="shared" si="41"/>
        <v>-43.400000000000006</v>
      </c>
      <c r="M223" s="69"/>
      <c r="N223" s="69"/>
      <c r="O223" s="70"/>
      <c r="P223" s="70"/>
      <c r="Q223" s="33">
        <f t="shared" si="42"/>
        <v>160.6</v>
      </c>
      <c r="R223" s="57"/>
      <c r="S223" s="57"/>
      <c r="T223" s="1"/>
      <c r="U223" s="62"/>
      <c r="V223" s="62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9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9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9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9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9"/>
      <c r="FE223" s="8"/>
      <c r="FF223" s="8"/>
    </row>
    <row r="224" spans="1:162" s="2" customFormat="1" ht="17.100000000000001" customHeight="1">
      <c r="A224" s="42" t="s">
        <v>206</v>
      </c>
      <c r="B224" s="58">
        <v>2951.9</v>
      </c>
      <c r="C224" s="58">
        <v>2513.5</v>
      </c>
      <c r="D224" s="4">
        <f t="shared" si="38"/>
        <v>0.85148548392560719</v>
      </c>
      <c r="E224" s="10">
        <v>15</v>
      </c>
      <c r="F224" s="5">
        <f t="shared" si="46"/>
        <v>1</v>
      </c>
      <c r="G224" s="5">
        <v>10</v>
      </c>
      <c r="H224" s="40">
        <f t="shared" si="44"/>
        <v>0.91089129035536431</v>
      </c>
      <c r="I224" s="41">
        <v>64</v>
      </c>
      <c r="J224" s="33">
        <f t="shared" si="39"/>
        <v>5.8181818181818183</v>
      </c>
      <c r="K224" s="33">
        <f t="shared" si="40"/>
        <v>5.3</v>
      </c>
      <c r="L224" s="33">
        <f t="shared" si="41"/>
        <v>-0.51818181818181852</v>
      </c>
      <c r="M224" s="69"/>
      <c r="N224" s="69"/>
      <c r="O224" s="70"/>
      <c r="P224" s="70"/>
      <c r="Q224" s="33">
        <f t="shared" si="42"/>
        <v>5.3</v>
      </c>
      <c r="R224" s="57"/>
      <c r="S224" s="57"/>
      <c r="T224" s="1"/>
      <c r="U224" s="62"/>
      <c r="V224" s="62"/>
      <c r="X224" s="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9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9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9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9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9"/>
      <c r="FE224" s="8"/>
      <c r="FF224" s="8"/>
    </row>
    <row r="225" spans="1:162" s="2" customFormat="1" ht="17.100000000000001" customHeight="1">
      <c r="A225" s="42" t="s">
        <v>207</v>
      </c>
      <c r="B225" s="58">
        <v>374.2</v>
      </c>
      <c r="C225" s="58">
        <v>209.6</v>
      </c>
      <c r="D225" s="4">
        <f t="shared" si="38"/>
        <v>0.56012827365045426</v>
      </c>
      <c r="E225" s="10">
        <v>15</v>
      </c>
      <c r="F225" s="5">
        <f t="shared" si="46"/>
        <v>1</v>
      </c>
      <c r="G225" s="5">
        <v>10</v>
      </c>
      <c r="H225" s="40">
        <f t="shared" si="44"/>
        <v>0.73607696419027269</v>
      </c>
      <c r="I225" s="41">
        <v>2386</v>
      </c>
      <c r="J225" s="33">
        <f t="shared" si="39"/>
        <v>216.90909090909091</v>
      </c>
      <c r="K225" s="33">
        <f t="shared" si="40"/>
        <v>159.69999999999999</v>
      </c>
      <c r="L225" s="33">
        <f t="shared" si="41"/>
        <v>-57.209090909090918</v>
      </c>
      <c r="M225" s="69"/>
      <c r="N225" s="69"/>
      <c r="O225" s="70"/>
      <c r="P225" s="70"/>
      <c r="Q225" s="33">
        <f t="shared" si="42"/>
        <v>159.69999999999999</v>
      </c>
      <c r="R225" s="57"/>
      <c r="S225" s="57"/>
      <c r="T225" s="1"/>
      <c r="U225" s="62"/>
      <c r="V225" s="62"/>
      <c r="X225" s="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9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9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9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9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9"/>
      <c r="FE225" s="8"/>
      <c r="FF225" s="8"/>
    </row>
    <row r="226" spans="1:162" s="2" customFormat="1" ht="17.100000000000001" customHeight="1">
      <c r="A226" s="42" t="s">
        <v>208</v>
      </c>
      <c r="B226" s="58">
        <v>2097.3000000000002</v>
      </c>
      <c r="C226" s="58">
        <v>2368</v>
      </c>
      <c r="D226" s="4">
        <f t="shared" si="38"/>
        <v>1.1290707099604251</v>
      </c>
      <c r="E226" s="10">
        <v>15</v>
      </c>
      <c r="F226" s="5">
        <f t="shared" si="46"/>
        <v>1</v>
      </c>
      <c r="G226" s="5">
        <v>10</v>
      </c>
      <c r="H226" s="40">
        <f t="shared" si="44"/>
        <v>1.0774424259762552</v>
      </c>
      <c r="I226" s="41">
        <v>238</v>
      </c>
      <c r="J226" s="33">
        <f t="shared" si="39"/>
        <v>21.636363636363637</v>
      </c>
      <c r="K226" s="33">
        <f t="shared" si="40"/>
        <v>23.3</v>
      </c>
      <c r="L226" s="33">
        <f t="shared" si="41"/>
        <v>1.663636363636364</v>
      </c>
      <c r="M226" s="69"/>
      <c r="N226" s="69"/>
      <c r="O226" s="70"/>
      <c r="P226" s="70"/>
      <c r="Q226" s="33">
        <f t="shared" si="42"/>
        <v>23.3</v>
      </c>
      <c r="R226" s="57"/>
      <c r="S226" s="57"/>
      <c r="T226" s="1"/>
      <c r="U226" s="62"/>
      <c r="V226" s="62"/>
      <c r="X226" s="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9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9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9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9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9"/>
      <c r="FE226" s="8"/>
      <c r="FF226" s="8"/>
    </row>
    <row r="227" spans="1:162" s="2" customFormat="1" ht="17.100000000000001" customHeight="1">
      <c r="A227" s="42" t="s">
        <v>209</v>
      </c>
      <c r="B227" s="58">
        <v>200.9</v>
      </c>
      <c r="C227" s="58">
        <v>63.9</v>
      </c>
      <c r="D227" s="4">
        <f t="shared" si="38"/>
        <v>0.31806869089099055</v>
      </c>
      <c r="E227" s="10">
        <v>15</v>
      </c>
      <c r="F227" s="5">
        <f t="shared" si="46"/>
        <v>1</v>
      </c>
      <c r="G227" s="5">
        <v>10</v>
      </c>
      <c r="H227" s="40">
        <f t="shared" si="44"/>
        <v>0.59084121453459426</v>
      </c>
      <c r="I227" s="41">
        <v>1064</v>
      </c>
      <c r="J227" s="33">
        <f t="shared" si="39"/>
        <v>96.727272727272734</v>
      </c>
      <c r="K227" s="33">
        <f t="shared" si="40"/>
        <v>57.2</v>
      </c>
      <c r="L227" s="33">
        <f t="shared" si="41"/>
        <v>-39.527272727272731</v>
      </c>
      <c r="M227" s="69"/>
      <c r="N227" s="69"/>
      <c r="O227" s="70"/>
      <c r="P227" s="70"/>
      <c r="Q227" s="33">
        <f t="shared" si="42"/>
        <v>57.2</v>
      </c>
      <c r="R227" s="57"/>
      <c r="S227" s="57"/>
      <c r="T227" s="1"/>
      <c r="U227" s="62"/>
      <c r="V227" s="62"/>
      <c r="X227" s="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9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9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9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9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9"/>
      <c r="FE227" s="8"/>
      <c r="FF227" s="8"/>
    </row>
    <row r="228" spans="1:162" s="2" customFormat="1" ht="17.100000000000001" customHeight="1">
      <c r="A228" s="42" t="s">
        <v>210</v>
      </c>
      <c r="B228" s="58">
        <v>452</v>
      </c>
      <c r="C228" s="58">
        <v>33.799999999999997</v>
      </c>
      <c r="D228" s="4">
        <f t="shared" si="38"/>
        <v>7.4778761061946891E-2</v>
      </c>
      <c r="E228" s="10">
        <v>15</v>
      </c>
      <c r="F228" s="5">
        <f t="shared" si="46"/>
        <v>1</v>
      </c>
      <c r="G228" s="5">
        <v>10</v>
      </c>
      <c r="H228" s="40">
        <f t="shared" si="44"/>
        <v>0.44486725663716808</v>
      </c>
      <c r="I228" s="41">
        <v>2434</v>
      </c>
      <c r="J228" s="33">
        <f t="shared" si="39"/>
        <v>221.27272727272728</v>
      </c>
      <c r="K228" s="33">
        <f t="shared" si="40"/>
        <v>98.4</v>
      </c>
      <c r="L228" s="33">
        <f t="shared" si="41"/>
        <v>-122.87272727272727</v>
      </c>
      <c r="M228" s="69"/>
      <c r="N228" s="69"/>
      <c r="O228" s="70"/>
      <c r="P228" s="70"/>
      <c r="Q228" s="33">
        <f t="shared" si="42"/>
        <v>98.4</v>
      </c>
      <c r="R228" s="57"/>
      <c r="S228" s="57"/>
      <c r="U228" s="62"/>
      <c r="V228" s="62"/>
      <c r="X228" s="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9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9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9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9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9"/>
      <c r="FE228" s="8"/>
      <c r="FF228" s="8"/>
    </row>
    <row r="229" spans="1:162" s="2" customFormat="1" ht="17.100000000000001" customHeight="1">
      <c r="A229" s="42" t="s">
        <v>211</v>
      </c>
      <c r="B229" s="58">
        <v>1823.5</v>
      </c>
      <c r="C229" s="58">
        <v>1131.3</v>
      </c>
      <c r="D229" s="4">
        <f t="shared" si="38"/>
        <v>0.62040032903756515</v>
      </c>
      <c r="E229" s="10">
        <v>15</v>
      </c>
      <c r="F229" s="5">
        <f t="shared" si="46"/>
        <v>1</v>
      </c>
      <c r="G229" s="5">
        <v>10</v>
      </c>
      <c r="H229" s="40">
        <f t="shared" si="44"/>
        <v>0.77224019742253913</v>
      </c>
      <c r="I229" s="41">
        <v>493</v>
      </c>
      <c r="J229" s="33">
        <f t="shared" si="39"/>
        <v>44.81818181818182</v>
      </c>
      <c r="K229" s="33">
        <f t="shared" si="40"/>
        <v>34.6</v>
      </c>
      <c r="L229" s="33">
        <f t="shared" si="41"/>
        <v>-10.218181818181819</v>
      </c>
      <c r="M229" s="69"/>
      <c r="N229" s="69"/>
      <c r="O229" s="70"/>
      <c r="P229" s="70"/>
      <c r="Q229" s="33">
        <f t="shared" si="42"/>
        <v>34.6</v>
      </c>
      <c r="R229" s="57"/>
      <c r="T229" s="1"/>
      <c r="U229" s="62"/>
      <c r="V229" s="62"/>
      <c r="X229" s="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9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9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9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9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9"/>
      <c r="FE229" s="8"/>
      <c r="FF229" s="8"/>
    </row>
    <row r="230" spans="1:162" s="2" customFormat="1" ht="17.100000000000001" customHeight="1">
      <c r="A230" s="42" t="s">
        <v>212</v>
      </c>
      <c r="B230" s="58">
        <v>45.1</v>
      </c>
      <c r="C230" s="58">
        <v>24.8</v>
      </c>
      <c r="D230" s="4">
        <f t="shared" si="38"/>
        <v>0.54988913525498895</v>
      </c>
      <c r="E230" s="10">
        <v>15</v>
      </c>
      <c r="F230" s="5">
        <f t="shared" si="46"/>
        <v>1</v>
      </c>
      <c r="G230" s="5">
        <v>10</v>
      </c>
      <c r="H230" s="40">
        <f t="shared" si="44"/>
        <v>0.72993348115299339</v>
      </c>
      <c r="I230" s="41">
        <v>1127</v>
      </c>
      <c r="J230" s="33">
        <f t="shared" si="39"/>
        <v>102.45454545454545</v>
      </c>
      <c r="K230" s="33">
        <f t="shared" si="40"/>
        <v>74.8</v>
      </c>
      <c r="L230" s="33">
        <f t="shared" si="41"/>
        <v>-27.654545454545456</v>
      </c>
      <c r="M230" s="69"/>
      <c r="N230" s="69"/>
      <c r="O230" s="70"/>
      <c r="P230" s="70"/>
      <c r="Q230" s="33">
        <f t="shared" si="42"/>
        <v>74.8</v>
      </c>
      <c r="R230" s="57"/>
      <c r="S230" s="57"/>
      <c r="T230" s="1"/>
      <c r="U230" s="62"/>
      <c r="V230" s="62"/>
      <c r="W230" s="1"/>
      <c r="X230" s="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9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9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9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9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9"/>
      <c r="FE230" s="8"/>
      <c r="FF230" s="8"/>
    </row>
    <row r="231" spans="1:162" s="2" customFormat="1" ht="17.100000000000001" customHeight="1">
      <c r="A231" s="17" t="s">
        <v>213</v>
      </c>
      <c r="B231" s="59"/>
      <c r="C231" s="59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57"/>
      <c r="S231" s="57"/>
      <c r="T231" s="1"/>
      <c r="U231" s="62"/>
      <c r="V231" s="62"/>
      <c r="W231" s="1"/>
      <c r="X231" s="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9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9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9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9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9"/>
      <c r="FE231" s="8"/>
      <c r="FF231" s="8"/>
    </row>
    <row r="232" spans="1:162" s="2" customFormat="1" ht="17.25" customHeight="1">
      <c r="A232" s="13" t="s">
        <v>214</v>
      </c>
      <c r="B232" s="58">
        <v>209.4</v>
      </c>
      <c r="C232" s="58">
        <v>107.4</v>
      </c>
      <c r="D232" s="4">
        <f t="shared" si="38"/>
        <v>0.5128939828080229</v>
      </c>
      <c r="E232" s="10">
        <v>15</v>
      </c>
      <c r="F232" s="5">
        <f>F$46</f>
        <v>1</v>
      </c>
      <c r="G232" s="5">
        <v>10</v>
      </c>
      <c r="H232" s="40">
        <f t="shared" si="44"/>
        <v>0.70773638968481378</v>
      </c>
      <c r="I232" s="41">
        <v>1460</v>
      </c>
      <c r="J232" s="33">
        <f t="shared" si="39"/>
        <v>132.72727272727272</v>
      </c>
      <c r="K232" s="33">
        <f t="shared" si="40"/>
        <v>93.9</v>
      </c>
      <c r="L232" s="33">
        <f t="shared" si="41"/>
        <v>-38.827272727272714</v>
      </c>
      <c r="M232" s="69"/>
      <c r="N232" s="69"/>
      <c r="O232" s="70"/>
      <c r="P232" s="70"/>
      <c r="Q232" s="33">
        <f t="shared" si="42"/>
        <v>93.9</v>
      </c>
      <c r="R232" s="57"/>
      <c r="S232" s="57"/>
      <c r="T232" s="1"/>
      <c r="U232" s="62"/>
      <c r="V232" s="62"/>
      <c r="X232" s="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9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9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9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9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9"/>
      <c r="FE232" s="8"/>
      <c r="FF232" s="8"/>
    </row>
    <row r="233" spans="1:162" s="2" customFormat="1" ht="17.100000000000001" customHeight="1">
      <c r="A233" s="13" t="s">
        <v>143</v>
      </c>
      <c r="B233" s="58">
        <v>137</v>
      </c>
      <c r="C233" s="58">
        <v>47.7</v>
      </c>
      <c r="D233" s="4">
        <f t="shared" si="38"/>
        <v>0.34817518248175183</v>
      </c>
      <c r="E233" s="10">
        <v>15</v>
      </c>
      <c r="F233" s="5">
        <f t="shared" ref="F233:F240" si="47">F$46</f>
        <v>1</v>
      </c>
      <c r="G233" s="5">
        <v>10</v>
      </c>
      <c r="H233" s="40">
        <f t="shared" si="44"/>
        <v>0.60890510948905108</v>
      </c>
      <c r="I233" s="41">
        <v>1087</v>
      </c>
      <c r="J233" s="33">
        <f t="shared" si="39"/>
        <v>98.818181818181813</v>
      </c>
      <c r="K233" s="33">
        <f t="shared" si="40"/>
        <v>60.2</v>
      </c>
      <c r="L233" s="33">
        <f t="shared" si="41"/>
        <v>-38.61818181818181</v>
      </c>
      <c r="M233" s="69"/>
      <c r="N233" s="69"/>
      <c r="O233" s="70"/>
      <c r="P233" s="70"/>
      <c r="Q233" s="33">
        <f t="shared" si="42"/>
        <v>60.2</v>
      </c>
      <c r="R233" s="57"/>
      <c r="S233" s="57"/>
      <c r="T233" s="1"/>
      <c r="U233" s="62"/>
      <c r="V233" s="62"/>
      <c r="X233" s="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9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9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9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9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9"/>
      <c r="FE233" s="8"/>
      <c r="FF233" s="8"/>
    </row>
    <row r="234" spans="1:162" s="2" customFormat="1" ht="17.100000000000001" customHeight="1">
      <c r="A234" s="13" t="s">
        <v>215</v>
      </c>
      <c r="B234" s="58">
        <v>272.5</v>
      </c>
      <c r="C234" s="58">
        <v>64</v>
      </c>
      <c r="D234" s="4">
        <f t="shared" si="38"/>
        <v>0.23486238532110093</v>
      </c>
      <c r="E234" s="10">
        <v>15</v>
      </c>
      <c r="F234" s="5">
        <f t="shared" si="47"/>
        <v>1</v>
      </c>
      <c r="G234" s="5">
        <v>10</v>
      </c>
      <c r="H234" s="40">
        <f t="shared" si="44"/>
        <v>0.54091743119266056</v>
      </c>
      <c r="I234" s="41">
        <v>1496</v>
      </c>
      <c r="J234" s="33">
        <f t="shared" si="39"/>
        <v>136</v>
      </c>
      <c r="K234" s="33">
        <f t="shared" si="40"/>
        <v>73.599999999999994</v>
      </c>
      <c r="L234" s="33">
        <f t="shared" si="41"/>
        <v>-62.400000000000006</v>
      </c>
      <c r="M234" s="69"/>
      <c r="N234" s="69"/>
      <c r="O234" s="70"/>
      <c r="P234" s="70"/>
      <c r="Q234" s="33">
        <f t="shared" si="42"/>
        <v>73.599999999999994</v>
      </c>
      <c r="R234" s="57"/>
      <c r="S234" s="57"/>
      <c r="T234" s="1"/>
      <c r="U234" s="62"/>
      <c r="V234" s="62"/>
      <c r="W234" s="1"/>
      <c r="X234" s="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9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9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9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9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9"/>
      <c r="FE234" s="8"/>
      <c r="FF234" s="8"/>
    </row>
    <row r="235" spans="1:162" s="2" customFormat="1" ht="17.100000000000001" customHeight="1">
      <c r="A235" s="13" t="s">
        <v>216</v>
      </c>
      <c r="B235" s="58">
        <v>75.5</v>
      </c>
      <c r="C235" s="58">
        <v>227.5</v>
      </c>
      <c r="D235" s="4">
        <f t="shared" si="38"/>
        <v>1.3</v>
      </c>
      <c r="E235" s="10">
        <v>15</v>
      </c>
      <c r="F235" s="5">
        <f t="shared" si="47"/>
        <v>1</v>
      </c>
      <c r="G235" s="5">
        <v>10</v>
      </c>
      <c r="H235" s="40">
        <f t="shared" si="44"/>
        <v>1.18</v>
      </c>
      <c r="I235" s="41">
        <v>1313</v>
      </c>
      <c r="J235" s="33">
        <f t="shared" si="39"/>
        <v>119.36363636363636</v>
      </c>
      <c r="K235" s="33">
        <f t="shared" si="40"/>
        <v>140.80000000000001</v>
      </c>
      <c r="L235" s="33">
        <f t="shared" si="41"/>
        <v>21.436363636363652</v>
      </c>
      <c r="M235" s="69"/>
      <c r="N235" s="69"/>
      <c r="O235" s="70"/>
      <c r="P235" s="70"/>
      <c r="Q235" s="33">
        <f t="shared" si="42"/>
        <v>140.80000000000001</v>
      </c>
      <c r="R235" s="57"/>
      <c r="S235" s="57"/>
      <c r="U235" s="62"/>
      <c r="V235" s="62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9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9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9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9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9"/>
      <c r="FE235" s="8"/>
      <c r="FF235" s="8"/>
    </row>
    <row r="236" spans="1:162" s="2" customFormat="1" ht="17.100000000000001" customHeight="1">
      <c r="A236" s="42" t="s">
        <v>217</v>
      </c>
      <c r="B236" s="58">
        <v>153.1</v>
      </c>
      <c r="C236" s="58">
        <v>295.60000000000002</v>
      </c>
      <c r="D236" s="4">
        <f t="shared" si="38"/>
        <v>1.2730764206401044</v>
      </c>
      <c r="E236" s="10">
        <v>15</v>
      </c>
      <c r="F236" s="5">
        <f t="shared" si="47"/>
        <v>1</v>
      </c>
      <c r="G236" s="5">
        <v>10</v>
      </c>
      <c r="H236" s="40">
        <f t="shared" si="44"/>
        <v>1.1638458523840627</v>
      </c>
      <c r="I236" s="41">
        <v>587</v>
      </c>
      <c r="J236" s="33">
        <f t="shared" si="39"/>
        <v>53.363636363636367</v>
      </c>
      <c r="K236" s="33">
        <f t="shared" si="40"/>
        <v>62.1</v>
      </c>
      <c r="L236" s="33">
        <f t="shared" si="41"/>
        <v>8.7363636363636346</v>
      </c>
      <c r="M236" s="69"/>
      <c r="N236" s="69"/>
      <c r="O236" s="70"/>
      <c r="P236" s="70"/>
      <c r="Q236" s="33">
        <f t="shared" si="42"/>
        <v>62.1</v>
      </c>
      <c r="R236" s="57"/>
      <c r="S236" s="57"/>
      <c r="T236" s="1"/>
      <c r="U236" s="62"/>
      <c r="V236" s="62"/>
      <c r="W236" s="1"/>
      <c r="X236" s="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9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9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9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9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9"/>
      <c r="FE236" s="8"/>
      <c r="FF236" s="8"/>
    </row>
    <row r="237" spans="1:162" s="2" customFormat="1" ht="17.100000000000001" customHeight="1">
      <c r="A237" s="13" t="s">
        <v>218</v>
      </c>
      <c r="B237" s="58">
        <v>5014.3999999999996</v>
      </c>
      <c r="C237" s="58">
        <v>2378.6999999999998</v>
      </c>
      <c r="D237" s="4">
        <f t="shared" si="38"/>
        <v>0.47437380344607533</v>
      </c>
      <c r="E237" s="10">
        <v>15</v>
      </c>
      <c r="F237" s="5">
        <f t="shared" si="47"/>
        <v>1</v>
      </c>
      <c r="G237" s="5">
        <v>10</v>
      </c>
      <c r="H237" s="40">
        <f t="shared" si="44"/>
        <v>0.68462428206764514</v>
      </c>
      <c r="I237" s="41">
        <v>518</v>
      </c>
      <c r="J237" s="33">
        <f t="shared" si="39"/>
        <v>47.090909090909093</v>
      </c>
      <c r="K237" s="33">
        <f t="shared" si="40"/>
        <v>32.200000000000003</v>
      </c>
      <c r="L237" s="33">
        <f t="shared" si="41"/>
        <v>-14.890909090909091</v>
      </c>
      <c r="M237" s="69"/>
      <c r="N237" s="69"/>
      <c r="O237" s="70"/>
      <c r="P237" s="70"/>
      <c r="Q237" s="33">
        <f t="shared" si="42"/>
        <v>32.200000000000003</v>
      </c>
      <c r="R237" s="57"/>
      <c r="S237" s="57"/>
      <c r="T237" s="1"/>
      <c r="U237" s="62"/>
      <c r="V237" s="62"/>
      <c r="W237" s="1"/>
      <c r="X237" s="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9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9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9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9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9"/>
      <c r="FE237" s="8"/>
      <c r="FF237" s="8"/>
    </row>
    <row r="238" spans="1:162" s="2" customFormat="1" ht="17.100000000000001" customHeight="1">
      <c r="A238" s="13" t="s">
        <v>219</v>
      </c>
      <c r="B238" s="58">
        <v>64.3</v>
      </c>
      <c r="C238" s="58">
        <v>95</v>
      </c>
      <c r="D238" s="4">
        <f t="shared" si="38"/>
        <v>1.2277449455676517</v>
      </c>
      <c r="E238" s="10">
        <v>15</v>
      </c>
      <c r="F238" s="5">
        <f t="shared" si="47"/>
        <v>1</v>
      </c>
      <c r="G238" s="5">
        <v>10</v>
      </c>
      <c r="H238" s="40">
        <f t="shared" si="44"/>
        <v>1.136646967340591</v>
      </c>
      <c r="I238" s="41">
        <v>2094</v>
      </c>
      <c r="J238" s="33">
        <f t="shared" si="39"/>
        <v>190.36363636363637</v>
      </c>
      <c r="K238" s="33">
        <f t="shared" si="40"/>
        <v>216.4</v>
      </c>
      <c r="L238" s="33">
        <f t="shared" si="41"/>
        <v>26.036363636363632</v>
      </c>
      <c r="M238" s="69"/>
      <c r="N238" s="69"/>
      <c r="O238" s="70"/>
      <c r="P238" s="70"/>
      <c r="Q238" s="33">
        <f t="shared" si="42"/>
        <v>216.4</v>
      </c>
      <c r="R238" s="57"/>
      <c r="S238" s="57"/>
      <c r="T238" s="1"/>
      <c r="U238" s="62"/>
      <c r="V238" s="62"/>
      <c r="W238" s="1"/>
      <c r="X238" s="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9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9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9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9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9"/>
      <c r="FE238" s="8"/>
      <c r="FF238" s="8"/>
    </row>
    <row r="239" spans="1:162" s="2" customFormat="1" ht="17.100000000000001" customHeight="1">
      <c r="A239" s="13" t="s">
        <v>220</v>
      </c>
      <c r="B239" s="58">
        <v>517.29999999999995</v>
      </c>
      <c r="C239" s="58">
        <v>507.2</v>
      </c>
      <c r="D239" s="4">
        <f t="shared" si="38"/>
        <v>0.98047554610477483</v>
      </c>
      <c r="E239" s="10">
        <v>15</v>
      </c>
      <c r="F239" s="5">
        <f t="shared" si="47"/>
        <v>1</v>
      </c>
      <c r="G239" s="5">
        <v>10</v>
      </c>
      <c r="H239" s="40">
        <f t="shared" si="44"/>
        <v>0.98828532766286481</v>
      </c>
      <c r="I239" s="41">
        <v>1466</v>
      </c>
      <c r="J239" s="33">
        <f t="shared" si="39"/>
        <v>133.27272727272728</v>
      </c>
      <c r="K239" s="33">
        <f t="shared" si="40"/>
        <v>131.69999999999999</v>
      </c>
      <c r="L239" s="33">
        <f t="shared" si="41"/>
        <v>-1.5727272727272918</v>
      </c>
      <c r="M239" s="69"/>
      <c r="N239" s="69"/>
      <c r="O239" s="70"/>
      <c r="P239" s="70"/>
      <c r="Q239" s="33">
        <f t="shared" si="42"/>
        <v>131.69999999999999</v>
      </c>
      <c r="R239" s="57"/>
      <c r="S239" s="57"/>
      <c r="T239" s="1"/>
      <c r="U239" s="62"/>
      <c r="V239" s="62"/>
      <c r="W239" s="1"/>
      <c r="X239" s="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9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9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9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9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9"/>
      <c r="FE239" s="8"/>
      <c r="FF239" s="8"/>
    </row>
    <row r="240" spans="1:162" s="2" customFormat="1" ht="17.100000000000001" customHeight="1">
      <c r="A240" s="13" t="s">
        <v>221</v>
      </c>
      <c r="B240" s="58">
        <v>855.5</v>
      </c>
      <c r="C240" s="58">
        <v>484.1</v>
      </c>
      <c r="D240" s="4">
        <f t="shared" si="38"/>
        <v>0.56586791350087673</v>
      </c>
      <c r="E240" s="10">
        <v>15</v>
      </c>
      <c r="F240" s="5">
        <f t="shared" si="47"/>
        <v>1</v>
      </c>
      <c r="G240" s="5">
        <v>10</v>
      </c>
      <c r="H240" s="40">
        <f t="shared" si="44"/>
        <v>0.73952074810052604</v>
      </c>
      <c r="I240" s="41">
        <v>1924</v>
      </c>
      <c r="J240" s="33">
        <f t="shared" si="39"/>
        <v>174.90909090909091</v>
      </c>
      <c r="K240" s="33">
        <f t="shared" si="40"/>
        <v>129.30000000000001</v>
      </c>
      <c r="L240" s="33">
        <f t="shared" si="41"/>
        <v>-45.609090909090895</v>
      </c>
      <c r="M240" s="69"/>
      <c r="N240" s="69"/>
      <c r="O240" s="70"/>
      <c r="P240" s="70"/>
      <c r="Q240" s="33">
        <f t="shared" si="42"/>
        <v>129.30000000000001</v>
      </c>
      <c r="U240" s="62"/>
      <c r="V240" s="62"/>
      <c r="W240" s="1"/>
      <c r="X240" s="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9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9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9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9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9"/>
      <c r="FE240" s="8"/>
      <c r="FF240" s="8"/>
    </row>
    <row r="241" spans="1:162" s="2" customFormat="1" ht="17.100000000000001" customHeight="1">
      <c r="A241" s="17" t="s">
        <v>222</v>
      </c>
      <c r="B241" s="59"/>
      <c r="C241" s="5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57"/>
      <c r="S241" s="57"/>
      <c r="T241" s="1"/>
      <c r="U241" s="62"/>
      <c r="V241" s="62"/>
      <c r="W241" s="1"/>
      <c r="X241" s="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9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9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9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9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9"/>
      <c r="FE241" s="8"/>
      <c r="FF241" s="8"/>
    </row>
    <row r="242" spans="1:162" s="2" customFormat="1" ht="17.100000000000001" customHeight="1">
      <c r="A242" s="13" t="s">
        <v>223</v>
      </c>
      <c r="B242" s="58">
        <v>71.900000000000006</v>
      </c>
      <c r="C242" s="58">
        <v>54.4</v>
      </c>
      <c r="D242" s="4">
        <f t="shared" si="38"/>
        <v>0.75660639777468697</v>
      </c>
      <c r="E242" s="10">
        <v>15</v>
      </c>
      <c r="F242" s="5">
        <f>F$47</f>
        <v>1</v>
      </c>
      <c r="G242" s="5">
        <v>10</v>
      </c>
      <c r="H242" s="40">
        <f t="shared" si="44"/>
        <v>0.85396383866481218</v>
      </c>
      <c r="I242" s="41">
        <v>2197</v>
      </c>
      <c r="J242" s="33">
        <f t="shared" si="39"/>
        <v>199.72727272727272</v>
      </c>
      <c r="K242" s="33">
        <f t="shared" si="40"/>
        <v>170.6</v>
      </c>
      <c r="L242" s="33">
        <f t="shared" si="41"/>
        <v>-29.127272727272725</v>
      </c>
      <c r="M242" s="69"/>
      <c r="N242" s="69"/>
      <c r="O242" s="70"/>
      <c r="P242" s="70"/>
      <c r="Q242" s="33">
        <f t="shared" si="42"/>
        <v>170.6</v>
      </c>
      <c r="T242" s="1"/>
      <c r="U242" s="62"/>
      <c r="V242" s="62"/>
      <c r="W242" s="1"/>
      <c r="X242" s="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9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9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9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9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9"/>
      <c r="FE242" s="8"/>
      <c r="FF242" s="8"/>
    </row>
    <row r="243" spans="1:162" s="2" customFormat="1" ht="17.100000000000001" customHeight="1">
      <c r="A243" s="13" t="s">
        <v>224</v>
      </c>
      <c r="B243" s="58">
        <v>31.1</v>
      </c>
      <c r="C243" s="58">
        <v>372.1</v>
      </c>
      <c r="D243" s="4">
        <f t="shared" si="38"/>
        <v>1.3</v>
      </c>
      <c r="E243" s="10">
        <v>15</v>
      </c>
      <c r="F243" s="5">
        <f t="shared" ref="F243:F249" si="48">F$47</f>
        <v>1</v>
      </c>
      <c r="G243" s="5">
        <v>10</v>
      </c>
      <c r="H243" s="40">
        <f t="shared" si="44"/>
        <v>1.18</v>
      </c>
      <c r="I243" s="41">
        <v>1441</v>
      </c>
      <c r="J243" s="33">
        <f t="shared" si="39"/>
        <v>131</v>
      </c>
      <c r="K243" s="33">
        <f t="shared" si="40"/>
        <v>154.6</v>
      </c>
      <c r="L243" s="33">
        <f t="shared" si="41"/>
        <v>23.599999999999994</v>
      </c>
      <c r="M243" s="69"/>
      <c r="N243" s="69"/>
      <c r="O243" s="70"/>
      <c r="P243" s="70"/>
      <c r="Q243" s="33">
        <f t="shared" si="42"/>
        <v>154.6</v>
      </c>
      <c r="R243" s="57"/>
      <c r="S243" s="57"/>
      <c r="U243" s="62"/>
      <c r="V243" s="62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9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9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9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9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9"/>
      <c r="FE243" s="8"/>
      <c r="FF243" s="8"/>
    </row>
    <row r="244" spans="1:162" s="2" customFormat="1" ht="17.100000000000001" customHeight="1">
      <c r="A244" s="13" t="s">
        <v>225</v>
      </c>
      <c r="B244" s="58">
        <v>582.1</v>
      </c>
      <c r="C244" s="58">
        <v>208.3</v>
      </c>
      <c r="D244" s="4">
        <f t="shared" si="38"/>
        <v>0.35784229513829241</v>
      </c>
      <c r="E244" s="10">
        <v>15</v>
      </c>
      <c r="F244" s="5">
        <f t="shared" si="48"/>
        <v>1</v>
      </c>
      <c r="G244" s="5">
        <v>10</v>
      </c>
      <c r="H244" s="40">
        <f t="shared" si="44"/>
        <v>0.61470537708297546</v>
      </c>
      <c r="I244" s="41">
        <v>2617</v>
      </c>
      <c r="J244" s="33">
        <f t="shared" si="39"/>
        <v>237.90909090909091</v>
      </c>
      <c r="K244" s="33">
        <f t="shared" si="40"/>
        <v>146.19999999999999</v>
      </c>
      <c r="L244" s="33">
        <f t="shared" si="41"/>
        <v>-91.709090909090918</v>
      </c>
      <c r="M244" s="69"/>
      <c r="N244" s="69"/>
      <c r="O244" s="70"/>
      <c r="P244" s="70"/>
      <c r="Q244" s="33">
        <f t="shared" si="42"/>
        <v>146.19999999999999</v>
      </c>
      <c r="R244" s="57"/>
      <c r="S244" s="57"/>
      <c r="T244" s="1"/>
      <c r="U244" s="62"/>
      <c r="V244" s="62"/>
      <c r="W244" s="1"/>
      <c r="X244" s="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9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9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9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9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9"/>
      <c r="FE244" s="8"/>
      <c r="FF244" s="8"/>
    </row>
    <row r="245" spans="1:162" s="2" customFormat="1" ht="17.100000000000001" customHeight="1">
      <c r="A245" s="13" t="s">
        <v>226</v>
      </c>
      <c r="B245" s="58">
        <v>343.9</v>
      </c>
      <c r="C245" s="58">
        <v>81.5</v>
      </c>
      <c r="D245" s="4">
        <f t="shared" si="38"/>
        <v>0.23698749636522246</v>
      </c>
      <c r="E245" s="10">
        <v>15</v>
      </c>
      <c r="F245" s="5">
        <f t="shared" si="48"/>
        <v>1</v>
      </c>
      <c r="G245" s="5">
        <v>10</v>
      </c>
      <c r="H245" s="40">
        <f t="shared" si="44"/>
        <v>0.54219249781913348</v>
      </c>
      <c r="I245" s="41">
        <v>1369</v>
      </c>
      <c r="J245" s="33">
        <f t="shared" si="39"/>
        <v>124.45454545454545</v>
      </c>
      <c r="K245" s="33">
        <f t="shared" si="40"/>
        <v>67.5</v>
      </c>
      <c r="L245" s="33">
        <f t="shared" si="41"/>
        <v>-56.954545454545453</v>
      </c>
      <c r="M245" s="69"/>
      <c r="N245" s="69"/>
      <c r="O245" s="70"/>
      <c r="P245" s="70"/>
      <c r="Q245" s="33">
        <f t="shared" si="42"/>
        <v>67.5</v>
      </c>
      <c r="R245" s="57"/>
      <c r="S245" s="57"/>
      <c r="U245" s="62"/>
      <c r="V245" s="62"/>
      <c r="X245" s="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9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9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9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9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9"/>
      <c r="FE245" s="8"/>
      <c r="FF245" s="8"/>
    </row>
    <row r="246" spans="1:162" s="2" customFormat="1" ht="17.100000000000001" customHeight="1">
      <c r="A246" s="13" t="s">
        <v>227</v>
      </c>
      <c r="B246" s="58">
        <v>55</v>
      </c>
      <c r="C246" s="58">
        <v>41.3</v>
      </c>
      <c r="D246" s="4">
        <f t="shared" si="38"/>
        <v>0.75090909090909086</v>
      </c>
      <c r="E246" s="10">
        <v>15</v>
      </c>
      <c r="F246" s="5">
        <f t="shared" si="48"/>
        <v>1</v>
      </c>
      <c r="G246" s="5">
        <v>10</v>
      </c>
      <c r="H246" s="40">
        <f t="shared" si="44"/>
        <v>0.8505454545454546</v>
      </c>
      <c r="I246" s="41">
        <v>1339</v>
      </c>
      <c r="J246" s="33">
        <f t="shared" si="39"/>
        <v>121.72727272727273</v>
      </c>
      <c r="K246" s="33">
        <f t="shared" si="40"/>
        <v>103.5</v>
      </c>
      <c r="L246" s="33">
        <f t="shared" si="41"/>
        <v>-18.227272727272734</v>
      </c>
      <c r="M246" s="69"/>
      <c r="N246" s="69"/>
      <c r="O246" s="70"/>
      <c r="P246" s="70"/>
      <c r="Q246" s="33">
        <f t="shared" si="42"/>
        <v>103.5</v>
      </c>
      <c r="R246" s="57"/>
      <c r="S246" s="57"/>
      <c r="T246" s="1"/>
      <c r="U246" s="62"/>
      <c r="V246" s="62"/>
      <c r="X246" s="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9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9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9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9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9"/>
      <c r="FE246" s="8"/>
      <c r="FF246" s="8"/>
    </row>
    <row r="247" spans="1:162" s="2" customFormat="1" ht="17.100000000000001" customHeight="1">
      <c r="A247" s="13" t="s">
        <v>228</v>
      </c>
      <c r="B247" s="58">
        <v>120</v>
      </c>
      <c r="C247" s="58">
        <v>107.1</v>
      </c>
      <c r="D247" s="4">
        <f t="shared" si="38"/>
        <v>0.89249999999999996</v>
      </c>
      <c r="E247" s="10">
        <v>15</v>
      </c>
      <c r="F247" s="5">
        <f t="shared" si="48"/>
        <v>1</v>
      </c>
      <c r="G247" s="5">
        <v>10</v>
      </c>
      <c r="H247" s="40">
        <f t="shared" si="44"/>
        <v>0.9355</v>
      </c>
      <c r="I247" s="41">
        <v>2442</v>
      </c>
      <c r="J247" s="33">
        <f t="shared" si="39"/>
        <v>222</v>
      </c>
      <c r="K247" s="33">
        <f t="shared" si="40"/>
        <v>207.7</v>
      </c>
      <c r="L247" s="33">
        <f t="shared" si="41"/>
        <v>-14.300000000000011</v>
      </c>
      <c r="M247" s="69"/>
      <c r="N247" s="69"/>
      <c r="O247" s="70"/>
      <c r="P247" s="70"/>
      <c r="Q247" s="33">
        <f t="shared" si="42"/>
        <v>207.7</v>
      </c>
      <c r="R247" s="57"/>
      <c r="S247" s="57"/>
      <c r="U247" s="62"/>
      <c r="V247" s="62"/>
      <c r="X247" s="1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9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9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9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9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9"/>
      <c r="FE247" s="8"/>
      <c r="FF247" s="8"/>
    </row>
    <row r="248" spans="1:162" s="2" customFormat="1" ht="17.100000000000001" customHeight="1">
      <c r="A248" s="13" t="s">
        <v>229</v>
      </c>
      <c r="B248" s="58">
        <v>191.5</v>
      </c>
      <c r="C248" s="58">
        <v>160.30000000000001</v>
      </c>
      <c r="D248" s="4">
        <f t="shared" si="38"/>
        <v>0.83707571801566583</v>
      </c>
      <c r="E248" s="10">
        <v>15</v>
      </c>
      <c r="F248" s="5">
        <f t="shared" si="48"/>
        <v>1</v>
      </c>
      <c r="G248" s="5">
        <v>10</v>
      </c>
      <c r="H248" s="40">
        <f t="shared" si="44"/>
        <v>0.90224543080939956</v>
      </c>
      <c r="I248" s="41">
        <v>4585</v>
      </c>
      <c r="J248" s="33">
        <f t="shared" si="39"/>
        <v>416.81818181818181</v>
      </c>
      <c r="K248" s="33">
        <f t="shared" si="40"/>
        <v>376.1</v>
      </c>
      <c r="L248" s="33">
        <f t="shared" si="41"/>
        <v>-40.71818181818179</v>
      </c>
      <c r="M248" s="69"/>
      <c r="N248" s="69"/>
      <c r="O248" s="70"/>
      <c r="P248" s="70"/>
      <c r="Q248" s="33">
        <f t="shared" si="42"/>
        <v>376.1</v>
      </c>
      <c r="R248" s="57"/>
      <c r="S248" s="57"/>
      <c r="T248" s="1"/>
      <c r="U248" s="62"/>
      <c r="V248" s="62"/>
      <c r="X248" s="1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9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9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9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9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9"/>
      <c r="FE248" s="8"/>
      <c r="FF248" s="8"/>
    </row>
    <row r="249" spans="1:162" s="2" customFormat="1" ht="17.100000000000001" customHeight="1">
      <c r="A249" s="13" t="s">
        <v>230</v>
      </c>
      <c r="B249" s="58">
        <v>1429.2</v>
      </c>
      <c r="C249" s="58">
        <v>1592.5</v>
      </c>
      <c r="D249" s="4">
        <f t="shared" si="38"/>
        <v>1.1142597257206828</v>
      </c>
      <c r="E249" s="10">
        <v>15</v>
      </c>
      <c r="F249" s="5">
        <f t="shared" si="48"/>
        <v>1</v>
      </c>
      <c r="G249" s="5">
        <v>10</v>
      </c>
      <c r="H249" s="40">
        <f t="shared" si="44"/>
        <v>1.0685558354324096</v>
      </c>
      <c r="I249" s="41">
        <v>756</v>
      </c>
      <c r="J249" s="33">
        <f t="shared" si="39"/>
        <v>68.727272727272734</v>
      </c>
      <c r="K249" s="33">
        <f t="shared" si="40"/>
        <v>73.400000000000006</v>
      </c>
      <c r="L249" s="33">
        <f t="shared" si="41"/>
        <v>4.672727272727272</v>
      </c>
      <c r="M249" s="69"/>
      <c r="N249" s="69"/>
      <c r="O249" s="70"/>
      <c r="P249" s="70"/>
      <c r="Q249" s="33">
        <f t="shared" si="42"/>
        <v>73.400000000000006</v>
      </c>
      <c r="R249" s="57"/>
      <c r="S249" s="57"/>
      <c r="U249" s="62"/>
      <c r="V249" s="62"/>
      <c r="X249" s="1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9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9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9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9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9"/>
      <c r="FE249" s="8"/>
      <c r="FF249" s="8"/>
    </row>
    <row r="250" spans="1:162" s="2" customFormat="1" ht="17.100000000000001" customHeight="1">
      <c r="A250" s="17" t="s">
        <v>231</v>
      </c>
      <c r="B250" s="59"/>
      <c r="C250" s="5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57"/>
      <c r="S250" s="57"/>
      <c r="U250" s="62"/>
      <c r="V250" s="62"/>
      <c r="W250" s="1"/>
      <c r="X250" s="1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9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9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9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9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9"/>
      <c r="FE250" s="8"/>
      <c r="FF250" s="8"/>
    </row>
    <row r="251" spans="1:162" s="2" customFormat="1" ht="17.100000000000001" customHeight="1">
      <c r="A251" s="13" t="s">
        <v>232</v>
      </c>
      <c r="B251" s="58">
        <v>16.2</v>
      </c>
      <c r="C251" s="58">
        <v>126.7</v>
      </c>
      <c r="D251" s="4">
        <f t="shared" ref="D251:D314" si="49">IF(E251=0,0,IF(B251=0,1,IF(C251&lt;0,0,IF(C251/B251&gt;1.2,IF((C251/B251-1.2)*0.1+1.2&gt;1.3,1.3,(C251/B251-1.2)*0.1+1.2),C251/B251))))</f>
        <v>1.3</v>
      </c>
      <c r="E251" s="10">
        <v>15</v>
      </c>
      <c r="F251" s="5">
        <f>F$48</f>
        <v>1</v>
      </c>
      <c r="G251" s="5">
        <v>10</v>
      </c>
      <c r="H251" s="40">
        <f t="shared" si="44"/>
        <v>1.18</v>
      </c>
      <c r="I251" s="41">
        <v>2375</v>
      </c>
      <c r="J251" s="33">
        <f t="shared" ref="J251:J314" si="50">I251/11</f>
        <v>215.90909090909091</v>
      </c>
      <c r="K251" s="33">
        <f t="shared" ref="K251:K314" si="51">ROUND(H251*J251,1)</f>
        <v>254.8</v>
      </c>
      <c r="L251" s="33">
        <f t="shared" ref="L251:L314" si="52">K251-J251</f>
        <v>38.890909090909105</v>
      </c>
      <c r="M251" s="69"/>
      <c r="N251" s="69"/>
      <c r="O251" s="70"/>
      <c r="P251" s="70"/>
      <c r="Q251" s="33">
        <f t="shared" ref="Q251:Q314" si="53">IF(OR(M251="+",N251="+",O251="+",P251="+"),0,K251)</f>
        <v>254.8</v>
      </c>
      <c r="R251" s="57"/>
      <c r="S251" s="57"/>
      <c r="T251" s="1"/>
      <c r="U251" s="62"/>
      <c r="V251" s="62"/>
      <c r="W251" s="1"/>
      <c r="X251" s="1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9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9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9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9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9"/>
      <c r="FE251" s="8"/>
      <c r="FF251" s="8"/>
    </row>
    <row r="252" spans="1:162" s="2" customFormat="1" ht="17.100000000000001" customHeight="1">
      <c r="A252" s="13" t="s">
        <v>233</v>
      </c>
      <c r="B252" s="58">
        <v>249.2</v>
      </c>
      <c r="C252" s="58">
        <v>289.5</v>
      </c>
      <c r="D252" s="4">
        <f t="shared" si="49"/>
        <v>1.161717495987159</v>
      </c>
      <c r="E252" s="10">
        <v>15</v>
      </c>
      <c r="F252" s="5">
        <f t="shared" ref="F252:F265" si="54">F$48</f>
        <v>1</v>
      </c>
      <c r="G252" s="5">
        <v>10</v>
      </c>
      <c r="H252" s="40">
        <f t="shared" si="44"/>
        <v>1.0970304975922955</v>
      </c>
      <c r="I252" s="41">
        <v>2595</v>
      </c>
      <c r="J252" s="33">
        <f t="shared" si="50"/>
        <v>235.90909090909091</v>
      </c>
      <c r="K252" s="33">
        <f t="shared" si="51"/>
        <v>258.8</v>
      </c>
      <c r="L252" s="33">
        <f t="shared" si="52"/>
        <v>22.890909090909105</v>
      </c>
      <c r="M252" s="69"/>
      <c r="N252" s="69"/>
      <c r="O252" s="70"/>
      <c r="P252" s="70"/>
      <c r="Q252" s="33">
        <f t="shared" si="53"/>
        <v>258.8</v>
      </c>
      <c r="R252" s="57"/>
      <c r="S252" s="57"/>
      <c r="T252" s="1"/>
      <c r="U252" s="62"/>
      <c r="V252" s="62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9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9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9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9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9"/>
      <c r="FE252" s="8"/>
      <c r="FF252" s="8"/>
    </row>
    <row r="253" spans="1:162" s="2" customFormat="1" ht="17.100000000000001" customHeight="1">
      <c r="A253" s="13" t="s">
        <v>234</v>
      </c>
      <c r="B253" s="58">
        <v>155.69999999999999</v>
      </c>
      <c r="C253" s="58">
        <v>194.2</v>
      </c>
      <c r="D253" s="4">
        <f t="shared" si="49"/>
        <v>1.2047270391779061</v>
      </c>
      <c r="E253" s="10">
        <v>15</v>
      </c>
      <c r="F253" s="5">
        <f t="shared" si="54"/>
        <v>1</v>
      </c>
      <c r="G253" s="5">
        <v>10</v>
      </c>
      <c r="H253" s="40">
        <f t="shared" si="44"/>
        <v>1.1228362235067437</v>
      </c>
      <c r="I253" s="41">
        <v>1989</v>
      </c>
      <c r="J253" s="33">
        <f t="shared" si="50"/>
        <v>180.81818181818181</v>
      </c>
      <c r="K253" s="33">
        <f t="shared" si="51"/>
        <v>203</v>
      </c>
      <c r="L253" s="33">
        <f t="shared" si="52"/>
        <v>22.181818181818187</v>
      </c>
      <c r="M253" s="69"/>
      <c r="N253" s="69"/>
      <c r="O253" s="70"/>
      <c r="P253" s="70"/>
      <c r="Q253" s="33">
        <f t="shared" si="53"/>
        <v>203</v>
      </c>
      <c r="R253" s="57"/>
      <c r="S253" s="57"/>
      <c r="T253" s="1"/>
      <c r="U253" s="62"/>
      <c r="V253" s="62"/>
      <c r="W253" s="1"/>
      <c r="X253" s="1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9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9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9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9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9"/>
      <c r="FE253" s="8"/>
      <c r="FF253" s="8"/>
    </row>
    <row r="254" spans="1:162" s="2" customFormat="1" ht="17.100000000000001" customHeight="1">
      <c r="A254" s="13" t="s">
        <v>235</v>
      </c>
      <c r="B254" s="58">
        <v>46.6</v>
      </c>
      <c r="C254" s="58">
        <v>101.1</v>
      </c>
      <c r="D254" s="4">
        <f t="shared" si="49"/>
        <v>1.2969527896995707</v>
      </c>
      <c r="E254" s="10">
        <v>15</v>
      </c>
      <c r="F254" s="5">
        <f t="shared" si="54"/>
        <v>1</v>
      </c>
      <c r="G254" s="5">
        <v>10</v>
      </c>
      <c r="H254" s="40">
        <f t="shared" si="44"/>
        <v>1.1781716738197425</v>
      </c>
      <c r="I254" s="41">
        <v>2582</v>
      </c>
      <c r="J254" s="33">
        <f t="shared" si="50"/>
        <v>234.72727272727272</v>
      </c>
      <c r="K254" s="33">
        <f t="shared" si="51"/>
        <v>276.5</v>
      </c>
      <c r="L254" s="33">
        <f t="shared" si="52"/>
        <v>41.77272727272728</v>
      </c>
      <c r="M254" s="69"/>
      <c r="N254" s="69"/>
      <c r="O254" s="70"/>
      <c r="P254" s="70"/>
      <c r="Q254" s="33">
        <f t="shared" si="53"/>
        <v>276.5</v>
      </c>
      <c r="R254" s="57"/>
      <c r="S254" s="57"/>
      <c r="T254" s="1"/>
      <c r="U254" s="62"/>
      <c r="V254" s="62"/>
      <c r="W254" s="1"/>
      <c r="X254" s="1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9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9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9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9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9"/>
      <c r="FE254" s="8"/>
      <c r="FF254" s="8"/>
    </row>
    <row r="255" spans="1:162" s="2" customFormat="1" ht="17.100000000000001" customHeight="1">
      <c r="A255" s="13" t="s">
        <v>236</v>
      </c>
      <c r="B255" s="58">
        <v>25.5</v>
      </c>
      <c r="C255" s="58">
        <v>94</v>
      </c>
      <c r="D255" s="4">
        <f t="shared" si="49"/>
        <v>1.3</v>
      </c>
      <c r="E255" s="10">
        <v>15</v>
      </c>
      <c r="F255" s="5">
        <f t="shared" si="54"/>
        <v>1</v>
      </c>
      <c r="G255" s="5">
        <v>10</v>
      </c>
      <c r="H255" s="40">
        <f t="shared" si="44"/>
        <v>1.18</v>
      </c>
      <c r="I255" s="41">
        <v>2074</v>
      </c>
      <c r="J255" s="33">
        <f t="shared" si="50"/>
        <v>188.54545454545453</v>
      </c>
      <c r="K255" s="33">
        <f t="shared" si="51"/>
        <v>222.5</v>
      </c>
      <c r="L255" s="33">
        <f t="shared" si="52"/>
        <v>33.954545454545467</v>
      </c>
      <c r="M255" s="69"/>
      <c r="N255" s="69"/>
      <c r="O255" s="70"/>
      <c r="P255" s="70"/>
      <c r="Q255" s="33">
        <f t="shared" si="53"/>
        <v>222.5</v>
      </c>
      <c r="R255" s="57"/>
      <c r="S255" s="57"/>
      <c r="U255" s="62"/>
      <c r="V255" s="62"/>
      <c r="W255" s="1"/>
      <c r="X255" s="1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9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9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9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9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9"/>
      <c r="FE255" s="8"/>
      <c r="FF255" s="8"/>
    </row>
    <row r="256" spans="1:162" s="2" customFormat="1" ht="17.100000000000001" customHeight="1">
      <c r="A256" s="13" t="s">
        <v>237</v>
      </c>
      <c r="B256" s="58">
        <v>25.4</v>
      </c>
      <c r="C256" s="58">
        <v>86.3</v>
      </c>
      <c r="D256" s="4">
        <f t="shared" si="49"/>
        <v>1.3</v>
      </c>
      <c r="E256" s="10">
        <v>15</v>
      </c>
      <c r="F256" s="5">
        <f t="shared" si="54"/>
        <v>1</v>
      </c>
      <c r="G256" s="5">
        <v>10</v>
      </c>
      <c r="H256" s="40">
        <f t="shared" si="44"/>
        <v>1.18</v>
      </c>
      <c r="I256" s="41">
        <v>2450</v>
      </c>
      <c r="J256" s="33">
        <f t="shared" si="50"/>
        <v>222.72727272727272</v>
      </c>
      <c r="K256" s="33">
        <f t="shared" si="51"/>
        <v>262.8</v>
      </c>
      <c r="L256" s="33">
        <f t="shared" si="52"/>
        <v>40.072727272727292</v>
      </c>
      <c r="M256" s="69"/>
      <c r="N256" s="69"/>
      <c r="O256" s="70"/>
      <c r="P256" s="70"/>
      <c r="Q256" s="33">
        <f t="shared" si="53"/>
        <v>262.8</v>
      </c>
      <c r="R256" s="57"/>
      <c r="S256" s="57"/>
      <c r="T256" s="1"/>
      <c r="U256" s="62"/>
      <c r="V256" s="62"/>
      <c r="W256" s="1"/>
      <c r="X256" s="1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9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9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9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9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9"/>
      <c r="FE256" s="8"/>
      <c r="FF256" s="8"/>
    </row>
    <row r="257" spans="1:162" s="2" customFormat="1" ht="17.100000000000001" customHeight="1">
      <c r="A257" s="13" t="s">
        <v>238</v>
      </c>
      <c r="B257" s="58">
        <v>270.7</v>
      </c>
      <c r="C257" s="58">
        <v>232.5</v>
      </c>
      <c r="D257" s="4">
        <f t="shared" si="49"/>
        <v>0.85888437384558558</v>
      </c>
      <c r="E257" s="10">
        <v>15</v>
      </c>
      <c r="F257" s="5">
        <f t="shared" si="54"/>
        <v>1</v>
      </c>
      <c r="G257" s="5">
        <v>10</v>
      </c>
      <c r="H257" s="40">
        <f t="shared" ref="H257:H320" si="55">(D257*E257+F257*G257)/(E257+G257)</f>
        <v>0.91533062430735124</v>
      </c>
      <c r="I257" s="41">
        <v>2621</v>
      </c>
      <c r="J257" s="33">
        <f t="shared" si="50"/>
        <v>238.27272727272728</v>
      </c>
      <c r="K257" s="33">
        <f t="shared" si="51"/>
        <v>218.1</v>
      </c>
      <c r="L257" s="33">
        <f t="shared" si="52"/>
        <v>-20.172727272727286</v>
      </c>
      <c r="M257" s="69"/>
      <c r="N257" s="69"/>
      <c r="O257" s="70"/>
      <c r="P257" s="70"/>
      <c r="Q257" s="33">
        <f t="shared" si="53"/>
        <v>218.1</v>
      </c>
      <c r="R257" s="57"/>
      <c r="S257" s="57"/>
      <c r="T257" s="1"/>
      <c r="U257" s="62"/>
      <c r="V257" s="62"/>
      <c r="W257" s="1"/>
      <c r="X257" s="1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9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9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9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9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9"/>
      <c r="FE257" s="8"/>
      <c r="FF257" s="8"/>
    </row>
    <row r="258" spans="1:162" s="2" customFormat="1" ht="17.100000000000001" customHeight="1">
      <c r="A258" s="13" t="s">
        <v>239</v>
      </c>
      <c r="B258" s="58">
        <v>76.099999999999994</v>
      </c>
      <c r="C258" s="58">
        <v>168.6</v>
      </c>
      <c r="D258" s="4">
        <f t="shared" si="49"/>
        <v>1.3</v>
      </c>
      <c r="E258" s="10">
        <v>15</v>
      </c>
      <c r="F258" s="5">
        <f t="shared" si="54"/>
        <v>1</v>
      </c>
      <c r="G258" s="5">
        <v>10</v>
      </c>
      <c r="H258" s="40">
        <f t="shared" si="55"/>
        <v>1.18</v>
      </c>
      <c r="I258" s="41">
        <v>1938</v>
      </c>
      <c r="J258" s="33">
        <f t="shared" si="50"/>
        <v>176.18181818181819</v>
      </c>
      <c r="K258" s="33">
        <f t="shared" si="51"/>
        <v>207.9</v>
      </c>
      <c r="L258" s="33">
        <f t="shared" si="52"/>
        <v>31.718181818181819</v>
      </c>
      <c r="M258" s="69"/>
      <c r="N258" s="69"/>
      <c r="O258" s="70"/>
      <c r="P258" s="70"/>
      <c r="Q258" s="33">
        <f t="shared" si="53"/>
        <v>207.9</v>
      </c>
      <c r="R258" s="57"/>
      <c r="S258" s="57"/>
      <c r="U258" s="62"/>
      <c r="V258" s="62"/>
      <c r="W258" s="1"/>
      <c r="X258" s="1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9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9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9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9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9"/>
      <c r="FE258" s="8"/>
      <c r="FF258" s="8"/>
    </row>
    <row r="259" spans="1:162" s="2" customFormat="1" ht="17.100000000000001" customHeight="1">
      <c r="A259" s="13" t="s">
        <v>240</v>
      </c>
      <c r="B259" s="58">
        <v>314.39999999999998</v>
      </c>
      <c r="C259" s="58">
        <v>319.10000000000002</v>
      </c>
      <c r="D259" s="4">
        <f t="shared" si="49"/>
        <v>1.0149491094147585</v>
      </c>
      <c r="E259" s="10">
        <v>15</v>
      </c>
      <c r="F259" s="5">
        <f t="shared" si="54"/>
        <v>1</v>
      </c>
      <c r="G259" s="5">
        <v>10</v>
      </c>
      <c r="H259" s="40">
        <f t="shared" si="55"/>
        <v>1.008969465648855</v>
      </c>
      <c r="I259" s="41">
        <v>2395</v>
      </c>
      <c r="J259" s="33">
        <f t="shared" si="50"/>
        <v>217.72727272727272</v>
      </c>
      <c r="K259" s="33">
        <f t="shared" si="51"/>
        <v>219.7</v>
      </c>
      <c r="L259" s="33">
        <f t="shared" si="52"/>
        <v>1.9727272727272691</v>
      </c>
      <c r="M259" s="69"/>
      <c r="N259" s="69"/>
      <c r="O259" s="70"/>
      <c r="P259" s="70"/>
      <c r="Q259" s="33">
        <f t="shared" si="53"/>
        <v>219.7</v>
      </c>
      <c r="R259" s="57"/>
      <c r="S259" s="57"/>
      <c r="U259" s="62"/>
      <c r="V259" s="62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9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9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9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9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9"/>
      <c r="FE259" s="8"/>
      <c r="FF259" s="8"/>
    </row>
    <row r="260" spans="1:162" s="2" customFormat="1" ht="17.100000000000001" customHeight="1">
      <c r="A260" s="13" t="s">
        <v>241</v>
      </c>
      <c r="B260" s="58">
        <v>139.6</v>
      </c>
      <c r="C260" s="58">
        <v>238.3</v>
      </c>
      <c r="D260" s="4">
        <f t="shared" si="49"/>
        <v>1.250702005730659</v>
      </c>
      <c r="E260" s="10">
        <v>15</v>
      </c>
      <c r="F260" s="5">
        <f t="shared" si="54"/>
        <v>1</v>
      </c>
      <c r="G260" s="5">
        <v>10</v>
      </c>
      <c r="H260" s="40">
        <f t="shared" si="55"/>
        <v>1.1504212034383954</v>
      </c>
      <c r="I260" s="41">
        <v>2342</v>
      </c>
      <c r="J260" s="33">
        <f t="shared" si="50"/>
        <v>212.90909090909091</v>
      </c>
      <c r="K260" s="33">
        <f t="shared" si="51"/>
        <v>244.9</v>
      </c>
      <c r="L260" s="33">
        <f t="shared" si="52"/>
        <v>31.990909090909099</v>
      </c>
      <c r="M260" s="69"/>
      <c r="N260" s="69"/>
      <c r="O260" s="70"/>
      <c r="P260" s="70"/>
      <c r="Q260" s="33">
        <f t="shared" si="53"/>
        <v>244.9</v>
      </c>
      <c r="R260" s="57"/>
      <c r="S260" s="57"/>
      <c r="T260" s="1"/>
      <c r="U260" s="62"/>
      <c r="V260" s="62"/>
      <c r="W260" s="1"/>
      <c r="X260" s="1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9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9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9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9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9"/>
      <c r="FE260" s="8"/>
      <c r="FF260" s="8"/>
    </row>
    <row r="261" spans="1:162" s="2" customFormat="1" ht="17.100000000000001" customHeight="1">
      <c r="A261" s="13" t="s">
        <v>242</v>
      </c>
      <c r="B261" s="58">
        <v>597.6</v>
      </c>
      <c r="C261" s="58">
        <v>333.6</v>
      </c>
      <c r="D261" s="4">
        <f t="shared" si="49"/>
        <v>0.55823293172690769</v>
      </c>
      <c r="E261" s="10">
        <v>15</v>
      </c>
      <c r="F261" s="5">
        <f t="shared" si="54"/>
        <v>1</v>
      </c>
      <c r="G261" s="5">
        <v>10</v>
      </c>
      <c r="H261" s="40">
        <f t="shared" si="55"/>
        <v>0.7349397590361445</v>
      </c>
      <c r="I261" s="41">
        <v>1955</v>
      </c>
      <c r="J261" s="33">
        <f t="shared" si="50"/>
        <v>177.72727272727272</v>
      </c>
      <c r="K261" s="33">
        <f t="shared" si="51"/>
        <v>130.6</v>
      </c>
      <c r="L261" s="33">
        <f t="shared" si="52"/>
        <v>-47.127272727272725</v>
      </c>
      <c r="M261" s="69"/>
      <c r="N261" s="69"/>
      <c r="O261" s="70"/>
      <c r="P261" s="70"/>
      <c r="Q261" s="33">
        <f t="shared" si="53"/>
        <v>130.6</v>
      </c>
      <c r="R261" s="57"/>
      <c r="S261" s="57"/>
      <c r="U261" s="62"/>
      <c r="V261" s="62"/>
      <c r="W261" s="1"/>
      <c r="X261" s="1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9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9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9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9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9"/>
      <c r="FE261" s="8"/>
      <c r="FF261" s="8"/>
    </row>
    <row r="262" spans="1:162" s="2" customFormat="1" ht="17.100000000000001" customHeight="1">
      <c r="A262" s="13" t="s">
        <v>243</v>
      </c>
      <c r="B262" s="58">
        <v>132.80000000000001</v>
      </c>
      <c r="C262" s="58">
        <v>189.2</v>
      </c>
      <c r="D262" s="4">
        <f t="shared" si="49"/>
        <v>1.2224698795180722</v>
      </c>
      <c r="E262" s="10">
        <v>15</v>
      </c>
      <c r="F262" s="5">
        <f t="shared" si="54"/>
        <v>1</v>
      </c>
      <c r="G262" s="5">
        <v>10</v>
      </c>
      <c r="H262" s="40">
        <f t="shared" si="55"/>
        <v>1.1334819277108432</v>
      </c>
      <c r="I262" s="41">
        <v>3177</v>
      </c>
      <c r="J262" s="33">
        <f t="shared" si="50"/>
        <v>288.81818181818181</v>
      </c>
      <c r="K262" s="33">
        <f t="shared" si="51"/>
        <v>327.39999999999998</v>
      </c>
      <c r="L262" s="33">
        <f t="shared" si="52"/>
        <v>38.581818181818164</v>
      </c>
      <c r="M262" s="69"/>
      <c r="N262" s="69"/>
      <c r="O262" s="70"/>
      <c r="P262" s="70"/>
      <c r="Q262" s="33">
        <f t="shared" si="53"/>
        <v>327.39999999999998</v>
      </c>
      <c r="R262" s="57"/>
      <c r="S262" s="57"/>
      <c r="T262" s="1"/>
      <c r="U262" s="62"/>
      <c r="V262" s="62"/>
      <c r="W262" s="1"/>
      <c r="X262" s="1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9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9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9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9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9"/>
      <c r="FE262" s="8"/>
      <c r="FF262" s="8"/>
    </row>
    <row r="263" spans="1:162" s="2" customFormat="1" ht="17.100000000000001" customHeight="1">
      <c r="A263" s="13" t="s">
        <v>244</v>
      </c>
      <c r="B263" s="58">
        <v>39.700000000000003</v>
      </c>
      <c r="C263" s="58">
        <v>80.7</v>
      </c>
      <c r="D263" s="4">
        <f t="shared" si="49"/>
        <v>1.2832745591939547</v>
      </c>
      <c r="E263" s="10">
        <v>15</v>
      </c>
      <c r="F263" s="5">
        <f t="shared" si="54"/>
        <v>1</v>
      </c>
      <c r="G263" s="5">
        <v>10</v>
      </c>
      <c r="H263" s="40">
        <f t="shared" si="55"/>
        <v>1.1699647355163727</v>
      </c>
      <c r="I263" s="41">
        <v>2648</v>
      </c>
      <c r="J263" s="33">
        <f t="shared" si="50"/>
        <v>240.72727272727272</v>
      </c>
      <c r="K263" s="33">
        <f t="shared" si="51"/>
        <v>281.60000000000002</v>
      </c>
      <c r="L263" s="33">
        <f t="shared" si="52"/>
        <v>40.872727272727303</v>
      </c>
      <c r="M263" s="69"/>
      <c r="N263" s="69"/>
      <c r="O263" s="70"/>
      <c r="P263" s="70"/>
      <c r="Q263" s="33">
        <f t="shared" si="53"/>
        <v>281.60000000000002</v>
      </c>
      <c r="R263" s="57"/>
      <c r="S263" s="57"/>
      <c r="U263" s="62"/>
      <c r="V263" s="62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9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9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9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9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9"/>
      <c r="FE263" s="8"/>
      <c r="FF263" s="8"/>
    </row>
    <row r="264" spans="1:162" s="2" customFormat="1" ht="17.100000000000001" customHeight="1">
      <c r="A264" s="13" t="s">
        <v>245</v>
      </c>
      <c r="B264" s="58">
        <v>96.7</v>
      </c>
      <c r="C264" s="58">
        <v>85.3</v>
      </c>
      <c r="D264" s="4">
        <f t="shared" si="49"/>
        <v>0.8821096173733195</v>
      </c>
      <c r="E264" s="10">
        <v>15</v>
      </c>
      <c r="F264" s="5">
        <f t="shared" si="54"/>
        <v>1</v>
      </c>
      <c r="G264" s="5">
        <v>10</v>
      </c>
      <c r="H264" s="40">
        <f t="shared" si="55"/>
        <v>0.92926577042399172</v>
      </c>
      <c r="I264" s="41">
        <v>1332</v>
      </c>
      <c r="J264" s="33">
        <f t="shared" si="50"/>
        <v>121.09090909090909</v>
      </c>
      <c r="K264" s="33">
        <f t="shared" si="51"/>
        <v>112.5</v>
      </c>
      <c r="L264" s="33">
        <f t="shared" si="52"/>
        <v>-8.5909090909090935</v>
      </c>
      <c r="M264" s="69"/>
      <c r="N264" s="69"/>
      <c r="O264" s="70"/>
      <c r="P264" s="70"/>
      <c r="Q264" s="33">
        <f t="shared" si="53"/>
        <v>112.5</v>
      </c>
      <c r="U264" s="62"/>
      <c r="V264" s="62"/>
      <c r="W264" s="1"/>
      <c r="X264" s="1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9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9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9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9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9"/>
      <c r="FE264" s="8"/>
      <c r="FF264" s="8"/>
    </row>
    <row r="265" spans="1:162" s="2" customFormat="1" ht="17.100000000000001" customHeight="1">
      <c r="A265" s="13" t="s">
        <v>246</v>
      </c>
      <c r="B265" s="58">
        <v>167.3</v>
      </c>
      <c r="C265" s="58">
        <v>384.1</v>
      </c>
      <c r="D265" s="4">
        <f t="shared" si="49"/>
        <v>1.3</v>
      </c>
      <c r="E265" s="10">
        <v>15</v>
      </c>
      <c r="F265" s="5">
        <f t="shared" si="54"/>
        <v>1</v>
      </c>
      <c r="G265" s="5">
        <v>10</v>
      </c>
      <c r="H265" s="40">
        <f t="shared" si="55"/>
        <v>1.18</v>
      </c>
      <c r="I265" s="41">
        <v>2380</v>
      </c>
      <c r="J265" s="33">
        <f t="shared" si="50"/>
        <v>216.36363636363637</v>
      </c>
      <c r="K265" s="33">
        <f t="shared" si="51"/>
        <v>255.3</v>
      </c>
      <c r="L265" s="33">
        <f t="shared" si="52"/>
        <v>38.936363636363637</v>
      </c>
      <c r="M265" s="69"/>
      <c r="N265" s="69"/>
      <c r="O265" s="70"/>
      <c r="P265" s="70"/>
      <c r="Q265" s="33">
        <f t="shared" si="53"/>
        <v>255.3</v>
      </c>
      <c r="R265" s="57"/>
      <c r="S265" s="57"/>
      <c r="T265" s="1"/>
      <c r="U265" s="62"/>
      <c r="V265" s="62"/>
      <c r="W265" s="1"/>
      <c r="X265" s="1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9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9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9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9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9"/>
      <c r="FE265" s="8"/>
      <c r="FF265" s="8"/>
    </row>
    <row r="266" spans="1:162" s="2" customFormat="1" ht="17.100000000000001" customHeight="1">
      <c r="A266" s="17" t="s">
        <v>247</v>
      </c>
      <c r="B266" s="59"/>
      <c r="C266" s="59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57"/>
      <c r="S266" s="57"/>
      <c r="U266" s="62"/>
      <c r="V266" s="62"/>
      <c r="W266" s="1"/>
      <c r="X266" s="1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9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9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9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9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9"/>
      <c r="FE266" s="8"/>
      <c r="FF266" s="8"/>
    </row>
    <row r="267" spans="1:162" s="2" customFormat="1" ht="16.7" customHeight="1">
      <c r="A267" s="13" t="s">
        <v>248</v>
      </c>
      <c r="B267" s="58">
        <v>18.3</v>
      </c>
      <c r="C267" s="58">
        <v>31</v>
      </c>
      <c r="D267" s="4">
        <f t="shared" si="49"/>
        <v>1.2493989071038252</v>
      </c>
      <c r="E267" s="10">
        <v>15</v>
      </c>
      <c r="F267" s="5">
        <f>F$49</f>
        <v>1</v>
      </c>
      <c r="G267" s="5">
        <v>10</v>
      </c>
      <c r="H267" s="40">
        <f t="shared" si="55"/>
        <v>1.1496393442622952</v>
      </c>
      <c r="I267" s="41">
        <v>2127</v>
      </c>
      <c r="J267" s="33">
        <f t="shared" si="50"/>
        <v>193.36363636363637</v>
      </c>
      <c r="K267" s="33">
        <f t="shared" si="51"/>
        <v>222.3</v>
      </c>
      <c r="L267" s="33">
        <f t="shared" si="52"/>
        <v>28.936363636363637</v>
      </c>
      <c r="M267" s="69"/>
      <c r="N267" s="69"/>
      <c r="O267" s="70"/>
      <c r="P267" s="70"/>
      <c r="Q267" s="33">
        <f t="shared" si="53"/>
        <v>222.3</v>
      </c>
      <c r="R267" s="57"/>
      <c r="S267" s="57"/>
      <c r="U267" s="62"/>
      <c r="V267" s="62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9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9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9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9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9"/>
      <c r="FE267" s="8"/>
      <c r="FF267" s="8"/>
    </row>
    <row r="268" spans="1:162" s="2" customFormat="1" ht="17.100000000000001" customHeight="1">
      <c r="A268" s="13" t="s">
        <v>249</v>
      </c>
      <c r="B268" s="58">
        <v>99.3</v>
      </c>
      <c r="C268" s="58">
        <v>104</v>
      </c>
      <c r="D268" s="4">
        <f t="shared" si="49"/>
        <v>1.0473313192346425</v>
      </c>
      <c r="E268" s="10">
        <v>15</v>
      </c>
      <c r="F268" s="5">
        <f t="shared" ref="F268:F273" si="56">F$49</f>
        <v>1</v>
      </c>
      <c r="G268" s="5">
        <v>10</v>
      </c>
      <c r="H268" s="40">
        <f t="shared" si="55"/>
        <v>1.0283987915407855</v>
      </c>
      <c r="I268" s="41">
        <v>1178</v>
      </c>
      <c r="J268" s="33">
        <f t="shared" si="50"/>
        <v>107.09090909090909</v>
      </c>
      <c r="K268" s="33">
        <f t="shared" si="51"/>
        <v>110.1</v>
      </c>
      <c r="L268" s="33">
        <f t="shared" si="52"/>
        <v>3.0090909090909008</v>
      </c>
      <c r="M268" s="69"/>
      <c r="N268" s="69"/>
      <c r="O268" s="70"/>
      <c r="P268" s="70"/>
      <c r="Q268" s="33">
        <f t="shared" si="53"/>
        <v>110.1</v>
      </c>
      <c r="U268" s="62"/>
      <c r="V268" s="62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9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9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9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9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9"/>
      <c r="FE268" s="8"/>
      <c r="FF268" s="8"/>
    </row>
    <row r="269" spans="1:162" s="2" customFormat="1" ht="17.100000000000001" customHeight="1">
      <c r="A269" s="13" t="s">
        <v>250</v>
      </c>
      <c r="B269" s="58">
        <v>47.1</v>
      </c>
      <c r="C269" s="58">
        <v>153.5</v>
      </c>
      <c r="D269" s="4">
        <f t="shared" si="49"/>
        <v>1.3</v>
      </c>
      <c r="E269" s="10">
        <v>15</v>
      </c>
      <c r="F269" s="5">
        <f t="shared" si="56"/>
        <v>1</v>
      </c>
      <c r="G269" s="5">
        <v>10</v>
      </c>
      <c r="H269" s="40">
        <f t="shared" si="55"/>
        <v>1.18</v>
      </c>
      <c r="I269" s="41">
        <v>3137</v>
      </c>
      <c r="J269" s="33">
        <f t="shared" si="50"/>
        <v>285.18181818181819</v>
      </c>
      <c r="K269" s="33">
        <f t="shared" si="51"/>
        <v>336.5</v>
      </c>
      <c r="L269" s="33">
        <f t="shared" si="52"/>
        <v>51.318181818181813</v>
      </c>
      <c r="M269" s="69"/>
      <c r="N269" s="69"/>
      <c r="O269" s="70"/>
      <c r="P269" s="70"/>
      <c r="Q269" s="33">
        <f t="shared" si="53"/>
        <v>336.5</v>
      </c>
      <c r="R269" s="57"/>
      <c r="S269" s="57"/>
      <c r="T269" s="1"/>
      <c r="U269" s="62"/>
      <c r="V269" s="62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9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9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9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9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9"/>
      <c r="FE269" s="8"/>
      <c r="FF269" s="8"/>
    </row>
    <row r="270" spans="1:162" s="2" customFormat="1" ht="17.100000000000001" customHeight="1">
      <c r="A270" s="13" t="s">
        <v>251</v>
      </c>
      <c r="B270" s="58">
        <v>158.9</v>
      </c>
      <c r="C270" s="58">
        <v>134.4</v>
      </c>
      <c r="D270" s="4">
        <f t="shared" si="49"/>
        <v>0.8458149779735683</v>
      </c>
      <c r="E270" s="10">
        <v>15</v>
      </c>
      <c r="F270" s="5">
        <f t="shared" si="56"/>
        <v>1</v>
      </c>
      <c r="G270" s="5">
        <v>10</v>
      </c>
      <c r="H270" s="40">
        <f t="shared" si="55"/>
        <v>0.90748898678414092</v>
      </c>
      <c r="I270" s="41">
        <v>1383</v>
      </c>
      <c r="J270" s="33">
        <f t="shared" si="50"/>
        <v>125.72727272727273</v>
      </c>
      <c r="K270" s="33">
        <f t="shared" si="51"/>
        <v>114.1</v>
      </c>
      <c r="L270" s="33">
        <f t="shared" si="52"/>
        <v>-11.627272727272739</v>
      </c>
      <c r="M270" s="69"/>
      <c r="N270" s="69"/>
      <c r="O270" s="70"/>
      <c r="P270" s="70"/>
      <c r="Q270" s="33">
        <f t="shared" si="53"/>
        <v>114.1</v>
      </c>
      <c r="R270" s="57"/>
      <c r="U270" s="62"/>
      <c r="V270" s="62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9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9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9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9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9"/>
      <c r="FE270" s="8"/>
      <c r="FF270" s="8"/>
    </row>
    <row r="271" spans="1:162" s="2" customFormat="1" ht="17.100000000000001" customHeight="1">
      <c r="A271" s="13" t="s">
        <v>252</v>
      </c>
      <c r="B271" s="58">
        <v>401.9</v>
      </c>
      <c r="C271" s="58">
        <v>331.8</v>
      </c>
      <c r="D271" s="4">
        <f t="shared" si="49"/>
        <v>0.82557850211495409</v>
      </c>
      <c r="E271" s="10">
        <v>15</v>
      </c>
      <c r="F271" s="5">
        <f t="shared" si="56"/>
        <v>1</v>
      </c>
      <c r="G271" s="5">
        <v>10</v>
      </c>
      <c r="H271" s="40">
        <f t="shared" si="55"/>
        <v>0.89534710126897243</v>
      </c>
      <c r="I271" s="41">
        <v>3332</v>
      </c>
      <c r="J271" s="33">
        <f t="shared" si="50"/>
        <v>302.90909090909093</v>
      </c>
      <c r="K271" s="33">
        <f t="shared" si="51"/>
        <v>271.2</v>
      </c>
      <c r="L271" s="33">
        <f t="shared" si="52"/>
        <v>-31.709090909090946</v>
      </c>
      <c r="M271" s="69"/>
      <c r="N271" s="69"/>
      <c r="O271" s="70"/>
      <c r="P271" s="70"/>
      <c r="Q271" s="33">
        <f t="shared" si="53"/>
        <v>271.2</v>
      </c>
      <c r="R271" s="57"/>
      <c r="S271" s="57"/>
      <c r="T271" s="1"/>
      <c r="U271" s="62"/>
      <c r="V271" s="62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9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9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9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9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9"/>
      <c r="FE271" s="8"/>
      <c r="FF271" s="8"/>
    </row>
    <row r="272" spans="1:162" s="2" customFormat="1" ht="17.100000000000001" customHeight="1">
      <c r="A272" s="13" t="s">
        <v>253</v>
      </c>
      <c r="B272" s="58">
        <v>911.1</v>
      </c>
      <c r="C272" s="58">
        <v>539.9</v>
      </c>
      <c r="D272" s="4">
        <f t="shared" si="49"/>
        <v>0.59258039732191847</v>
      </c>
      <c r="E272" s="10">
        <v>15</v>
      </c>
      <c r="F272" s="5">
        <f t="shared" si="56"/>
        <v>1</v>
      </c>
      <c r="G272" s="5">
        <v>10</v>
      </c>
      <c r="H272" s="40">
        <f t="shared" si="55"/>
        <v>0.75554823839315111</v>
      </c>
      <c r="I272" s="41">
        <v>1289</v>
      </c>
      <c r="J272" s="33">
        <f t="shared" si="50"/>
        <v>117.18181818181819</v>
      </c>
      <c r="K272" s="33">
        <f t="shared" si="51"/>
        <v>88.5</v>
      </c>
      <c r="L272" s="33">
        <f t="shared" si="52"/>
        <v>-28.681818181818187</v>
      </c>
      <c r="M272" s="69"/>
      <c r="N272" s="69"/>
      <c r="O272" s="70"/>
      <c r="P272" s="70"/>
      <c r="Q272" s="33">
        <f t="shared" si="53"/>
        <v>88.5</v>
      </c>
      <c r="R272" s="57"/>
      <c r="S272" s="57"/>
      <c r="T272" s="1"/>
      <c r="U272" s="62"/>
      <c r="V272" s="62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9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9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9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9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9"/>
      <c r="FE272" s="8"/>
      <c r="FF272" s="8"/>
    </row>
    <row r="273" spans="1:162" s="2" customFormat="1" ht="17.100000000000001" customHeight="1">
      <c r="A273" s="13" t="s">
        <v>254</v>
      </c>
      <c r="B273" s="58">
        <v>382.1</v>
      </c>
      <c r="C273" s="58">
        <v>283.2</v>
      </c>
      <c r="D273" s="4">
        <f t="shared" si="49"/>
        <v>0.74116723370845317</v>
      </c>
      <c r="E273" s="10">
        <v>15</v>
      </c>
      <c r="F273" s="5">
        <f t="shared" si="56"/>
        <v>1</v>
      </c>
      <c r="G273" s="5">
        <v>10</v>
      </c>
      <c r="H273" s="40">
        <f t="shared" si="55"/>
        <v>0.8447003402250719</v>
      </c>
      <c r="I273" s="41">
        <v>160</v>
      </c>
      <c r="J273" s="33">
        <f t="shared" si="50"/>
        <v>14.545454545454545</v>
      </c>
      <c r="K273" s="33">
        <f t="shared" si="51"/>
        <v>12.3</v>
      </c>
      <c r="L273" s="33">
        <f t="shared" si="52"/>
        <v>-2.2454545454545443</v>
      </c>
      <c r="M273" s="69"/>
      <c r="N273" s="69"/>
      <c r="O273" s="70"/>
      <c r="P273" s="70"/>
      <c r="Q273" s="33">
        <f t="shared" si="53"/>
        <v>12.3</v>
      </c>
      <c r="R273" s="57"/>
      <c r="S273" s="57"/>
      <c r="T273" s="1"/>
      <c r="U273" s="62"/>
      <c r="V273" s="62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9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9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9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9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9"/>
      <c r="FE273" s="8"/>
      <c r="FF273" s="8"/>
    </row>
    <row r="274" spans="1:162" s="2" customFormat="1" ht="17.100000000000001" customHeight="1">
      <c r="A274" s="17" t="s">
        <v>255</v>
      </c>
      <c r="B274" s="59"/>
      <c r="C274" s="5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57"/>
      <c r="T274" s="1"/>
      <c r="U274" s="62"/>
      <c r="V274" s="62"/>
      <c r="W274" s="1"/>
      <c r="X274" s="1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9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9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9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9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9"/>
      <c r="FE274" s="8"/>
      <c r="FF274" s="8"/>
    </row>
    <row r="275" spans="1:162" s="2" customFormat="1" ht="17.100000000000001" customHeight="1">
      <c r="A275" s="13" t="s">
        <v>256</v>
      </c>
      <c r="B275" s="58">
        <v>43.8</v>
      </c>
      <c r="C275" s="58">
        <v>74.400000000000006</v>
      </c>
      <c r="D275" s="4">
        <f t="shared" si="49"/>
        <v>1.2498630136986302</v>
      </c>
      <c r="E275" s="10">
        <v>15</v>
      </c>
      <c r="F275" s="5">
        <f>F$50</f>
        <v>1</v>
      </c>
      <c r="G275" s="5">
        <v>10</v>
      </c>
      <c r="H275" s="40">
        <f t="shared" si="55"/>
        <v>1.1499178082191781</v>
      </c>
      <c r="I275" s="41">
        <v>424</v>
      </c>
      <c r="J275" s="33">
        <f t="shared" si="50"/>
        <v>38.545454545454547</v>
      </c>
      <c r="K275" s="33">
        <f t="shared" si="51"/>
        <v>44.3</v>
      </c>
      <c r="L275" s="33">
        <f t="shared" si="52"/>
        <v>5.7545454545454504</v>
      </c>
      <c r="M275" s="69"/>
      <c r="N275" s="69"/>
      <c r="O275" s="70"/>
      <c r="P275" s="70"/>
      <c r="Q275" s="33">
        <f t="shared" si="53"/>
        <v>44.3</v>
      </c>
      <c r="U275" s="62"/>
      <c r="V275" s="62"/>
      <c r="W275" s="1"/>
      <c r="X275" s="1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9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9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9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9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9"/>
      <c r="FE275" s="8"/>
      <c r="FF275" s="8"/>
    </row>
    <row r="276" spans="1:162" s="2" customFormat="1" ht="17.100000000000001" customHeight="1">
      <c r="A276" s="13" t="s">
        <v>257</v>
      </c>
      <c r="B276" s="58">
        <v>182.2</v>
      </c>
      <c r="C276" s="58">
        <v>140.4</v>
      </c>
      <c r="D276" s="4">
        <f t="shared" si="49"/>
        <v>0.77058177826564223</v>
      </c>
      <c r="E276" s="10">
        <v>15</v>
      </c>
      <c r="F276" s="5">
        <f t="shared" ref="F276:F291" si="57">F$50</f>
        <v>1</v>
      </c>
      <c r="G276" s="5">
        <v>10</v>
      </c>
      <c r="H276" s="40">
        <f t="shared" si="55"/>
        <v>0.86234906695938529</v>
      </c>
      <c r="I276" s="41">
        <v>672</v>
      </c>
      <c r="J276" s="33">
        <f t="shared" si="50"/>
        <v>61.090909090909093</v>
      </c>
      <c r="K276" s="33">
        <f t="shared" si="51"/>
        <v>52.7</v>
      </c>
      <c r="L276" s="33">
        <f t="shared" si="52"/>
        <v>-8.3909090909090907</v>
      </c>
      <c r="M276" s="69"/>
      <c r="N276" s="69"/>
      <c r="O276" s="70"/>
      <c r="P276" s="70"/>
      <c r="Q276" s="33">
        <f t="shared" si="53"/>
        <v>52.7</v>
      </c>
      <c r="R276" s="57"/>
      <c r="T276" s="1"/>
      <c r="U276" s="62"/>
      <c r="V276" s="62"/>
      <c r="X276" s="1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9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9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9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9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9"/>
      <c r="FE276" s="8"/>
      <c r="FF276" s="8"/>
    </row>
    <row r="277" spans="1:162" s="2" customFormat="1" ht="17.100000000000001" customHeight="1">
      <c r="A277" s="13" t="s">
        <v>258</v>
      </c>
      <c r="B277" s="58">
        <v>393.9</v>
      </c>
      <c r="C277" s="58">
        <v>551.4</v>
      </c>
      <c r="D277" s="4">
        <f t="shared" si="49"/>
        <v>1.2199847677075399</v>
      </c>
      <c r="E277" s="10">
        <v>15</v>
      </c>
      <c r="F277" s="5">
        <f t="shared" si="57"/>
        <v>1</v>
      </c>
      <c r="G277" s="5">
        <v>10</v>
      </c>
      <c r="H277" s="40">
        <f t="shared" si="55"/>
        <v>1.1319908606245239</v>
      </c>
      <c r="I277" s="41">
        <v>886</v>
      </c>
      <c r="J277" s="33">
        <f t="shared" si="50"/>
        <v>80.545454545454547</v>
      </c>
      <c r="K277" s="33">
        <f t="shared" si="51"/>
        <v>91.2</v>
      </c>
      <c r="L277" s="33">
        <f t="shared" si="52"/>
        <v>10.654545454545456</v>
      </c>
      <c r="M277" s="69"/>
      <c r="N277" s="69"/>
      <c r="O277" s="70"/>
      <c r="P277" s="70"/>
      <c r="Q277" s="33">
        <f t="shared" si="53"/>
        <v>91.2</v>
      </c>
      <c r="R277" s="57"/>
      <c r="U277" s="62"/>
      <c r="V277" s="62"/>
      <c r="W277" s="1"/>
      <c r="X277" s="1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9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9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9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9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9"/>
      <c r="FE277" s="8"/>
      <c r="FF277" s="8"/>
    </row>
    <row r="278" spans="1:162" s="2" customFormat="1" ht="17.100000000000001" customHeight="1">
      <c r="A278" s="13" t="s">
        <v>259</v>
      </c>
      <c r="B278" s="58">
        <v>215</v>
      </c>
      <c r="C278" s="58">
        <v>96.1</v>
      </c>
      <c r="D278" s="4">
        <f t="shared" si="49"/>
        <v>0.44697674418604649</v>
      </c>
      <c r="E278" s="10">
        <v>15</v>
      </c>
      <c r="F278" s="5">
        <f t="shared" si="57"/>
        <v>1</v>
      </c>
      <c r="G278" s="5">
        <v>10</v>
      </c>
      <c r="H278" s="40">
        <f t="shared" si="55"/>
        <v>0.66818604651162783</v>
      </c>
      <c r="I278" s="41">
        <v>1587</v>
      </c>
      <c r="J278" s="33">
        <f t="shared" si="50"/>
        <v>144.27272727272728</v>
      </c>
      <c r="K278" s="33">
        <f t="shared" si="51"/>
        <v>96.4</v>
      </c>
      <c r="L278" s="33">
        <f t="shared" si="52"/>
        <v>-47.872727272727275</v>
      </c>
      <c r="M278" s="69"/>
      <c r="N278" s="69"/>
      <c r="O278" s="70"/>
      <c r="P278" s="70"/>
      <c r="Q278" s="33">
        <f t="shared" si="53"/>
        <v>96.4</v>
      </c>
      <c r="R278" s="57"/>
      <c r="S278" s="57"/>
      <c r="T278" s="1"/>
      <c r="U278" s="62"/>
      <c r="V278" s="62"/>
      <c r="W278" s="1"/>
      <c r="X278" s="1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9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9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9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9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9"/>
      <c r="FE278" s="8"/>
      <c r="FF278" s="8"/>
    </row>
    <row r="279" spans="1:162" s="2" customFormat="1" ht="17.100000000000001" customHeight="1">
      <c r="A279" s="13" t="s">
        <v>260</v>
      </c>
      <c r="B279" s="58">
        <v>183.3</v>
      </c>
      <c r="C279" s="58">
        <v>93</v>
      </c>
      <c r="D279" s="4">
        <f t="shared" si="49"/>
        <v>0.50736497545008186</v>
      </c>
      <c r="E279" s="10">
        <v>15</v>
      </c>
      <c r="F279" s="5">
        <f t="shared" si="57"/>
        <v>1</v>
      </c>
      <c r="G279" s="5">
        <v>10</v>
      </c>
      <c r="H279" s="40">
        <f t="shared" si="55"/>
        <v>0.70441898527004909</v>
      </c>
      <c r="I279" s="41">
        <v>551</v>
      </c>
      <c r="J279" s="33">
        <f t="shared" si="50"/>
        <v>50.090909090909093</v>
      </c>
      <c r="K279" s="33">
        <f t="shared" si="51"/>
        <v>35.299999999999997</v>
      </c>
      <c r="L279" s="33">
        <f t="shared" si="52"/>
        <v>-14.790909090909096</v>
      </c>
      <c r="M279" s="69"/>
      <c r="N279" s="69"/>
      <c r="O279" s="70"/>
      <c r="P279" s="70"/>
      <c r="Q279" s="33">
        <f t="shared" si="53"/>
        <v>35.299999999999997</v>
      </c>
      <c r="R279" s="57"/>
      <c r="S279" s="57"/>
      <c r="T279" s="1"/>
      <c r="U279" s="62"/>
      <c r="V279" s="62"/>
      <c r="W279" s="1"/>
      <c r="X279" s="1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9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9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9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9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9"/>
      <c r="FE279" s="8"/>
      <c r="FF279" s="8"/>
    </row>
    <row r="280" spans="1:162" s="2" customFormat="1" ht="17.100000000000001" customHeight="1">
      <c r="A280" s="13" t="s">
        <v>261</v>
      </c>
      <c r="B280" s="58">
        <v>76.900000000000006</v>
      </c>
      <c r="C280" s="58">
        <v>65.8</v>
      </c>
      <c r="D280" s="4">
        <f t="shared" si="49"/>
        <v>0.85565669700910263</v>
      </c>
      <c r="E280" s="10">
        <v>15</v>
      </c>
      <c r="F280" s="5">
        <f t="shared" si="57"/>
        <v>1</v>
      </c>
      <c r="G280" s="5">
        <v>10</v>
      </c>
      <c r="H280" s="40">
        <f t="shared" si="55"/>
        <v>0.91339401820546162</v>
      </c>
      <c r="I280" s="41">
        <v>1151</v>
      </c>
      <c r="J280" s="33">
        <f t="shared" si="50"/>
        <v>104.63636363636364</v>
      </c>
      <c r="K280" s="33">
        <f t="shared" si="51"/>
        <v>95.6</v>
      </c>
      <c r="L280" s="33">
        <f t="shared" si="52"/>
        <v>-9.0363636363636459</v>
      </c>
      <c r="M280" s="69"/>
      <c r="N280" s="69"/>
      <c r="O280" s="70"/>
      <c r="P280" s="70"/>
      <c r="Q280" s="33">
        <f t="shared" si="53"/>
        <v>95.6</v>
      </c>
      <c r="R280" s="57"/>
      <c r="S280" s="57"/>
      <c r="T280" s="1"/>
      <c r="U280" s="62"/>
      <c r="V280" s="62"/>
      <c r="W280" s="1"/>
      <c r="X280" s="1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9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9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9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9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9"/>
      <c r="FE280" s="8"/>
      <c r="FF280" s="8"/>
    </row>
    <row r="281" spans="1:162" s="2" customFormat="1" ht="17.100000000000001" customHeight="1">
      <c r="A281" s="13" t="s">
        <v>262</v>
      </c>
      <c r="B281" s="58">
        <v>163.80000000000001</v>
      </c>
      <c r="C281" s="58">
        <v>197.3</v>
      </c>
      <c r="D281" s="4">
        <f t="shared" si="49"/>
        <v>1.2004517704517703</v>
      </c>
      <c r="E281" s="10">
        <v>15</v>
      </c>
      <c r="F281" s="5">
        <f t="shared" si="57"/>
        <v>1</v>
      </c>
      <c r="G281" s="5">
        <v>10</v>
      </c>
      <c r="H281" s="40">
        <f t="shared" si="55"/>
        <v>1.1202710622710621</v>
      </c>
      <c r="I281" s="41">
        <v>971</v>
      </c>
      <c r="J281" s="33">
        <f t="shared" si="50"/>
        <v>88.272727272727266</v>
      </c>
      <c r="K281" s="33">
        <f t="shared" si="51"/>
        <v>98.9</v>
      </c>
      <c r="L281" s="33">
        <f t="shared" si="52"/>
        <v>10.627272727272739</v>
      </c>
      <c r="M281" s="69"/>
      <c r="N281" s="69"/>
      <c r="O281" s="70"/>
      <c r="P281" s="70"/>
      <c r="Q281" s="33">
        <f t="shared" si="53"/>
        <v>98.9</v>
      </c>
      <c r="R281" s="57"/>
      <c r="S281" s="57"/>
      <c r="T281" s="1"/>
      <c r="U281" s="62"/>
      <c r="V281" s="62"/>
      <c r="W281" s="1"/>
      <c r="X281" s="1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9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9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9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9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9"/>
      <c r="FE281" s="8"/>
      <c r="FF281" s="8"/>
    </row>
    <row r="282" spans="1:162" s="2" customFormat="1" ht="17.100000000000001" customHeight="1">
      <c r="A282" s="13" t="s">
        <v>263</v>
      </c>
      <c r="B282" s="58">
        <v>52.7</v>
      </c>
      <c r="C282" s="58">
        <v>120.8</v>
      </c>
      <c r="D282" s="4">
        <f t="shared" si="49"/>
        <v>1.3</v>
      </c>
      <c r="E282" s="10">
        <v>15</v>
      </c>
      <c r="F282" s="5">
        <f t="shared" si="57"/>
        <v>1</v>
      </c>
      <c r="G282" s="5">
        <v>10</v>
      </c>
      <c r="H282" s="40">
        <f t="shared" si="55"/>
        <v>1.18</v>
      </c>
      <c r="I282" s="41">
        <v>1350</v>
      </c>
      <c r="J282" s="33">
        <f t="shared" si="50"/>
        <v>122.72727272727273</v>
      </c>
      <c r="K282" s="33">
        <f t="shared" si="51"/>
        <v>144.80000000000001</v>
      </c>
      <c r="L282" s="33">
        <f t="shared" si="52"/>
        <v>22.072727272727278</v>
      </c>
      <c r="M282" s="69"/>
      <c r="N282" s="69"/>
      <c r="O282" s="70"/>
      <c r="P282" s="70"/>
      <c r="Q282" s="33">
        <f t="shared" si="53"/>
        <v>144.80000000000001</v>
      </c>
      <c r="R282" s="57"/>
      <c r="S282" s="57"/>
      <c r="T282" s="1"/>
      <c r="U282" s="62"/>
      <c r="V282" s="62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9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9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9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9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9"/>
      <c r="FE282" s="8"/>
      <c r="FF282" s="8"/>
    </row>
    <row r="283" spans="1:162" s="2" customFormat="1" ht="17.100000000000001" customHeight="1">
      <c r="A283" s="13" t="s">
        <v>264</v>
      </c>
      <c r="B283" s="58">
        <v>122.3</v>
      </c>
      <c r="C283" s="58">
        <v>176.8</v>
      </c>
      <c r="D283" s="4">
        <f t="shared" si="49"/>
        <v>1.2245625511038429</v>
      </c>
      <c r="E283" s="10">
        <v>15</v>
      </c>
      <c r="F283" s="5">
        <f t="shared" si="57"/>
        <v>1</v>
      </c>
      <c r="G283" s="5">
        <v>10</v>
      </c>
      <c r="H283" s="40">
        <f t="shared" si="55"/>
        <v>1.1347375306623058</v>
      </c>
      <c r="I283" s="41">
        <v>1085</v>
      </c>
      <c r="J283" s="33">
        <f t="shared" si="50"/>
        <v>98.63636363636364</v>
      </c>
      <c r="K283" s="33">
        <f t="shared" si="51"/>
        <v>111.9</v>
      </c>
      <c r="L283" s="33">
        <f t="shared" si="52"/>
        <v>13.263636363636365</v>
      </c>
      <c r="M283" s="69"/>
      <c r="N283" s="69"/>
      <c r="O283" s="70"/>
      <c r="P283" s="70"/>
      <c r="Q283" s="33">
        <f t="shared" si="53"/>
        <v>111.9</v>
      </c>
      <c r="R283" s="57"/>
      <c r="S283" s="57"/>
      <c r="T283" s="1"/>
      <c r="U283" s="62"/>
      <c r="V283" s="62"/>
      <c r="W283" s="1"/>
      <c r="X283" s="1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9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9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9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9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9"/>
      <c r="FE283" s="8"/>
      <c r="FF283" s="8"/>
    </row>
    <row r="284" spans="1:162" s="2" customFormat="1" ht="17.100000000000001" customHeight="1">
      <c r="A284" s="13" t="s">
        <v>265</v>
      </c>
      <c r="B284" s="58">
        <v>252.9</v>
      </c>
      <c r="C284" s="58">
        <v>200.8</v>
      </c>
      <c r="D284" s="4">
        <f t="shared" si="49"/>
        <v>0.79398971925662321</v>
      </c>
      <c r="E284" s="10">
        <v>15</v>
      </c>
      <c r="F284" s="5">
        <f t="shared" si="57"/>
        <v>1</v>
      </c>
      <c r="G284" s="5">
        <v>10</v>
      </c>
      <c r="H284" s="40">
        <f t="shared" si="55"/>
        <v>0.87639383155397388</v>
      </c>
      <c r="I284" s="41">
        <v>1014</v>
      </c>
      <c r="J284" s="33">
        <f t="shared" si="50"/>
        <v>92.181818181818187</v>
      </c>
      <c r="K284" s="33">
        <f t="shared" si="51"/>
        <v>80.8</v>
      </c>
      <c r="L284" s="33">
        <f t="shared" si="52"/>
        <v>-11.38181818181819</v>
      </c>
      <c r="M284" s="69"/>
      <c r="N284" s="69"/>
      <c r="O284" s="70"/>
      <c r="P284" s="70"/>
      <c r="Q284" s="33">
        <f t="shared" si="53"/>
        <v>80.8</v>
      </c>
      <c r="R284" s="57"/>
      <c r="S284" s="57"/>
      <c r="T284" s="1"/>
      <c r="U284" s="62"/>
      <c r="V284" s="62"/>
      <c r="W284" s="1"/>
      <c r="X284" s="1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9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9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9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9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9"/>
      <c r="FE284" s="8"/>
      <c r="FF284" s="8"/>
    </row>
    <row r="285" spans="1:162" s="2" customFormat="1" ht="17.100000000000001" customHeight="1">
      <c r="A285" s="13" t="s">
        <v>266</v>
      </c>
      <c r="B285" s="58">
        <v>172.6</v>
      </c>
      <c r="C285" s="58">
        <v>101.1</v>
      </c>
      <c r="D285" s="4">
        <f t="shared" si="49"/>
        <v>0.58574739281575894</v>
      </c>
      <c r="E285" s="10">
        <v>15</v>
      </c>
      <c r="F285" s="5">
        <f t="shared" si="57"/>
        <v>1</v>
      </c>
      <c r="G285" s="5">
        <v>10</v>
      </c>
      <c r="H285" s="40">
        <f t="shared" si="55"/>
        <v>0.7514484356894553</v>
      </c>
      <c r="I285" s="41">
        <v>1099</v>
      </c>
      <c r="J285" s="33">
        <f t="shared" si="50"/>
        <v>99.909090909090907</v>
      </c>
      <c r="K285" s="33">
        <f t="shared" si="51"/>
        <v>75.099999999999994</v>
      </c>
      <c r="L285" s="33">
        <f t="shared" si="52"/>
        <v>-24.809090909090912</v>
      </c>
      <c r="M285" s="69"/>
      <c r="N285" s="69"/>
      <c r="O285" s="70"/>
      <c r="P285" s="70"/>
      <c r="Q285" s="33">
        <f t="shared" si="53"/>
        <v>75.099999999999994</v>
      </c>
      <c r="R285" s="57"/>
      <c r="S285" s="57"/>
      <c r="T285" s="1"/>
      <c r="U285" s="62"/>
      <c r="V285" s="62"/>
      <c r="W285" s="1"/>
      <c r="X285" s="1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9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9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9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9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9"/>
      <c r="FE285" s="8"/>
      <c r="FF285" s="8"/>
    </row>
    <row r="286" spans="1:162" s="2" customFormat="1" ht="17.100000000000001" customHeight="1">
      <c r="A286" s="13" t="s">
        <v>267</v>
      </c>
      <c r="B286" s="58">
        <v>275</v>
      </c>
      <c r="C286" s="58">
        <v>204.3</v>
      </c>
      <c r="D286" s="4">
        <f t="shared" si="49"/>
        <v>0.74290909090909096</v>
      </c>
      <c r="E286" s="10">
        <v>15</v>
      </c>
      <c r="F286" s="5">
        <f t="shared" si="57"/>
        <v>1</v>
      </c>
      <c r="G286" s="5">
        <v>10</v>
      </c>
      <c r="H286" s="40">
        <f t="shared" si="55"/>
        <v>0.84574545454545458</v>
      </c>
      <c r="I286" s="41">
        <v>1022</v>
      </c>
      <c r="J286" s="33">
        <f t="shared" si="50"/>
        <v>92.909090909090907</v>
      </c>
      <c r="K286" s="33">
        <f t="shared" si="51"/>
        <v>78.599999999999994</v>
      </c>
      <c r="L286" s="33">
        <f t="shared" si="52"/>
        <v>-14.309090909090912</v>
      </c>
      <c r="M286" s="69"/>
      <c r="N286" s="69"/>
      <c r="O286" s="70"/>
      <c r="P286" s="70"/>
      <c r="Q286" s="33">
        <f t="shared" si="53"/>
        <v>78.599999999999994</v>
      </c>
      <c r="R286" s="57"/>
      <c r="S286" s="57"/>
      <c r="T286" s="1"/>
      <c r="U286" s="62"/>
      <c r="V286" s="62"/>
      <c r="W286" s="1"/>
      <c r="X286" s="1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9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9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9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9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9"/>
      <c r="FE286" s="8"/>
      <c r="FF286" s="8"/>
    </row>
    <row r="287" spans="1:162" s="2" customFormat="1" ht="17.100000000000001" customHeight="1">
      <c r="A287" s="13" t="s">
        <v>268</v>
      </c>
      <c r="B287" s="58">
        <v>1052.3</v>
      </c>
      <c r="C287" s="58">
        <v>1910.3</v>
      </c>
      <c r="D287" s="4">
        <f t="shared" si="49"/>
        <v>1.2615356837403782</v>
      </c>
      <c r="E287" s="10">
        <v>15</v>
      </c>
      <c r="F287" s="5">
        <f t="shared" si="57"/>
        <v>1</v>
      </c>
      <c r="G287" s="5">
        <v>10</v>
      </c>
      <c r="H287" s="40">
        <f t="shared" si="55"/>
        <v>1.1569214102442269</v>
      </c>
      <c r="I287" s="41">
        <v>136</v>
      </c>
      <c r="J287" s="33">
        <f t="shared" si="50"/>
        <v>12.363636363636363</v>
      </c>
      <c r="K287" s="33">
        <f t="shared" si="51"/>
        <v>14.3</v>
      </c>
      <c r="L287" s="33">
        <f t="shared" si="52"/>
        <v>1.9363636363636374</v>
      </c>
      <c r="M287" s="69"/>
      <c r="N287" s="69"/>
      <c r="O287" s="70"/>
      <c r="P287" s="70"/>
      <c r="Q287" s="33">
        <f t="shared" si="53"/>
        <v>14.3</v>
      </c>
      <c r="R287" s="57"/>
      <c r="S287" s="57"/>
      <c r="T287" s="1"/>
      <c r="U287" s="62"/>
      <c r="V287" s="62"/>
      <c r="W287" s="1"/>
      <c r="X287" s="1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9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9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9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9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9"/>
      <c r="FE287" s="8"/>
      <c r="FF287" s="8"/>
    </row>
    <row r="288" spans="1:162" s="2" customFormat="1" ht="17.100000000000001" customHeight="1">
      <c r="A288" s="13" t="s">
        <v>269</v>
      </c>
      <c r="B288" s="58">
        <v>207.1</v>
      </c>
      <c r="C288" s="58">
        <v>99</v>
      </c>
      <c r="D288" s="4">
        <f t="shared" si="49"/>
        <v>0.4780299372283921</v>
      </c>
      <c r="E288" s="10">
        <v>15</v>
      </c>
      <c r="F288" s="5">
        <f t="shared" si="57"/>
        <v>1</v>
      </c>
      <c r="G288" s="5">
        <v>10</v>
      </c>
      <c r="H288" s="40">
        <f t="shared" si="55"/>
        <v>0.68681796233703518</v>
      </c>
      <c r="I288" s="41">
        <v>1433</v>
      </c>
      <c r="J288" s="33">
        <f t="shared" si="50"/>
        <v>130.27272727272728</v>
      </c>
      <c r="K288" s="33">
        <f t="shared" si="51"/>
        <v>89.5</v>
      </c>
      <c r="L288" s="33">
        <f t="shared" si="52"/>
        <v>-40.77272727272728</v>
      </c>
      <c r="M288" s="69"/>
      <c r="N288" s="69"/>
      <c r="O288" s="70"/>
      <c r="P288" s="70"/>
      <c r="Q288" s="33">
        <f t="shared" si="53"/>
        <v>89.5</v>
      </c>
      <c r="R288" s="57"/>
      <c r="S288" s="57"/>
      <c r="T288" s="1"/>
      <c r="U288" s="62"/>
      <c r="V288" s="62"/>
      <c r="W288" s="1"/>
      <c r="X288" s="1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9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9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9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9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9"/>
      <c r="FE288" s="8"/>
      <c r="FF288" s="8"/>
    </row>
    <row r="289" spans="1:162" s="2" customFormat="1" ht="17.100000000000001" customHeight="1">
      <c r="A289" s="13" t="s">
        <v>270</v>
      </c>
      <c r="B289" s="58">
        <v>754.5</v>
      </c>
      <c r="C289" s="58">
        <v>692.3</v>
      </c>
      <c r="D289" s="4">
        <f t="shared" si="49"/>
        <v>0.91756129887342608</v>
      </c>
      <c r="E289" s="10">
        <v>15</v>
      </c>
      <c r="F289" s="5">
        <f t="shared" si="57"/>
        <v>1</v>
      </c>
      <c r="G289" s="5">
        <v>10</v>
      </c>
      <c r="H289" s="40">
        <f t="shared" si="55"/>
        <v>0.95053677932405567</v>
      </c>
      <c r="I289" s="41">
        <v>1116</v>
      </c>
      <c r="J289" s="33">
        <f t="shared" si="50"/>
        <v>101.45454545454545</v>
      </c>
      <c r="K289" s="33">
        <f t="shared" si="51"/>
        <v>96.4</v>
      </c>
      <c r="L289" s="33">
        <f t="shared" si="52"/>
        <v>-5.0545454545454476</v>
      </c>
      <c r="M289" s="69"/>
      <c r="N289" s="69"/>
      <c r="O289" s="70"/>
      <c r="P289" s="70"/>
      <c r="Q289" s="33">
        <f t="shared" si="53"/>
        <v>96.4</v>
      </c>
      <c r="R289" s="57"/>
      <c r="S289" s="57"/>
      <c r="T289" s="1"/>
      <c r="U289" s="62"/>
      <c r="V289" s="62"/>
      <c r="W289" s="1"/>
      <c r="X289" s="1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9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9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9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9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9"/>
      <c r="FE289" s="8"/>
      <c r="FF289" s="8"/>
    </row>
    <row r="290" spans="1:162" s="2" customFormat="1" ht="17.100000000000001" customHeight="1">
      <c r="A290" s="13" t="s">
        <v>271</v>
      </c>
      <c r="B290" s="58">
        <v>4488.3</v>
      </c>
      <c r="C290" s="58">
        <v>2711.7</v>
      </c>
      <c r="D290" s="4">
        <f t="shared" si="49"/>
        <v>0.60417084419490674</v>
      </c>
      <c r="E290" s="10">
        <v>15</v>
      </c>
      <c r="F290" s="5">
        <f t="shared" si="57"/>
        <v>1</v>
      </c>
      <c r="G290" s="5">
        <v>10</v>
      </c>
      <c r="H290" s="40">
        <f t="shared" si="55"/>
        <v>0.76250250651694396</v>
      </c>
      <c r="I290" s="41">
        <v>38</v>
      </c>
      <c r="J290" s="33">
        <f t="shared" si="50"/>
        <v>3.4545454545454546</v>
      </c>
      <c r="K290" s="33">
        <f t="shared" si="51"/>
        <v>2.6</v>
      </c>
      <c r="L290" s="33">
        <f t="shared" si="52"/>
        <v>-0.8545454545454545</v>
      </c>
      <c r="M290" s="69"/>
      <c r="N290" s="69"/>
      <c r="O290" s="70"/>
      <c r="P290" s="70"/>
      <c r="Q290" s="33">
        <f t="shared" si="53"/>
        <v>2.6</v>
      </c>
      <c r="R290" s="57"/>
      <c r="S290" s="57"/>
      <c r="T290" s="1"/>
      <c r="U290" s="62"/>
      <c r="V290" s="62"/>
      <c r="W290" s="1"/>
      <c r="X290" s="1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9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9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9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9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9"/>
      <c r="FE290" s="8"/>
      <c r="FF290" s="8"/>
    </row>
    <row r="291" spans="1:162" s="2" customFormat="1" ht="17.100000000000001" customHeight="1">
      <c r="A291" s="13" t="s">
        <v>164</v>
      </c>
      <c r="B291" s="58">
        <v>307.60000000000002</v>
      </c>
      <c r="C291" s="58">
        <v>202.2</v>
      </c>
      <c r="D291" s="4">
        <f t="shared" si="49"/>
        <v>0.65734720416124826</v>
      </c>
      <c r="E291" s="10">
        <v>15</v>
      </c>
      <c r="F291" s="5">
        <f t="shared" si="57"/>
        <v>1</v>
      </c>
      <c r="G291" s="5">
        <v>10</v>
      </c>
      <c r="H291" s="40">
        <f t="shared" si="55"/>
        <v>0.79440832249674898</v>
      </c>
      <c r="I291" s="41">
        <v>517</v>
      </c>
      <c r="J291" s="33">
        <f t="shared" si="50"/>
        <v>47</v>
      </c>
      <c r="K291" s="33">
        <f t="shared" si="51"/>
        <v>37.299999999999997</v>
      </c>
      <c r="L291" s="33">
        <f t="shared" si="52"/>
        <v>-9.7000000000000028</v>
      </c>
      <c r="M291" s="69"/>
      <c r="N291" s="69"/>
      <c r="O291" s="70"/>
      <c r="P291" s="70"/>
      <c r="Q291" s="33">
        <f t="shared" si="53"/>
        <v>37.299999999999997</v>
      </c>
      <c r="R291" s="57"/>
      <c r="S291" s="57"/>
      <c r="T291" s="1"/>
      <c r="U291" s="62"/>
      <c r="V291" s="62"/>
      <c r="W291" s="1"/>
      <c r="X291" s="1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9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9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9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9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9"/>
      <c r="FE291" s="8"/>
      <c r="FF291" s="8"/>
    </row>
    <row r="292" spans="1:162" s="2" customFormat="1" ht="17.100000000000001" customHeight="1">
      <c r="A292" s="17" t="s">
        <v>272</v>
      </c>
      <c r="B292" s="59"/>
      <c r="C292" s="59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57"/>
      <c r="S292" s="57"/>
      <c r="U292" s="62"/>
      <c r="V292" s="62"/>
      <c r="W292" s="1"/>
      <c r="X292" s="1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9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9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9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9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9"/>
      <c r="FE292" s="8"/>
      <c r="FF292" s="8"/>
    </row>
    <row r="293" spans="1:162" s="2" customFormat="1" ht="17.100000000000001" customHeight="1">
      <c r="A293" s="42" t="s">
        <v>68</v>
      </c>
      <c r="B293" s="58">
        <v>394.2</v>
      </c>
      <c r="C293" s="58">
        <v>217.3</v>
      </c>
      <c r="D293" s="4">
        <f t="shared" si="49"/>
        <v>0.55124302384576362</v>
      </c>
      <c r="E293" s="10">
        <v>15</v>
      </c>
      <c r="F293" s="5">
        <f>F$51</f>
        <v>1</v>
      </c>
      <c r="G293" s="5">
        <v>10</v>
      </c>
      <c r="H293" s="40">
        <f t="shared" si="55"/>
        <v>0.73074581430745811</v>
      </c>
      <c r="I293" s="41">
        <v>846</v>
      </c>
      <c r="J293" s="33">
        <f t="shared" si="50"/>
        <v>76.909090909090907</v>
      </c>
      <c r="K293" s="33">
        <f t="shared" si="51"/>
        <v>56.2</v>
      </c>
      <c r="L293" s="33">
        <f t="shared" si="52"/>
        <v>-20.709090909090904</v>
      </c>
      <c r="M293" s="69"/>
      <c r="N293" s="69"/>
      <c r="O293" s="70"/>
      <c r="P293" s="70"/>
      <c r="Q293" s="33">
        <f t="shared" si="53"/>
        <v>56.2</v>
      </c>
      <c r="R293" s="57"/>
      <c r="S293" s="57"/>
      <c r="U293" s="62"/>
      <c r="V293" s="62"/>
      <c r="X293" s="1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9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9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9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9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9"/>
      <c r="FE293" s="8"/>
      <c r="FF293" s="8"/>
    </row>
    <row r="294" spans="1:162" s="2" customFormat="1" ht="17.100000000000001" customHeight="1">
      <c r="A294" s="42" t="s">
        <v>273</v>
      </c>
      <c r="B294" s="58">
        <v>92.3</v>
      </c>
      <c r="C294" s="58">
        <v>203.3</v>
      </c>
      <c r="D294" s="4">
        <f t="shared" si="49"/>
        <v>1.3</v>
      </c>
      <c r="E294" s="10">
        <v>15</v>
      </c>
      <c r="F294" s="5">
        <f t="shared" ref="F294:F316" si="58">F$51</f>
        <v>1</v>
      </c>
      <c r="G294" s="5">
        <v>10</v>
      </c>
      <c r="H294" s="40">
        <f t="shared" si="55"/>
        <v>1.18</v>
      </c>
      <c r="I294" s="41">
        <v>61</v>
      </c>
      <c r="J294" s="33">
        <f t="shared" si="50"/>
        <v>5.5454545454545459</v>
      </c>
      <c r="K294" s="33">
        <f t="shared" si="51"/>
        <v>6.5</v>
      </c>
      <c r="L294" s="33">
        <f t="shared" si="52"/>
        <v>0.95454545454545414</v>
      </c>
      <c r="M294" s="69"/>
      <c r="N294" s="69"/>
      <c r="O294" s="70"/>
      <c r="P294" s="70"/>
      <c r="Q294" s="33">
        <f t="shared" si="53"/>
        <v>6.5</v>
      </c>
      <c r="R294" s="57"/>
      <c r="S294" s="57"/>
      <c r="U294" s="62"/>
      <c r="V294" s="62"/>
      <c r="X294" s="1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9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9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9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9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9"/>
      <c r="FE294" s="8"/>
      <c r="FF294" s="8"/>
    </row>
    <row r="295" spans="1:162" s="2" customFormat="1" ht="17.100000000000001" customHeight="1">
      <c r="A295" s="42" t="s">
        <v>274</v>
      </c>
      <c r="B295" s="58">
        <v>234.8</v>
      </c>
      <c r="C295" s="58">
        <v>887.3</v>
      </c>
      <c r="D295" s="4">
        <f t="shared" si="49"/>
        <v>1.3</v>
      </c>
      <c r="E295" s="10">
        <v>15</v>
      </c>
      <c r="F295" s="5">
        <f t="shared" si="58"/>
        <v>1</v>
      </c>
      <c r="G295" s="5">
        <v>10</v>
      </c>
      <c r="H295" s="40">
        <f t="shared" si="55"/>
        <v>1.18</v>
      </c>
      <c r="I295" s="41">
        <v>142</v>
      </c>
      <c r="J295" s="33">
        <f t="shared" si="50"/>
        <v>12.909090909090908</v>
      </c>
      <c r="K295" s="33">
        <f t="shared" si="51"/>
        <v>15.2</v>
      </c>
      <c r="L295" s="33">
        <f t="shared" si="52"/>
        <v>2.290909090909091</v>
      </c>
      <c r="M295" s="69"/>
      <c r="N295" s="69"/>
      <c r="O295" s="70"/>
      <c r="P295" s="70"/>
      <c r="Q295" s="33">
        <f t="shared" si="53"/>
        <v>15.2</v>
      </c>
      <c r="R295" s="57"/>
      <c r="S295" s="57"/>
      <c r="U295" s="62"/>
      <c r="V295" s="62"/>
      <c r="X295" s="1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9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9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9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9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9"/>
      <c r="FE295" s="8"/>
      <c r="FF295" s="8"/>
    </row>
    <row r="296" spans="1:162" s="2" customFormat="1" ht="17.100000000000001" customHeight="1">
      <c r="A296" s="42" t="s">
        <v>50</v>
      </c>
      <c r="B296" s="58">
        <v>5040.7</v>
      </c>
      <c r="C296" s="58">
        <v>6899.9</v>
      </c>
      <c r="D296" s="4">
        <f t="shared" si="49"/>
        <v>1.2168837661435912</v>
      </c>
      <c r="E296" s="10">
        <v>15</v>
      </c>
      <c r="F296" s="5">
        <f t="shared" si="58"/>
        <v>1</v>
      </c>
      <c r="G296" s="5">
        <v>10</v>
      </c>
      <c r="H296" s="40">
        <f t="shared" si="55"/>
        <v>1.1301302596861547</v>
      </c>
      <c r="I296" s="41">
        <v>84</v>
      </c>
      <c r="J296" s="33">
        <f t="shared" si="50"/>
        <v>7.6363636363636367</v>
      </c>
      <c r="K296" s="33">
        <f t="shared" si="51"/>
        <v>8.6</v>
      </c>
      <c r="L296" s="33">
        <f t="shared" si="52"/>
        <v>0.96363636363636296</v>
      </c>
      <c r="M296" s="69"/>
      <c r="N296" s="69"/>
      <c r="O296" s="70"/>
      <c r="P296" s="70"/>
      <c r="Q296" s="33">
        <f t="shared" si="53"/>
        <v>8.6</v>
      </c>
      <c r="R296" s="57"/>
      <c r="S296" s="57"/>
      <c r="U296" s="62"/>
      <c r="V296" s="62"/>
      <c r="X296" s="1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9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9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9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9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9"/>
      <c r="FE296" s="8"/>
      <c r="FF296" s="8"/>
    </row>
    <row r="297" spans="1:162" s="2" customFormat="1" ht="17.100000000000001" customHeight="1">
      <c r="A297" s="42" t="s">
        <v>275</v>
      </c>
      <c r="B297" s="58">
        <v>168.7</v>
      </c>
      <c r="C297" s="58">
        <v>146.30000000000001</v>
      </c>
      <c r="D297" s="4">
        <f t="shared" si="49"/>
        <v>0.86721991701244827</v>
      </c>
      <c r="E297" s="10">
        <v>15</v>
      </c>
      <c r="F297" s="5">
        <f t="shared" si="58"/>
        <v>1</v>
      </c>
      <c r="G297" s="5">
        <v>10</v>
      </c>
      <c r="H297" s="40">
        <f t="shared" si="55"/>
        <v>0.92033195020746883</v>
      </c>
      <c r="I297" s="41">
        <v>771</v>
      </c>
      <c r="J297" s="33">
        <f t="shared" si="50"/>
        <v>70.090909090909093</v>
      </c>
      <c r="K297" s="33">
        <f t="shared" si="51"/>
        <v>64.5</v>
      </c>
      <c r="L297" s="33">
        <f t="shared" si="52"/>
        <v>-5.5909090909090935</v>
      </c>
      <c r="M297" s="69"/>
      <c r="N297" s="69"/>
      <c r="O297" s="70"/>
      <c r="P297" s="70"/>
      <c r="Q297" s="33">
        <f t="shared" si="53"/>
        <v>64.5</v>
      </c>
      <c r="R297" s="57"/>
      <c r="S297" s="57"/>
      <c r="U297" s="62"/>
      <c r="V297" s="62"/>
      <c r="X297" s="1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9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9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9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9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9"/>
      <c r="FE297" s="8"/>
      <c r="FF297" s="8"/>
    </row>
    <row r="298" spans="1:162" s="2" customFormat="1" ht="17.100000000000001" customHeight="1">
      <c r="A298" s="42" t="s">
        <v>276</v>
      </c>
      <c r="B298" s="58">
        <v>662.2</v>
      </c>
      <c r="C298" s="58">
        <v>136.19999999999999</v>
      </c>
      <c r="D298" s="4">
        <f t="shared" si="49"/>
        <v>0.20567804288734517</v>
      </c>
      <c r="E298" s="10">
        <v>15</v>
      </c>
      <c r="F298" s="5">
        <f t="shared" si="58"/>
        <v>1</v>
      </c>
      <c r="G298" s="5">
        <v>10</v>
      </c>
      <c r="H298" s="40">
        <f t="shared" si="55"/>
        <v>0.52340682573240715</v>
      </c>
      <c r="I298" s="41">
        <v>1113</v>
      </c>
      <c r="J298" s="33">
        <f t="shared" si="50"/>
        <v>101.18181818181819</v>
      </c>
      <c r="K298" s="33">
        <f t="shared" si="51"/>
        <v>53</v>
      </c>
      <c r="L298" s="33">
        <f t="shared" si="52"/>
        <v>-48.181818181818187</v>
      </c>
      <c r="M298" s="69"/>
      <c r="N298" s="69"/>
      <c r="O298" s="70"/>
      <c r="P298" s="70"/>
      <c r="Q298" s="33">
        <f t="shared" si="53"/>
        <v>53</v>
      </c>
      <c r="R298" s="57"/>
      <c r="S298" s="57"/>
      <c r="U298" s="62"/>
      <c r="V298" s="62"/>
      <c r="X298" s="1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9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9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9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9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9"/>
      <c r="FE298" s="8"/>
      <c r="FF298" s="8"/>
    </row>
    <row r="299" spans="1:162" s="2" customFormat="1" ht="17.100000000000001" customHeight="1">
      <c r="A299" s="42" t="s">
        <v>277</v>
      </c>
      <c r="B299" s="58">
        <v>1075</v>
      </c>
      <c r="C299" s="58">
        <v>443.7</v>
      </c>
      <c r="D299" s="4">
        <f t="shared" si="49"/>
        <v>0.41274418604651164</v>
      </c>
      <c r="E299" s="10">
        <v>15</v>
      </c>
      <c r="F299" s="5">
        <f t="shared" si="58"/>
        <v>1</v>
      </c>
      <c r="G299" s="5">
        <v>10</v>
      </c>
      <c r="H299" s="40">
        <f t="shared" si="55"/>
        <v>0.64764651162790698</v>
      </c>
      <c r="I299" s="41">
        <v>115</v>
      </c>
      <c r="J299" s="33">
        <f t="shared" si="50"/>
        <v>10.454545454545455</v>
      </c>
      <c r="K299" s="33">
        <f t="shared" si="51"/>
        <v>6.8</v>
      </c>
      <c r="L299" s="33">
        <f t="shared" si="52"/>
        <v>-3.6545454545454552</v>
      </c>
      <c r="M299" s="69"/>
      <c r="N299" s="69"/>
      <c r="O299" s="70"/>
      <c r="P299" s="70"/>
      <c r="Q299" s="33">
        <f t="shared" si="53"/>
        <v>6.8</v>
      </c>
      <c r="R299" s="57"/>
      <c r="S299" s="57"/>
      <c r="U299" s="62"/>
      <c r="V299" s="62"/>
      <c r="X299" s="1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9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9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9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9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9"/>
      <c r="FE299" s="8"/>
      <c r="FF299" s="8"/>
    </row>
    <row r="300" spans="1:162" s="2" customFormat="1" ht="17.100000000000001" customHeight="1">
      <c r="A300" s="42" t="s">
        <v>278</v>
      </c>
      <c r="B300" s="58">
        <v>369.7</v>
      </c>
      <c r="C300" s="58">
        <v>166.3</v>
      </c>
      <c r="D300" s="4">
        <f t="shared" si="49"/>
        <v>0.44982418176900196</v>
      </c>
      <c r="E300" s="10">
        <v>15</v>
      </c>
      <c r="F300" s="5">
        <f t="shared" si="58"/>
        <v>1</v>
      </c>
      <c r="G300" s="5">
        <v>10</v>
      </c>
      <c r="H300" s="40">
        <f t="shared" si="55"/>
        <v>0.66989450906140124</v>
      </c>
      <c r="I300" s="41">
        <v>1109</v>
      </c>
      <c r="J300" s="33">
        <f t="shared" si="50"/>
        <v>100.81818181818181</v>
      </c>
      <c r="K300" s="33">
        <f t="shared" si="51"/>
        <v>67.5</v>
      </c>
      <c r="L300" s="33">
        <f t="shared" si="52"/>
        <v>-33.318181818181813</v>
      </c>
      <c r="M300" s="69"/>
      <c r="N300" s="69"/>
      <c r="O300" s="70"/>
      <c r="P300" s="70"/>
      <c r="Q300" s="33">
        <f t="shared" si="53"/>
        <v>67.5</v>
      </c>
      <c r="R300" s="57"/>
      <c r="S300" s="57"/>
      <c r="U300" s="62"/>
      <c r="V300" s="62"/>
      <c r="X300" s="1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9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9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9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9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9"/>
      <c r="FE300" s="8"/>
      <c r="FF300" s="8"/>
    </row>
    <row r="301" spans="1:162" s="2" customFormat="1" ht="17.100000000000001" customHeight="1">
      <c r="A301" s="42" t="s">
        <v>279</v>
      </c>
      <c r="B301" s="58">
        <v>52.9</v>
      </c>
      <c r="C301" s="58">
        <v>25.6</v>
      </c>
      <c r="D301" s="4">
        <f t="shared" si="49"/>
        <v>0.4839319470699433</v>
      </c>
      <c r="E301" s="10">
        <v>15</v>
      </c>
      <c r="F301" s="5">
        <f t="shared" si="58"/>
        <v>1</v>
      </c>
      <c r="G301" s="5">
        <v>10</v>
      </c>
      <c r="H301" s="40">
        <f t="shared" si="55"/>
        <v>0.69035916824196586</v>
      </c>
      <c r="I301" s="41">
        <v>517</v>
      </c>
      <c r="J301" s="33">
        <f t="shared" si="50"/>
        <v>47</v>
      </c>
      <c r="K301" s="33">
        <f t="shared" si="51"/>
        <v>32.4</v>
      </c>
      <c r="L301" s="33">
        <f t="shared" si="52"/>
        <v>-14.600000000000001</v>
      </c>
      <c r="M301" s="69"/>
      <c r="N301" s="69"/>
      <c r="O301" s="70"/>
      <c r="P301" s="70"/>
      <c r="Q301" s="33">
        <f t="shared" si="53"/>
        <v>32.4</v>
      </c>
      <c r="R301" s="57"/>
      <c r="S301" s="57"/>
      <c r="U301" s="62"/>
      <c r="V301" s="62"/>
      <c r="X301" s="1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9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9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9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9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9"/>
      <c r="FE301" s="8"/>
      <c r="FF301" s="8"/>
    </row>
    <row r="302" spans="1:162" s="2" customFormat="1" ht="17.100000000000001" customHeight="1">
      <c r="A302" s="42" t="s">
        <v>280</v>
      </c>
      <c r="B302" s="58">
        <v>405.8</v>
      </c>
      <c r="C302" s="58">
        <v>202.9</v>
      </c>
      <c r="D302" s="4">
        <f t="shared" si="49"/>
        <v>0.5</v>
      </c>
      <c r="E302" s="10">
        <v>15</v>
      </c>
      <c r="F302" s="5">
        <f t="shared" si="58"/>
        <v>1</v>
      </c>
      <c r="G302" s="5">
        <v>10</v>
      </c>
      <c r="H302" s="40">
        <f t="shared" si="55"/>
        <v>0.7</v>
      </c>
      <c r="I302" s="41">
        <v>105</v>
      </c>
      <c r="J302" s="33">
        <f t="shared" si="50"/>
        <v>9.545454545454545</v>
      </c>
      <c r="K302" s="33">
        <f t="shared" si="51"/>
        <v>6.7</v>
      </c>
      <c r="L302" s="33">
        <f t="shared" si="52"/>
        <v>-2.8454545454545448</v>
      </c>
      <c r="M302" s="69"/>
      <c r="N302" s="69"/>
      <c r="O302" s="70"/>
      <c r="P302" s="70"/>
      <c r="Q302" s="33">
        <f t="shared" si="53"/>
        <v>6.7</v>
      </c>
      <c r="R302" s="57"/>
      <c r="S302" s="57"/>
      <c r="U302" s="62"/>
      <c r="V302" s="62"/>
      <c r="X302" s="1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9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9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9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9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9"/>
      <c r="FE302" s="8"/>
      <c r="FF302" s="8"/>
    </row>
    <row r="303" spans="1:162" s="2" customFormat="1" ht="17.100000000000001" customHeight="1">
      <c r="A303" s="42" t="s">
        <v>281</v>
      </c>
      <c r="B303" s="58">
        <v>480.7</v>
      </c>
      <c r="C303" s="58">
        <v>207.4</v>
      </c>
      <c r="D303" s="4">
        <f t="shared" si="49"/>
        <v>0.43145412939463285</v>
      </c>
      <c r="E303" s="10">
        <v>15</v>
      </c>
      <c r="F303" s="5">
        <f t="shared" si="58"/>
        <v>1</v>
      </c>
      <c r="G303" s="5">
        <v>10</v>
      </c>
      <c r="H303" s="40">
        <f t="shared" si="55"/>
        <v>0.65887247763677981</v>
      </c>
      <c r="I303" s="41">
        <v>1115</v>
      </c>
      <c r="J303" s="33">
        <f t="shared" si="50"/>
        <v>101.36363636363636</v>
      </c>
      <c r="K303" s="33">
        <f t="shared" si="51"/>
        <v>66.8</v>
      </c>
      <c r="L303" s="33">
        <f t="shared" si="52"/>
        <v>-34.563636363636363</v>
      </c>
      <c r="M303" s="69"/>
      <c r="N303" s="69"/>
      <c r="O303" s="70"/>
      <c r="P303" s="70"/>
      <c r="Q303" s="33">
        <f t="shared" si="53"/>
        <v>66.8</v>
      </c>
      <c r="R303" s="57"/>
      <c r="S303" s="57"/>
      <c r="U303" s="62"/>
      <c r="V303" s="62"/>
      <c r="X303" s="1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9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9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9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9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9"/>
      <c r="FE303" s="8"/>
      <c r="FF303" s="8"/>
    </row>
    <row r="304" spans="1:162" s="2" customFormat="1" ht="17.100000000000001" customHeight="1">
      <c r="A304" s="42" t="s">
        <v>282</v>
      </c>
      <c r="B304" s="58">
        <v>660.4</v>
      </c>
      <c r="C304" s="58">
        <v>759.3</v>
      </c>
      <c r="D304" s="4">
        <f t="shared" si="49"/>
        <v>1.1497577225923683</v>
      </c>
      <c r="E304" s="10">
        <v>15</v>
      </c>
      <c r="F304" s="5">
        <f t="shared" si="58"/>
        <v>1</v>
      </c>
      <c r="G304" s="5">
        <v>10</v>
      </c>
      <c r="H304" s="40">
        <f t="shared" si="55"/>
        <v>1.0898546335554209</v>
      </c>
      <c r="I304" s="41">
        <v>57</v>
      </c>
      <c r="J304" s="33">
        <f t="shared" si="50"/>
        <v>5.1818181818181817</v>
      </c>
      <c r="K304" s="33">
        <f t="shared" si="51"/>
        <v>5.6</v>
      </c>
      <c r="L304" s="33">
        <f t="shared" si="52"/>
        <v>0.41818181818181799</v>
      </c>
      <c r="M304" s="69"/>
      <c r="N304" s="69"/>
      <c r="O304" s="70"/>
      <c r="P304" s="70"/>
      <c r="Q304" s="33">
        <f t="shared" si="53"/>
        <v>5.6</v>
      </c>
      <c r="R304" s="57"/>
      <c r="S304" s="57"/>
      <c r="U304" s="62"/>
      <c r="V304" s="62"/>
      <c r="X304" s="1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9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9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9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9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9"/>
      <c r="FE304" s="8"/>
      <c r="FF304" s="8"/>
    </row>
    <row r="305" spans="1:162" s="2" customFormat="1" ht="17.100000000000001" customHeight="1">
      <c r="A305" s="42" t="s">
        <v>283</v>
      </c>
      <c r="B305" s="58">
        <v>53.2</v>
      </c>
      <c r="C305" s="58">
        <v>59</v>
      </c>
      <c r="D305" s="4">
        <f t="shared" si="49"/>
        <v>1.1090225563909775</v>
      </c>
      <c r="E305" s="10">
        <v>15</v>
      </c>
      <c r="F305" s="5">
        <f t="shared" si="58"/>
        <v>1</v>
      </c>
      <c r="G305" s="5">
        <v>10</v>
      </c>
      <c r="H305" s="40">
        <f t="shared" si="55"/>
        <v>1.0654135338345865</v>
      </c>
      <c r="I305" s="41">
        <v>940</v>
      </c>
      <c r="J305" s="33">
        <f t="shared" si="50"/>
        <v>85.454545454545453</v>
      </c>
      <c r="K305" s="33">
        <f t="shared" si="51"/>
        <v>91</v>
      </c>
      <c r="L305" s="33">
        <f t="shared" si="52"/>
        <v>5.5454545454545467</v>
      </c>
      <c r="M305" s="69"/>
      <c r="N305" s="69"/>
      <c r="O305" s="70"/>
      <c r="P305" s="70"/>
      <c r="Q305" s="33">
        <f t="shared" si="53"/>
        <v>91</v>
      </c>
      <c r="R305" s="57"/>
      <c r="S305" s="57"/>
      <c r="U305" s="62"/>
      <c r="V305" s="62"/>
      <c r="X305" s="1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9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9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9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9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9"/>
      <c r="FE305" s="8"/>
      <c r="FF305" s="8"/>
    </row>
    <row r="306" spans="1:162" s="2" customFormat="1" ht="17.100000000000001" customHeight="1">
      <c r="A306" s="42" t="s">
        <v>284</v>
      </c>
      <c r="B306" s="58">
        <v>258.5</v>
      </c>
      <c r="C306" s="58">
        <v>281.39999999999998</v>
      </c>
      <c r="D306" s="4">
        <f t="shared" si="49"/>
        <v>1.0885880077369439</v>
      </c>
      <c r="E306" s="10">
        <v>15</v>
      </c>
      <c r="F306" s="5">
        <f t="shared" si="58"/>
        <v>1</v>
      </c>
      <c r="G306" s="5">
        <v>10</v>
      </c>
      <c r="H306" s="40">
        <f t="shared" si="55"/>
        <v>1.0531528046421663</v>
      </c>
      <c r="I306" s="41">
        <v>45</v>
      </c>
      <c r="J306" s="33">
        <f t="shared" si="50"/>
        <v>4.0909090909090908</v>
      </c>
      <c r="K306" s="33">
        <f t="shared" si="51"/>
        <v>4.3</v>
      </c>
      <c r="L306" s="33">
        <f t="shared" si="52"/>
        <v>0.20909090909090899</v>
      </c>
      <c r="M306" s="69"/>
      <c r="N306" s="69"/>
      <c r="O306" s="70"/>
      <c r="P306" s="70"/>
      <c r="Q306" s="33">
        <f t="shared" si="53"/>
        <v>4.3</v>
      </c>
      <c r="R306" s="57"/>
      <c r="S306" s="57"/>
      <c r="U306" s="62"/>
      <c r="V306" s="62"/>
      <c r="X306" s="1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9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9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9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9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9"/>
      <c r="FE306" s="8"/>
      <c r="FF306" s="8"/>
    </row>
    <row r="307" spans="1:162" s="2" customFormat="1" ht="17.100000000000001" customHeight="1">
      <c r="A307" s="42" t="s">
        <v>285</v>
      </c>
      <c r="B307" s="58">
        <v>1727.9</v>
      </c>
      <c r="C307" s="58">
        <v>1401.5</v>
      </c>
      <c r="D307" s="4">
        <f t="shared" si="49"/>
        <v>0.81110017940853052</v>
      </c>
      <c r="E307" s="10">
        <v>15</v>
      </c>
      <c r="F307" s="5">
        <f t="shared" si="58"/>
        <v>1</v>
      </c>
      <c r="G307" s="5">
        <v>10</v>
      </c>
      <c r="H307" s="40">
        <f t="shared" si="55"/>
        <v>0.88666010764511838</v>
      </c>
      <c r="I307" s="41">
        <v>146</v>
      </c>
      <c r="J307" s="33">
        <f t="shared" si="50"/>
        <v>13.272727272727273</v>
      </c>
      <c r="K307" s="33">
        <f t="shared" si="51"/>
        <v>11.8</v>
      </c>
      <c r="L307" s="33">
        <f t="shared" si="52"/>
        <v>-1.4727272727272727</v>
      </c>
      <c r="M307" s="69"/>
      <c r="N307" s="69"/>
      <c r="O307" s="70"/>
      <c r="P307" s="70"/>
      <c r="Q307" s="33">
        <f t="shared" si="53"/>
        <v>11.8</v>
      </c>
      <c r="R307" s="57"/>
      <c r="S307" s="57"/>
      <c r="U307" s="62"/>
      <c r="V307" s="62"/>
      <c r="X307" s="1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9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9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9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9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9"/>
      <c r="FE307" s="8"/>
      <c r="FF307" s="8"/>
    </row>
    <row r="308" spans="1:162" s="2" customFormat="1" ht="17.100000000000001" customHeight="1">
      <c r="A308" s="42" t="s">
        <v>286</v>
      </c>
      <c r="B308" s="58">
        <v>2929.4</v>
      </c>
      <c r="C308" s="58">
        <v>2050.5</v>
      </c>
      <c r="D308" s="4">
        <f t="shared" si="49"/>
        <v>0.69997269065337608</v>
      </c>
      <c r="E308" s="10">
        <v>15</v>
      </c>
      <c r="F308" s="5">
        <f t="shared" si="58"/>
        <v>1</v>
      </c>
      <c r="G308" s="5">
        <v>10</v>
      </c>
      <c r="H308" s="40">
        <f t="shared" si="55"/>
        <v>0.81998361439202572</v>
      </c>
      <c r="I308" s="41">
        <v>39</v>
      </c>
      <c r="J308" s="33">
        <f t="shared" si="50"/>
        <v>3.5454545454545454</v>
      </c>
      <c r="K308" s="33">
        <f t="shared" si="51"/>
        <v>2.9</v>
      </c>
      <c r="L308" s="33">
        <f t="shared" si="52"/>
        <v>-0.6454545454545455</v>
      </c>
      <c r="M308" s="69"/>
      <c r="N308" s="69"/>
      <c r="O308" s="70"/>
      <c r="P308" s="70"/>
      <c r="Q308" s="33">
        <f t="shared" si="53"/>
        <v>2.9</v>
      </c>
      <c r="R308" s="57"/>
      <c r="S308" s="57"/>
      <c r="U308" s="62"/>
      <c r="V308" s="62"/>
      <c r="X308" s="1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9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9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9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9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9"/>
      <c r="FE308" s="8"/>
      <c r="FF308" s="8"/>
    </row>
    <row r="309" spans="1:162" s="2" customFormat="1" ht="17.100000000000001" customHeight="1">
      <c r="A309" s="42" t="s">
        <v>287</v>
      </c>
      <c r="B309" s="58">
        <v>4147.1000000000004</v>
      </c>
      <c r="C309" s="58">
        <v>4035.2</v>
      </c>
      <c r="D309" s="4">
        <f t="shared" si="49"/>
        <v>0.97301728919003627</v>
      </c>
      <c r="E309" s="10">
        <v>15</v>
      </c>
      <c r="F309" s="5">
        <f t="shared" si="58"/>
        <v>1</v>
      </c>
      <c r="G309" s="5">
        <v>10</v>
      </c>
      <c r="H309" s="40">
        <f t="shared" si="55"/>
        <v>0.98381037351402167</v>
      </c>
      <c r="I309" s="41">
        <v>19</v>
      </c>
      <c r="J309" s="33">
        <f t="shared" si="50"/>
        <v>1.7272727272727273</v>
      </c>
      <c r="K309" s="33">
        <f t="shared" si="51"/>
        <v>1.7</v>
      </c>
      <c r="L309" s="33">
        <f t="shared" si="52"/>
        <v>-2.7272727272727337E-2</v>
      </c>
      <c r="M309" s="69"/>
      <c r="N309" s="69"/>
      <c r="O309" s="70"/>
      <c r="P309" s="70"/>
      <c r="Q309" s="33">
        <f t="shared" si="53"/>
        <v>1.7</v>
      </c>
      <c r="R309" s="57"/>
      <c r="S309" s="57"/>
      <c r="U309" s="62"/>
      <c r="V309" s="62"/>
      <c r="X309" s="1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9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9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9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9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9"/>
      <c r="FE309" s="8"/>
      <c r="FF309" s="8"/>
    </row>
    <row r="310" spans="1:162" s="2" customFormat="1" ht="17.100000000000001" customHeight="1">
      <c r="A310" s="42" t="s">
        <v>288</v>
      </c>
      <c r="B310" s="58">
        <v>109.4</v>
      </c>
      <c r="C310" s="58">
        <v>80.2</v>
      </c>
      <c r="D310" s="4">
        <f t="shared" si="49"/>
        <v>0.73308957952468001</v>
      </c>
      <c r="E310" s="10">
        <v>15</v>
      </c>
      <c r="F310" s="5">
        <f t="shared" si="58"/>
        <v>1</v>
      </c>
      <c r="G310" s="5">
        <v>10</v>
      </c>
      <c r="H310" s="40">
        <f t="shared" si="55"/>
        <v>0.83985374771480792</v>
      </c>
      <c r="I310" s="41">
        <v>654</v>
      </c>
      <c r="J310" s="33">
        <f t="shared" si="50"/>
        <v>59.454545454545453</v>
      </c>
      <c r="K310" s="33">
        <f t="shared" si="51"/>
        <v>49.9</v>
      </c>
      <c r="L310" s="33">
        <f t="shared" si="52"/>
        <v>-9.5545454545454547</v>
      </c>
      <c r="M310" s="69"/>
      <c r="N310" s="69"/>
      <c r="O310" s="70"/>
      <c r="P310" s="70"/>
      <c r="Q310" s="33">
        <f t="shared" si="53"/>
        <v>49.9</v>
      </c>
      <c r="R310" s="57"/>
      <c r="S310" s="57"/>
      <c r="U310" s="62"/>
      <c r="V310" s="62"/>
      <c r="X310" s="1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9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9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9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9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9"/>
      <c r="FE310" s="8"/>
      <c r="FF310" s="8"/>
    </row>
    <row r="311" spans="1:162" s="2" customFormat="1" ht="17.100000000000001" customHeight="1">
      <c r="A311" s="42" t="s">
        <v>289</v>
      </c>
      <c r="B311" s="58">
        <v>391.5</v>
      </c>
      <c r="C311" s="58">
        <v>86.1</v>
      </c>
      <c r="D311" s="4">
        <f t="shared" si="49"/>
        <v>0.21992337164750955</v>
      </c>
      <c r="E311" s="10">
        <v>15</v>
      </c>
      <c r="F311" s="5">
        <f t="shared" si="58"/>
        <v>1</v>
      </c>
      <c r="G311" s="5">
        <v>10</v>
      </c>
      <c r="H311" s="40">
        <f t="shared" si="55"/>
        <v>0.53195402298850569</v>
      </c>
      <c r="I311" s="41">
        <v>1144</v>
      </c>
      <c r="J311" s="33">
        <f t="shared" si="50"/>
        <v>104</v>
      </c>
      <c r="K311" s="33">
        <f t="shared" si="51"/>
        <v>55.3</v>
      </c>
      <c r="L311" s="33">
        <f t="shared" si="52"/>
        <v>-48.7</v>
      </c>
      <c r="M311" s="69"/>
      <c r="N311" s="69"/>
      <c r="O311" s="70"/>
      <c r="P311" s="70"/>
      <c r="Q311" s="33">
        <f t="shared" si="53"/>
        <v>55.3</v>
      </c>
      <c r="R311" s="57"/>
      <c r="S311" s="57"/>
      <c r="U311" s="62"/>
      <c r="V311" s="62"/>
      <c r="X311" s="1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9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9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9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9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9"/>
      <c r="FE311" s="8"/>
      <c r="FF311" s="8"/>
    </row>
    <row r="312" spans="1:162" s="2" customFormat="1" ht="17.100000000000001" customHeight="1">
      <c r="A312" s="42" t="s">
        <v>290</v>
      </c>
      <c r="B312" s="58">
        <v>240.7</v>
      </c>
      <c r="C312" s="58">
        <v>171.2</v>
      </c>
      <c r="D312" s="4">
        <f t="shared" si="49"/>
        <v>0.71125882841711674</v>
      </c>
      <c r="E312" s="10">
        <v>15</v>
      </c>
      <c r="F312" s="5">
        <f t="shared" si="58"/>
        <v>1</v>
      </c>
      <c r="G312" s="5">
        <v>10</v>
      </c>
      <c r="H312" s="40">
        <f t="shared" si="55"/>
        <v>0.82675529705027007</v>
      </c>
      <c r="I312" s="41">
        <v>1173</v>
      </c>
      <c r="J312" s="33">
        <f t="shared" si="50"/>
        <v>106.63636363636364</v>
      </c>
      <c r="K312" s="33">
        <f t="shared" si="51"/>
        <v>88.2</v>
      </c>
      <c r="L312" s="33">
        <f t="shared" si="52"/>
        <v>-18.436363636363637</v>
      </c>
      <c r="M312" s="69"/>
      <c r="N312" s="69"/>
      <c r="O312" s="70"/>
      <c r="P312" s="70"/>
      <c r="Q312" s="33">
        <f t="shared" si="53"/>
        <v>88.2</v>
      </c>
      <c r="R312" s="57"/>
      <c r="S312" s="57"/>
      <c r="T312" s="1"/>
      <c r="U312" s="62"/>
      <c r="V312" s="62"/>
      <c r="X312" s="1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9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9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9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9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9"/>
      <c r="FE312" s="8"/>
      <c r="FF312" s="8"/>
    </row>
    <row r="313" spans="1:162" s="2" customFormat="1" ht="17.100000000000001" customHeight="1">
      <c r="A313" s="42" t="s">
        <v>291</v>
      </c>
      <c r="B313" s="58">
        <v>2404.1</v>
      </c>
      <c r="C313" s="58">
        <v>2307.6999999999998</v>
      </c>
      <c r="D313" s="4">
        <f t="shared" si="49"/>
        <v>0.95990183436629084</v>
      </c>
      <c r="E313" s="10">
        <v>15</v>
      </c>
      <c r="F313" s="5">
        <f t="shared" si="58"/>
        <v>1</v>
      </c>
      <c r="G313" s="5">
        <v>10</v>
      </c>
      <c r="H313" s="40">
        <f t="shared" si="55"/>
        <v>0.97594110061977457</v>
      </c>
      <c r="I313" s="41">
        <v>62</v>
      </c>
      <c r="J313" s="33">
        <f t="shared" si="50"/>
        <v>5.6363636363636367</v>
      </c>
      <c r="K313" s="33">
        <f t="shared" si="51"/>
        <v>5.5</v>
      </c>
      <c r="L313" s="33">
        <f t="shared" si="52"/>
        <v>-0.13636363636363669</v>
      </c>
      <c r="M313" s="69"/>
      <c r="N313" s="69"/>
      <c r="O313" s="70"/>
      <c r="P313" s="70"/>
      <c r="Q313" s="33">
        <f t="shared" si="53"/>
        <v>5.5</v>
      </c>
      <c r="R313" s="57"/>
      <c r="S313" s="57"/>
      <c r="U313" s="62"/>
      <c r="V313" s="62"/>
      <c r="X313" s="1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9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9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9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9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9"/>
      <c r="FE313" s="8"/>
      <c r="FF313" s="8"/>
    </row>
    <row r="314" spans="1:162" s="2" customFormat="1" ht="17.100000000000001" customHeight="1">
      <c r="A314" s="42" t="s">
        <v>292</v>
      </c>
      <c r="B314" s="58">
        <v>538.9</v>
      </c>
      <c r="C314" s="58">
        <v>320</v>
      </c>
      <c r="D314" s="4">
        <f t="shared" si="49"/>
        <v>0.5938021896455743</v>
      </c>
      <c r="E314" s="10">
        <v>15</v>
      </c>
      <c r="F314" s="5">
        <f t="shared" si="58"/>
        <v>1</v>
      </c>
      <c r="G314" s="5">
        <v>10</v>
      </c>
      <c r="H314" s="40">
        <f t="shared" si="55"/>
        <v>0.75628131378734453</v>
      </c>
      <c r="I314" s="41">
        <v>118</v>
      </c>
      <c r="J314" s="33">
        <f t="shared" si="50"/>
        <v>10.727272727272727</v>
      </c>
      <c r="K314" s="33">
        <f t="shared" si="51"/>
        <v>8.1</v>
      </c>
      <c r="L314" s="33">
        <f t="shared" si="52"/>
        <v>-2.627272727272727</v>
      </c>
      <c r="M314" s="69"/>
      <c r="N314" s="69"/>
      <c r="O314" s="70"/>
      <c r="P314" s="70"/>
      <c r="Q314" s="33">
        <f t="shared" si="53"/>
        <v>8.1</v>
      </c>
      <c r="R314" s="57"/>
      <c r="S314" s="57"/>
      <c r="U314" s="62"/>
      <c r="V314" s="62"/>
      <c r="X314" s="1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9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9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9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9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9"/>
      <c r="FE314" s="8"/>
      <c r="FF314" s="8"/>
    </row>
    <row r="315" spans="1:162" s="2" customFormat="1" ht="17.100000000000001" customHeight="1">
      <c r="A315" s="42" t="s">
        <v>293</v>
      </c>
      <c r="B315" s="58">
        <v>277.3</v>
      </c>
      <c r="C315" s="58">
        <v>602.1</v>
      </c>
      <c r="D315" s="4">
        <f t="shared" ref="D315:D378" si="59">IF(E315=0,0,IF(B315=0,1,IF(C315&lt;0,0,IF(C315/B315&gt;1.2,IF((C315/B315-1.2)*0.1+1.2&gt;1.3,1.3,(C315/B315-1.2)*0.1+1.2),C315/B315))))</f>
        <v>1.2971294626758023</v>
      </c>
      <c r="E315" s="10">
        <v>15</v>
      </c>
      <c r="F315" s="5">
        <f t="shared" si="58"/>
        <v>1</v>
      </c>
      <c r="G315" s="5">
        <v>10</v>
      </c>
      <c r="H315" s="40">
        <f t="shared" si="55"/>
        <v>1.1782776776054815</v>
      </c>
      <c r="I315" s="41">
        <v>461</v>
      </c>
      <c r="J315" s="33">
        <f t="shared" ref="J315:J378" si="60">I315/11</f>
        <v>41.909090909090907</v>
      </c>
      <c r="K315" s="33">
        <f t="shared" ref="K315:K378" si="61">ROUND(H315*J315,1)</f>
        <v>49.4</v>
      </c>
      <c r="L315" s="33">
        <f t="shared" ref="L315:L378" si="62">K315-J315</f>
        <v>7.4909090909090921</v>
      </c>
      <c r="M315" s="69"/>
      <c r="N315" s="69"/>
      <c r="O315" s="70"/>
      <c r="P315" s="70"/>
      <c r="Q315" s="33">
        <f t="shared" ref="Q315:Q378" si="63">IF(OR(M315="+",N315="+",O315="+",P315="+"),0,K315)</f>
        <v>49.4</v>
      </c>
      <c r="T315" s="1"/>
      <c r="U315" s="62"/>
      <c r="V315" s="62"/>
      <c r="X315" s="1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9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9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9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9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9"/>
      <c r="FE315" s="8"/>
      <c r="FF315" s="8"/>
    </row>
    <row r="316" spans="1:162" s="2" customFormat="1" ht="17.100000000000001" customHeight="1">
      <c r="A316" s="42" t="s">
        <v>294</v>
      </c>
      <c r="B316" s="58">
        <v>1750.3</v>
      </c>
      <c r="C316" s="58">
        <v>1298.3</v>
      </c>
      <c r="D316" s="4">
        <f t="shared" si="59"/>
        <v>0.74175855567616977</v>
      </c>
      <c r="E316" s="10">
        <v>15</v>
      </c>
      <c r="F316" s="5">
        <f t="shared" si="58"/>
        <v>1</v>
      </c>
      <c r="G316" s="5">
        <v>10</v>
      </c>
      <c r="H316" s="40">
        <f t="shared" si="55"/>
        <v>0.84505513340570193</v>
      </c>
      <c r="I316" s="41">
        <v>68</v>
      </c>
      <c r="J316" s="33">
        <f t="shared" si="60"/>
        <v>6.1818181818181817</v>
      </c>
      <c r="K316" s="33">
        <f t="shared" si="61"/>
        <v>5.2</v>
      </c>
      <c r="L316" s="33">
        <f t="shared" si="62"/>
        <v>-0.98181818181818148</v>
      </c>
      <c r="M316" s="69"/>
      <c r="N316" s="69"/>
      <c r="O316" s="70"/>
      <c r="P316" s="70"/>
      <c r="Q316" s="33">
        <f t="shared" si="63"/>
        <v>5.2</v>
      </c>
      <c r="R316" s="57"/>
      <c r="S316" s="57"/>
      <c r="U316" s="62"/>
      <c r="V316" s="62"/>
      <c r="X316" s="1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9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9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9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9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9"/>
      <c r="FE316" s="8"/>
      <c r="FF316" s="8"/>
    </row>
    <row r="317" spans="1:162" s="2" customFormat="1" ht="17.100000000000001" customHeight="1">
      <c r="A317" s="17" t="s">
        <v>295</v>
      </c>
      <c r="B317" s="59"/>
      <c r="C317" s="5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57"/>
      <c r="S317" s="57"/>
      <c r="U317" s="62"/>
      <c r="V317" s="62"/>
      <c r="W317" s="1"/>
      <c r="X317" s="1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9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9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9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9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9"/>
      <c r="FE317" s="8"/>
      <c r="FF317" s="8"/>
    </row>
    <row r="318" spans="1:162" s="2" customFormat="1" ht="17.100000000000001" customHeight="1">
      <c r="A318" s="42" t="s">
        <v>296</v>
      </c>
      <c r="B318" s="58">
        <v>1724</v>
      </c>
      <c r="C318" s="58">
        <v>1536.8</v>
      </c>
      <c r="D318" s="4">
        <f t="shared" si="59"/>
        <v>0.89141531322505796</v>
      </c>
      <c r="E318" s="10">
        <v>15</v>
      </c>
      <c r="F318" s="5">
        <f>F$52</f>
        <v>1</v>
      </c>
      <c r="G318" s="5">
        <v>10</v>
      </c>
      <c r="H318" s="40">
        <f t="shared" si="55"/>
        <v>0.9348491879350348</v>
      </c>
      <c r="I318" s="41">
        <v>34</v>
      </c>
      <c r="J318" s="33">
        <f t="shared" si="60"/>
        <v>3.0909090909090908</v>
      </c>
      <c r="K318" s="33">
        <f t="shared" si="61"/>
        <v>2.9</v>
      </c>
      <c r="L318" s="33">
        <f t="shared" si="62"/>
        <v>-0.19090909090909092</v>
      </c>
      <c r="M318" s="69"/>
      <c r="N318" s="69"/>
      <c r="O318" s="70"/>
      <c r="P318" s="70"/>
      <c r="Q318" s="33">
        <f t="shared" si="63"/>
        <v>2.9</v>
      </c>
      <c r="R318" s="57"/>
      <c r="S318" s="57"/>
      <c r="T318" s="1"/>
      <c r="U318" s="62"/>
      <c r="V318" s="62"/>
      <c r="W318" s="1"/>
      <c r="X318" s="1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9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9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9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9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9"/>
      <c r="FE318" s="8"/>
      <c r="FF318" s="8"/>
    </row>
    <row r="319" spans="1:162" s="2" customFormat="1" ht="17.100000000000001" customHeight="1">
      <c r="A319" s="42" t="s">
        <v>297</v>
      </c>
      <c r="B319" s="58">
        <v>976.6</v>
      </c>
      <c r="C319" s="58">
        <v>622</v>
      </c>
      <c r="D319" s="4">
        <f t="shared" si="59"/>
        <v>0.63690354290395246</v>
      </c>
      <c r="E319" s="10">
        <v>15</v>
      </c>
      <c r="F319" s="5">
        <f t="shared" ref="F319:F332" si="64">F$52</f>
        <v>1</v>
      </c>
      <c r="G319" s="5">
        <v>10</v>
      </c>
      <c r="H319" s="40">
        <f t="shared" si="55"/>
        <v>0.78214212574237141</v>
      </c>
      <c r="I319" s="41">
        <v>106</v>
      </c>
      <c r="J319" s="33">
        <f t="shared" si="60"/>
        <v>9.6363636363636367</v>
      </c>
      <c r="K319" s="33">
        <f t="shared" si="61"/>
        <v>7.5</v>
      </c>
      <c r="L319" s="33">
        <f t="shared" si="62"/>
        <v>-2.1363636363636367</v>
      </c>
      <c r="M319" s="69"/>
      <c r="N319" s="69"/>
      <c r="O319" s="70"/>
      <c r="P319" s="70"/>
      <c r="Q319" s="33">
        <f t="shared" si="63"/>
        <v>7.5</v>
      </c>
      <c r="R319" s="57"/>
      <c r="S319" s="57"/>
      <c r="T319" s="1"/>
      <c r="U319" s="62"/>
      <c r="V319" s="62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9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9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9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9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9"/>
      <c r="FE319" s="8"/>
      <c r="FF319" s="8"/>
    </row>
    <row r="320" spans="1:162" s="2" customFormat="1" ht="17.100000000000001" customHeight="1">
      <c r="A320" s="42" t="s">
        <v>298</v>
      </c>
      <c r="B320" s="58">
        <v>340.6</v>
      </c>
      <c r="C320" s="58">
        <v>311.7</v>
      </c>
      <c r="D320" s="4">
        <f t="shared" si="59"/>
        <v>0.91514973576042269</v>
      </c>
      <c r="E320" s="10">
        <v>15</v>
      </c>
      <c r="F320" s="5">
        <f t="shared" si="64"/>
        <v>1</v>
      </c>
      <c r="G320" s="5">
        <v>10</v>
      </c>
      <c r="H320" s="40">
        <f t="shared" si="55"/>
        <v>0.94908984145625364</v>
      </c>
      <c r="I320" s="41">
        <v>225</v>
      </c>
      <c r="J320" s="33">
        <f t="shared" si="60"/>
        <v>20.454545454545453</v>
      </c>
      <c r="K320" s="33">
        <f t="shared" si="61"/>
        <v>19.399999999999999</v>
      </c>
      <c r="L320" s="33">
        <f t="shared" si="62"/>
        <v>-1.0545454545454547</v>
      </c>
      <c r="M320" s="69"/>
      <c r="N320" s="69"/>
      <c r="O320" s="70"/>
      <c r="P320" s="70"/>
      <c r="Q320" s="33">
        <f t="shared" si="63"/>
        <v>19.399999999999999</v>
      </c>
      <c r="R320" s="57"/>
      <c r="S320" s="57"/>
      <c r="T320" s="1"/>
      <c r="U320" s="62"/>
      <c r="V320" s="62"/>
      <c r="X320" s="57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9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9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9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9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9"/>
      <c r="FE320" s="8"/>
      <c r="FF320" s="8"/>
    </row>
    <row r="321" spans="1:162" s="2" customFormat="1" ht="17.100000000000001" customHeight="1">
      <c r="A321" s="42" t="s">
        <v>299</v>
      </c>
      <c r="B321" s="58">
        <v>108.1</v>
      </c>
      <c r="C321" s="58">
        <v>38.799999999999997</v>
      </c>
      <c r="D321" s="4">
        <f t="shared" si="59"/>
        <v>0.35892691951896394</v>
      </c>
      <c r="E321" s="10">
        <v>15</v>
      </c>
      <c r="F321" s="5">
        <f t="shared" si="64"/>
        <v>1</v>
      </c>
      <c r="G321" s="5">
        <v>10</v>
      </c>
      <c r="H321" s="40">
        <f t="shared" ref="H321:H380" si="65">(D321*E321+F321*G321)/(E321+G321)</f>
        <v>0.61535615171137836</v>
      </c>
      <c r="I321" s="41">
        <v>1273</v>
      </c>
      <c r="J321" s="33">
        <f t="shared" si="60"/>
        <v>115.72727272727273</v>
      </c>
      <c r="K321" s="33">
        <f t="shared" si="61"/>
        <v>71.2</v>
      </c>
      <c r="L321" s="33">
        <f t="shared" si="62"/>
        <v>-44.527272727272731</v>
      </c>
      <c r="M321" s="69"/>
      <c r="N321" s="69"/>
      <c r="O321" s="70"/>
      <c r="P321" s="70"/>
      <c r="Q321" s="33">
        <f t="shared" si="63"/>
        <v>71.2</v>
      </c>
      <c r="R321" s="57"/>
      <c r="S321" s="57"/>
      <c r="T321" s="1"/>
      <c r="U321" s="62"/>
      <c r="V321" s="62"/>
      <c r="W321" s="1"/>
      <c r="X321" s="1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9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9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9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9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9"/>
      <c r="FE321" s="8"/>
      <c r="FF321" s="8"/>
    </row>
    <row r="322" spans="1:162" s="2" customFormat="1" ht="17.100000000000001" customHeight="1">
      <c r="A322" s="42" t="s">
        <v>300</v>
      </c>
      <c r="B322" s="58">
        <v>125</v>
      </c>
      <c r="C322" s="58">
        <v>49.7</v>
      </c>
      <c r="D322" s="4">
        <f t="shared" si="59"/>
        <v>0.39760000000000001</v>
      </c>
      <c r="E322" s="10">
        <v>15</v>
      </c>
      <c r="F322" s="5">
        <f t="shared" si="64"/>
        <v>1</v>
      </c>
      <c r="G322" s="5">
        <v>10</v>
      </c>
      <c r="H322" s="40">
        <f t="shared" si="65"/>
        <v>0.63856000000000002</v>
      </c>
      <c r="I322" s="41">
        <v>1223</v>
      </c>
      <c r="J322" s="33">
        <f t="shared" si="60"/>
        <v>111.18181818181819</v>
      </c>
      <c r="K322" s="33">
        <f t="shared" si="61"/>
        <v>71</v>
      </c>
      <c r="L322" s="33">
        <f t="shared" si="62"/>
        <v>-40.181818181818187</v>
      </c>
      <c r="M322" s="69"/>
      <c r="N322" s="69"/>
      <c r="O322" s="70"/>
      <c r="P322" s="70"/>
      <c r="Q322" s="33">
        <f t="shared" si="63"/>
        <v>71</v>
      </c>
      <c r="R322" s="57"/>
      <c r="U322" s="62"/>
      <c r="V322" s="62"/>
      <c r="W322" s="1"/>
      <c r="X322" s="1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9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9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9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9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9"/>
      <c r="FE322" s="8"/>
      <c r="FF322" s="8"/>
    </row>
    <row r="323" spans="1:162" s="2" customFormat="1" ht="17.100000000000001" customHeight="1">
      <c r="A323" s="42" t="s">
        <v>301</v>
      </c>
      <c r="B323" s="58">
        <v>213.5</v>
      </c>
      <c r="C323" s="58">
        <v>246.1</v>
      </c>
      <c r="D323" s="4">
        <f t="shared" si="59"/>
        <v>1.1526932084309134</v>
      </c>
      <c r="E323" s="10">
        <v>15</v>
      </c>
      <c r="F323" s="5">
        <f t="shared" si="64"/>
        <v>1</v>
      </c>
      <c r="G323" s="5">
        <v>10</v>
      </c>
      <c r="H323" s="40">
        <f t="shared" si="65"/>
        <v>1.091615925058548</v>
      </c>
      <c r="I323" s="41">
        <v>573</v>
      </c>
      <c r="J323" s="33">
        <f t="shared" si="60"/>
        <v>52.090909090909093</v>
      </c>
      <c r="K323" s="33">
        <f t="shared" si="61"/>
        <v>56.9</v>
      </c>
      <c r="L323" s="33">
        <f t="shared" si="62"/>
        <v>4.8090909090909051</v>
      </c>
      <c r="M323" s="69"/>
      <c r="N323" s="69"/>
      <c r="O323" s="70"/>
      <c r="P323" s="70"/>
      <c r="Q323" s="33">
        <f t="shared" si="63"/>
        <v>56.9</v>
      </c>
      <c r="R323" s="57"/>
      <c r="S323" s="57"/>
      <c r="T323" s="1"/>
      <c r="U323" s="62"/>
      <c r="V323" s="62"/>
      <c r="W323" s="1"/>
      <c r="X323" s="1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9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9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9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9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9"/>
      <c r="FE323" s="8"/>
      <c r="FF323" s="8"/>
    </row>
    <row r="324" spans="1:162" s="2" customFormat="1" ht="17.100000000000001" customHeight="1">
      <c r="A324" s="42" t="s">
        <v>302</v>
      </c>
      <c r="B324" s="58">
        <v>274.89999999999998</v>
      </c>
      <c r="C324" s="58">
        <v>339.2</v>
      </c>
      <c r="D324" s="4">
        <f t="shared" si="59"/>
        <v>1.2033903237540924</v>
      </c>
      <c r="E324" s="10">
        <v>15</v>
      </c>
      <c r="F324" s="5">
        <f t="shared" si="64"/>
        <v>1</v>
      </c>
      <c r="G324" s="5">
        <v>10</v>
      </c>
      <c r="H324" s="40">
        <f t="shared" si="65"/>
        <v>1.1220341942524554</v>
      </c>
      <c r="I324" s="41">
        <v>9</v>
      </c>
      <c r="J324" s="33">
        <f t="shared" si="60"/>
        <v>0.81818181818181823</v>
      </c>
      <c r="K324" s="33">
        <f t="shared" si="61"/>
        <v>0.9</v>
      </c>
      <c r="L324" s="33">
        <f t="shared" si="62"/>
        <v>8.181818181818179E-2</v>
      </c>
      <c r="M324" s="69"/>
      <c r="N324" s="69"/>
      <c r="O324" s="70"/>
      <c r="P324" s="70"/>
      <c r="Q324" s="33">
        <f t="shared" si="63"/>
        <v>0.9</v>
      </c>
      <c r="R324" s="57"/>
      <c r="S324" s="57"/>
      <c r="U324" s="62"/>
      <c r="V324" s="62"/>
      <c r="W324" s="1"/>
      <c r="X324" s="1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9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9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9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9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9"/>
      <c r="FE324" s="8"/>
      <c r="FF324" s="8"/>
    </row>
    <row r="325" spans="1:162" s="2" customFormat="1" ht="16.5" customHeight="1">
      <c r="A325" s="42" t="s">
        <v>303</v>
      </c>
      <c r="B325" s="58">
        <v>146.5</v>
      </c>
      <c r="C325" s="58">
        <v>40.4</v>
      </c>
      <c r="D325" s="4">
        <f t="shared" si="59"/>
        <v>0.27576791808873719</v>
      </c>
      <c r="E325" s="10">
        <v>15</v>
      </c>
      <c r="F325" s="5">
        <f t="shared" si="64"/>
        <v>1</v>
      </c>
      <c r="G325" s="5">
        <v>10</v>
      </c>
      <c r="H325" s="40">
        <f t="shared" si="65"/>
        <v>0.56546075085324232</v>
      </c>
      <c r="I325" s="41">
        <v>528</v>
      </c>
      <c r="J325" s="33">
        <f t="shared" si="60"/>
        <v>48</v>
      </c>
      <c r="K325" s="33">
        <f t="shared" si="61"/>
        <v>27.1</v>
      </c>
      <c r="L325" s="33">
        <f t="shared" si="62"/>
        <v>-20.9</v>
      </c>
      <c r="M325" s="69"/>
      <c r="N325" s="69"/>
      <c r="O325" s="70"/>
      <c r="P325" s="70"/>
      <c r="Q325" s="33">
        <f t="shared" si="63"/>
        <v>27.1</v>
      </c>
      <c r="R325" s="57"/>
      <c r="S325" s="57"/>
      <c r="T325" s="1"/>
      <c r="U325" s="62"/>
      <c r="V325" s="62"/>
      <c r="W325" s="1"/>
      <c r="X325" s="1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9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9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9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9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9"/>
      <c r="FE325" s="8"/>
      <c r="FF325" s="8"/>
    </row>
    <row r="326" spans="1:162" s="2" customFormat="1" ht="17.100000000000001" customHeight="1">
      <c r="A326" s="42" t="s">
        <v>304</v>
      </c>
      <c r="B326" s="58">
        <v>155.30000000000001</v>
      </c>
      <c r="C326" s="58">
        <v>88.1</v>
      </c>
      <c r="D326" s="4">
        <f t="shared" si="59"/>
        <v>0.56728911783644553</v>
      </c>
      <c r="E326" s="10">
        <v>15</v>
      </c>
      <c r="F326" s="5">
        <f t="shared" si="64"/>
        <v>1</v>
      </c>
      <c r="G326" s="5">
        <v>10</v>
      </c>
      <c r="H326" s="40">
        <f t="shared" si="65"/>
        <v>0.74037347070186743</v>
      </c>
      <c r="I326" s="41">
        <v>1126</v>
      </c>
      <c r="J326" s="33">
        <f t="shared" si="60"/>
        <v>102.36363636363636</v>
      </c>
      <c r="K326" s="33">
        <f t="shared" si="61"/>
        <v>75.8</v>
      </c>
      <c r="L326" s="33">
        <f t="shared" si="62"/>
        <v>-26.563636363636363</v>
      </c>
      <c r="M326" s="69"/>
      <c r="N326" s="69"/>
      <c r="O326" s="70"/>
      <c r="P326" s="70"/>
      <c r="Q326" s="33">
        <f t="shared" si="63"/>
        <v>75.8</v>
      </c>
      <c r="R326" s="57"/>
      <c r="S326" s="57"/>
      <c r="T326" s="1"/>
      <c r="U326" s="62"/>
      <c r="V326" s="62"/>
      <c r="W326" s="1"/>
      <c r="X326" s="1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9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9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9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9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9"/>
      <c r="FE326" s="8"/>
      <c r="FF326" s="8"/>
    </row>
    <row r="327" spans="1:162" s="2" customFormat="1" ht="17.100000000000001" customHeight="1">
      <c r="A327" s="42" t="s">
        <v>305</v>
      </c>
      <c r="B327" s="58">
        <v>172.8</v>
      </c>
      <c r="C327" s="58">
        <v>261</v>
      </c>
      <c r="D327" s="4">
        <f t="shared" si="59"/>
        <v>1.2310416666666666</v>
      </c>
      <c r="E327" s="10">
        <v>15</v>
      </c>
      <c r="F327" s="5">
        <f t="shared" si="64"/>
        <v>1</v>
      </c>
      <c r="G327" s="5">
        <v>10</v>
      </c>
      <c r="H327" s="40">
        <f t="shared" si="65"/>
        <v>1.138625</v>
      </c>
      <c r="I327" s="41">
        <v>230</v>
      </c>
      <c r="J327" s="33">
        <f t="shared" si="60"/>
        <v>20.90909090909091</v>
      </c>
      <c r="K327" s="33">
        <f t="shared" si="61"/>
        <v>23.8</v>
      </c>
      <c r="L327" s="33">
        <f t="shared" si="62"/>
        <v>2.8909090909090907</v>
      </c>
      <c r="M327" s="69"/>
      <c r="N327" s="69"/>
      <c r="O327" s="70"/>
      <c r="P327" s="70"/>
      <c r="Q327" s="33">
        <f t="shared" si="63"/>
        <v>23.8</v>
      </c>
      <c r="R327" s="57"/>
      <c r="S327" s="57"/>
      <c r="T327" s="1"/>
      <c r="U327" s="62"/>
      <c r="V327" s="62"/>
      <c r="W327" s="1"/>
      <c r="X327" s="1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9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9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9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9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9"/>
      <c r="FE327" s="8"/>
      <c r="FF327" s="8"/>
    </row>
    <row r="328" spans="1:162" s="2" customFormat="1" ht="17.100000000000001" customHeight="1">
      <c r="A328" s="42" t="s">
        <v>306</v>
      </c>
      <c r="B328" s="58">
        <v>33.299999999999997</v>
      </c>
      <c r="C328" s="58">
        <v>47</v>
      </c>
      <c r="D328" s="4">
        <f t="shared" si="59"/>
        <v>1.221141141141141</v>
      </c>
      <c r="E328" s="10">
        <v>15</v>
      </c>
      <c r="F328" s="5">
        <f t="shared" si="64"/>
        <v>1</v>
      </c>
      <c r="G328" s="5">
        <v>10</v>
      </c>
      <c r="H328" s="40">
        <f t="shared" si="65"/>
        <v>1.1326846846846845</v>
      </c>
      <c r="I328" s="41">
        <v>1311</v>
      </c>
      <c r="J328" s="33">
        <f t="shared" si="60"/>
        <v>119.18181818181819</v>
      </c>
      <c r="K328" s="33">
        <f t="shared" si="61"/>
        <v>135</v>
      </c>
      <c r="L328" s="33">
        <f t="shared" si="62"/>
        <v>15.818181818181813</v>
      </c>
      <c r="M328" s="69"/>
      <c r="N328" s="69"/>
      <c r="O328" s="70"/>
      <c r="P328" s="70"/>
      <c r="Q328" s="33">
        <f t="shared" si="63"/>
        <v>135</v>
      </c>
      <c r="R328" s="57"/>
      <c r="S328" s="57"/>
      <c r="T328" s="1"/>
      <c r="U328" s="62"/>
      <c r="V328" s="62"/>
      <c r="W328" s="1"/>
      <c r="X328" s="1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9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9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9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9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9"/>
      <c r="FE328" s="8"/>
      <c r="FF328" s="8"/>
    </row>
    <row r="329" spans="1:162" s="2" customFormat="1" ht="17.100000000000001" customHeight="1">
      <c r="A329" s="42" t="s">
        <v>307</v>
      </c>
      <c r="B329" s="58">
        <v>146.30000000000001</v>
      </c>
      <c r="C329" s="58">
        <v>42.1</v>
      </c>
      <c r="D329" s="4">
        <f t="shared" si="59"/>
        <v>0.28776486671223511</v>
      </c>
      <c r="E329" s="10">
        <v>15</v>
      </c>
      <c r="F329" s="5">
        <f t="shared" si="64"/>
        <v>1</v>
      </c>
      <c r="G329" s="5">
        <v>10</v>
      </c>
      <c r="H329" s="40">
        <f t="shared" si="65"/>
        <v>0.57265892002734109</v>
      </c>
      <c r="I329" s="41">
        <v>1479</v>
      </c>
      <c r="J329" s="33">
        <f t="shared" si="60"/>
        <v>134.45454545454547</v>
      </c>
      <c r="K329" s="33">
        <f t="shared" si="61"/>
        <v>77</v>
      </c>
      <c r="L329" s="33">
        <f t="shared" si="62"/>
        <v>-57.454545454545467</v>
      </c>
      <c r="M329" s="69"/>
      <c r="N329" s="69"/>
      <c r="O329" s="70"/>
      <c r="P329" s="70"/>
      <c r="Q329" s="33">
        <f t="shared" si="63"/>
        <v>77</v>
      </c>
      <c r="R329" s="57"/>
      <c r="S329" s="57"/>
      <c r="T329" s="1"/>
      <c r="U329" s="62"/>
      <c r="V329" s="62"/>
      <c r="W329" s="1"/>
      <c r="X329" s="1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9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9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9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9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9"/>
      <c r="FE329" s="8"/>
      <c r="FF329" s="8"/>
    </row>
    <row r="330" spans="1:162" s="2" customFormat="1" ht="17.100000000000001" customHeight="1">
      <c r="A330" s="42" t="s">
        <v>308</v>
      </c>
      <c r="B330" s="58">
        <v>30.4</v>
      </c>
      <c r="C330" s="58">
        <v>22.9</v>
      </c>
      <c r="D330" s="4">
        <f t="shared" si="59"/>
        <v>0.75328947368421051</v>
      </c>
      <c r="E330" s="10">
        <v>15</v>
      </c>
      <c r="F330" s="5">
        <f t="shared" si="64"/>
        <v>1</v>
      </c>
      <c r="G330" s="5">
        <v>10</v>
      </c>
      <c r="H330" s="40">
        <f t="shared" si="65"/>
        <v>0.85197368421052633</v>
      </c>
      <c r="I330" s="41">
        <v>1185</v>
      </c>
      <c r="J330" s="33">
        <f t="shared" si="60"/>
        <v>107.72727272727273</v>
      </c>
      <c r="K330" s="33">
        <f t="shared" si="61"/>
        <v>91.8</v>
      </c>
      <c r="L330" s="33">
        <f t="shared" si="62"/>
        <v>-15.927272727272737</v>
      </c>
      <c r="M330" s="69"/>
      <c r="N330" s="69"/>
      <c r="O330" s="70"/>
      <c r="P330" s="70"/>
      <c r="Q330" s="33">
        <f t="shared" si="63"/>
        <v>91.8</v>
      </c>
      <c r="R330" s="57"/>
      <c r="S330" s="57"/>
      <c r="T330" s="1"/>
      <c r="U330" s="62"/>
      <c r="V330" s="62"/>
      <c r="W330" s="1"/>
      <c r="X330" s="1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9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9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9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9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9"/>
      <c r="FE330" s="8"/>
      <c r="FF330" s="8"/>
    </row>
    <row r="331" spans="1:162" s="2" customFormat="1" ht="17.100000000000001" customHeight="1">
      <c r="A331" s="42" t="s">
        <v>309</v>
      </c>
      <c r="B331" s="58">
        <v>145.6</v>
      </c>
      <c r="C331" s="58">
        <v>146.19999999999999</v>
      </c>
      <c r="D331" s="4">
        <f t="shared" si="59"/>
        <v>1.0041208791208791</v>
      </c>
      <c r="E331" s="10">
        <v>15</v>
      </c>
      <c r="F331" s="5">
        <f t="shared" si="64"/>
        <v>1</v>
      </c>
      <c r="G331" s="5">
        <v>10</v>
      </c>
      <c r="H331" s="40">
        <f t="shared" si="65"/>
        <v>1.0024725274725275</v>
      </c>
      <c r="I331" s="41">
        <v>1403</v>
      </c>
      <c r="J331" s="33">
        <f t="shared" si="60"/>
        <v>127.54545454545455</v>
      </c>
      <c r="K331" s="33">
        <f t="shared" si="61"/>
        <v>127.9</v>
      </c>
      <c r="L331" s="33">
        <f t="shared" si="62"/>
        <v>0.35454545454545894</v>
      </c>
      <c r="M331" s="69"/>
      <c r="N331" s="69"/>
      <c r="O331" s="70"/>
      <c r="P331" s="70"/>
      <c r="Q331" s="33">
        <f t="shared" si="63"/>
        <v>127.9</v>
      </c>
      <c r="R331" s="57"/>
      <c r="S331" s="57"/>
      <c r="T331" s="1"/>
      <c r="U331" s="62"/>
      <c r="V331" s="62"/>
      <c r="W331" s="1"/>
      <c r="X331" s="1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9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9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9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9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9"/>
      <c r="FE331" s="8"/>
      <c r="FF331" s="8"/>
    </row>
    <row r="332" spans="1:162" s="2" customFormat="1" ht="17.100000000000001" customHeight="1">
      <c r="A332" s="42" t="s">
        <v>310</v>
      </c>
      <c r="B332" s="58">
        <v>70.099999999999994</v>
      </c>
      <c r="C332" s="58">
        <v>47</v>
      </c>
      <c r="D332" s="4">
        <f t="shared" si="59"/>
        <v>0.67047075606276751</v>
      </c>
      <c r="E332" s="10">
        <v>15</v>
      </c>
      <c r="F332" s="5">
        <f t="shared" si="64"/>
        <v>1</v>
      </c>
      <c r="G332" s="5">
        <v>10</v>
      </c>
      <c r="H332" s="40">
        <f t="shared" si="65"/>
        <v>0.80228245363766049</v>
      </c>
      <c r="I332" s="41">
        <v>857</v>
      </c>
      <c r="J332" s="33">
        <f t="shared" si="60"/>
        <v>77.909090909090907</v>
      </c>
      <c r="K332" s="33">
        <f t="shared" si="61"/>
        <v>62.5</v>
      </c>
      <c r="L332" s="33">
        <f t="shared" si="62"/>
        <v>-15.409090909090907</v>
      </c>
      <c r="M332" s="69"/>
      <c r="N332" s="69"/>
      <c r="O332" s="70"/>
      <c r="P332" s="70"/>
      <c r="Q332" s="33">
        <f t="shared" si="63"/>
        <v>62.5</v>
      </c>
      <c r="T332" s="1"/>
      <c r="U332" s="62"/>
      <c r="V332" s="62"/>
      <c r="W332" s="1"/>
      <c r="X332" s="1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9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9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9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9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9"/>
      <c r="FE332" s="8"/>
      <c r="FF332" s="8"/>
    </row>
    <row r="333" spans="1:162" s="2" customFormat="1" ht="17.100000000000001" customHeight="1">
      <c r="A333" s="17" t="s">
        <v>311</v>
      </c>
      <c r="B333" s="59"/>
      <c r="C333" s="59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57"/>
      <c r="S333" s="57"/>
      <c r="T333" s="1"/>
      <c r="U333" s="62"/>
      <c r="V333" s="62"/>
      <c r="W333" s="1"/>
      <c r="X333" s="1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9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9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9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9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9"/>
      <c r="FE333" s="8"/>
      <c r="FF333" s="8"/>
    </row>
    <row r="334" spans="1:162" s="2" customFormat="1" ht="17.100000000000001" customHeight="1">
      <c r="A334" s="13" t="s">
        <v>312</v>
      </c>
      <c r="B334" s="58">
        <v>12</v>
      </c>
      <c r="C334" s="58">
        <v>7.1</v>
      </c>
      <c r="D334" s="4">
        <f t="shared" si="59"/>
        <v>0.59166666666666667</v>
      </c>
      <c r="E334" s="10">
        <v>15</v>
      </c>
      <c r="F334" s="5">
        <f>F$53</f>
        <v>1</v>
      </c>
      <c r="G334" s="5">
        <v>10</v>
      </c>
      <c r="H334" s="40">
        <f t="shared" si="65"/>
        <v>0.755</v>
      </c>
      <c r="I334" s="41">
        <v>2167</v>
      </c>
      <c r="J334" s="33">
        <f t="shared" si="60"/>
        <v>197</v>
      </c>
      <c r="K334" s="33">
        <f t="shared" si="61"/>
        <v>148.69999999999999</v>
      </c>
      <c r="L334" s="33">
        <f t="shared" si="62"/>
        <v>-48.300000000000011</v>
      </c>
      <c r="M334" s="69"/>
      <c r="N334" s="69"/>
      <c r="O334" s="70"/>
      <c r="P334" s="70"/>
      <c r="Q334" s="33">
        <f t="shared" si="63"/>
        <v>148.69999999999999</v>
      </c>
      <c r="R334" s="57"/>
      <c r="S334" s="57"/>
      <c r="T334" s="1"/>
      <c r="U334" s="62"/>
      <c r="V334" s="62"/>
      <c r="W334" s="1"/>
      <c r="X334" s="1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9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9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9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9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9"/>
      <c r="FE334" s="8"/>
      <c r="FF334" s="8"/>
    </row>
    <row r="335" spans="1:162" s="2" customFormat="1" ht="17.100000000000001" customHeight="1">
      <c r="A335" s="13" t="s">
        <v>313</v>
      </c>
      <c r="B335" s="58">
        <v>7.9</v>
      </c>
      <c r="C335" s="58">
        <v>7.1</v>
      </c>
      <c r="D335" s="4">
        <f t="shared" si="59"/>
        <v>0.89873417721518978</v>
      </c>
      <c r="E335" s="10">
        <v>15</v>
      </c>
      <c r="F335" s="5">
        <f t="shared" ref="F335:F344" si="66">F$53</f>
        <v>1</v>
      </c>
      <c r="G335" s="5">
        <v>10</v>
      </c>
      <c r="H335" s="40">
        <f t="shared" si="65"/>
        <v>0.93924050632911393</v>
      </c>
      <c r="I335" s="41">
        <v>1854</v>
      </c>
      <c r="J335" s="33">
        <f t="shared" si="60"/>
        <v>168.54545454545453</v>
      </c>
      <c r="K335" s="33">
        <f t="shared" si="61"/>
        <v>158.30000000000001</v>
      </c>
      <c r="L335" s="33">
        <f t="shared" si="62"/>
        <v>-10.245454545454521</v>
      </c>
      <c r="M335" s="69"/>
      <c r="N335" s="69"/>
      <c r="O335" s="70"/>
      <c r="P335" s="70"/>
      <c r="Q335" s="33">
        <f t="shared" si="63"/>
        <v>158.30000000000001</v>
      </c>
      <c r="R335" s="57"/>
      <c r="S335" s="57"/>
      <c r="U335" s="62"/>
      <c r="V335" s="62"/>
      <c r="W335" s="1"/>
      <c r="X335" s="1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9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9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9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9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9"/>
      <c r="FE335" s="8"/>
      <c r="FF335" s="8"/>
    </row>
    <row r="336" spans="1:162" s="2" customFormat="1" ht="17.100000000000001" customHeight="1">
      <c r="A336" s="13" t="s">
        <v>266</v>
      </c>
      <c r="B336" s="58">
        <v>119.5</v>
      </c>
      <c r="C336" s="58">
        <v>44</v>
      </c>
      <c r="D336" s="4">
        <f t="shared" si="59"/>
        <v>0.3682008368200837</v>
      </c>
      <c r="E336" s="10">
        <v>15</v>
      </c>
      <c r="F336" s="5">
        <f t="shared" si="66"/>
        <v>1</v>
      </c>
      <c r="G336" s="5">
        <v>10</v>
      </c>
      <c r="H336" s="40">
        <f t="shared" si="65"/>
        <v>0.6209205020920503</v>
      </c>
      <c r="I336" s="41">
        <v>1635</v>
      </c>
      <c r="J336" s="33">
        <f t="shared" si="60"/>
        <v>148.63636363636363</v>
      </c>
      <c r="K336" s="33">
        <f t="shared" si="61"/>
        <v>92.3</v>
      </c>
      <c r="L336" s="33">
        <f t="shared" si="62"/>
        <v>-56.336363636363629</v>
      </c>
      <c r="M336" s="69"/>
      <c r="N336" s="69"/>
      <c r="O336" s="70"/>
      <c r="P336" s="70"/>
      <c r="Q336" s="33">
        <f t="shared" si="63"/>
        <v>92.3</v>
      </c>
      <c r="R336" s="57"/>
      <c r="S336" s="57"/>
      <c r="T336" s="1"/>
      <c r="U336" s="62"/>
      <c r="V336" s="62"/>
      <c r="W336" s="1"/>
      <c r="X336" s="1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9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9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9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9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9"/>
      <c r="FE336" s="8"/>
      <c r="FF336" s="8"/>
    </row>
    <row r="337" spans="1:162" s="2" customFormat="1" ht="17.100000000000001" customHeight="1">
      <c r="A337" s="13" t="s">
        <v>314</v>
      </c>
      <c r="B337" s="58">
        <v>0</v>
      </c>
      <c r="C337" s="58">
        <v>26</v>
      </c>
      <c r="D337" s="4">
        <f t="shared" si="59"/>
        <v>1</v>
      </c>
      <c r="E337" s="10">
        <v>15</v>
      </c>
      <c r="F337" s="5">
        <f t="shared" si="66"/>
        <v>1</v>
      </c>
      <c r="G337" s="5">
        <v>10</v>
      </c>
      <c r="H337" s="40">
        <f t="shared" si="65"/>
        <v>1</v>
      </c>
      <c r="I337" s="41">
        <v>2826</v>
      </c>
      <c r="J337" s="33">
        <f t="shared" si="60"/>
        <v>256.90909090909093</v>
      </c>
      <c r="K337" s="33">
        <f t="shared" si="61"/>
        <v>256.89999999999998</v>
      </c>
      <c r="L337" s="33">
        <f t="shared" si="62"/>
        <v>-9.0909090909576662E-3</v>
      </c>
      <c r="M337" s="69"/>
      <c r="N337" s="69"/>
      <c r="O337" s="70"/>
      <c r="P337" s="70"/>
      <c r="Q337" s="33">
        <f t="shared" si="63"/>
        <v>256.89999999999998</v>
      </c>
      <c r="R337" s="57"/>
      <c r="S337" s="57"/>
      <c r="T337" s="1"/>
      <c r="U337" s="62"/>
      <c r="V337" s="62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9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9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9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9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9"/>
      <c r="FE337" s="8"/>
      <c r="FF337" s="8"/>
    </row>
    <row r="338" spans="1:162" s="2" customFormat="1" ht="17.100000000000001" customHeight="1">
      <c r="A338" s="13" t="s">
        <v>315</v>
      </c>
      <c r="B338" s="58">
        <v>312.60000000000002</v>
      </c>
      <c r="C338" s="58">
        <v>215.6</v>
      </c>
      <c r="D338" s="4">
        <f t="shared" si="59"/>
        <v>0.68969929622520787</v>
      </c>
      <c r="E338" s="10">
        <v>15</v>
      </c>
      <c r="F338" s="5">
        <f t="shared" si="66"/>
        <v>1</v>
      </c>
      <c r="G338" s="5">
        <v>10</v>
      </c>
      <c r="H338" s="40">
        <f t="shared" si="65"/>
        <v>0.81381957773512481</v>
      </c>
      <c r="I338" s="41">
        <v>2798</v>
      </c>
      <c r="J338" s="33">
        <f t="shared" si="60"/>
        <v>254.36363636363637</v>
      </c>
      <c r="K338" s="33">
        <f t="shared" si="61"/>
        <v>207</v>
      </c>
      <c r="L338" s="33">
        <f t="shared" si="62"/>
        <v>-47.363636363636374</v>
      </c>
      <c r="M338" s="69"/>
      <c r="N338" s="69"/>
      <c r="O338" s="70"/>
      <c r="P338" s="70"/>
      <c r="Q338" s="33">
        <f t="shared" si="63"/>
        <v>207</v>
      </c>
      <c r="R338" s="57"/>
      <c r="S338" s="57"/>
      <c r="U338" s="62"/>
      <c r="V338" s="62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9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9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9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9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9"/>
      <c r="FE338" s="8"/>
      <c r="FF338" s="8"/>
    </row>
    <row r="339" spans="1:162" s="2" customFormat="1" ht="17.100000000000001" customHeight="1">
      <c r="A339" s="13" t="s">
        <v>316</v>
      </c>
      <c r="B339" s="58">
        <v>91.1</v>
      </c>
      <c r="C339" s="58">
        <v>246.6</v>
      </c>
      <c r="D339" s="4">
        <f t="shared" si="59"/>
        <v>1.3</v>
      </c>
      <c r="E339" s="10">
        <v>15</v>
      </c>
      <c r="F339" s="5">
        <f t="shared" si="66"/>
        <v>1</v>
      </c>
      <c r="G339" s="5">
        <v>10</v>
      </c>
      <c r="H339" s="40">
        <f t="shared" si="65"/>
        <v>1.18</v>
      </c>
      <c r="I339" s="41">
        <v>2771</v>
      </c>
      <c r="J339" s="33">
        <f t="shared" si="60"/>
        <v>251.90909090909091</v>
      </c>
      <c r="K339" s="33">
        <f t="shared" si="61"/>
        <v>297.3</v>
      </c>
      <c r="L339" s="33">
        <f t="shared" si="62"/>
        <v>45.390909090909105</v>
      </c>
      <c r="M339" s="69"/>
      <c r="N339" s="69"/>
      <c r="O339" s="70"/>
      <c r="P339" s="70"/>
      <c r="Q339" s="33">
        <f t="shared" si="63"/>
        <v>297.3</v>
      </c>
      <c r="R339" s="57"/>
      <c r="S339" s="57"/>
      <c r="U339" s="62"/>
      <c r="V339" s="62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9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9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9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9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9"/>
      <c r="FE339" s="8"/>
      <c r="FF339" s="8"/>
    </row>
    <row r="340" spans="1:162" s="2" customFormat="1" ht="17.100000000000001" customHeight="1">
      <c r="A340" s="13" t="s">
        <v>317</v>
      </c>
      <c r="B340" s="58">
        <v>478.3</v>
      </c>
      <c r="C340" s="58">
        <v>420.2</v>
      </c>
      <c r="D340" s="4">
        <f t="shared" si="59"/>
        <v>0.87852812042651052</v>
      </c>
      <c r="E340" s="10">
        <v>15</v>
      </c>
      <c r="F340" s="5">
        <f t="shared" si="66"/>
        <v>1</v>
      </c>
      <c r="G340" s="5">
        <v>10</v>
      </c>
      <c r="H340" s="40">
        <f t="shared" si="65"/>
        <v>0.92711687225590622</v>
      </c>
      <c r="I340" s="41">
        <v>2042</v>
      </c>
      <c r="J340" s="33">
        <f t="shared" si="60"/>
        <v>185.63636363636363</v>
      </c>
      <c r="K340" s="33">
        <f t="shared" si="61"/>
        <v>172.1</v>
      </c>
      <c r="L340" s="33">
        <f t="shared" si="62"/>
        <v>-13.536363636363632</v>
      </c>
      <c r="M340" s="69"/>
      <c r="N340" s="69"/>
      <c r="O340" s="70"/>
      <c r="P340" s="70"/>
      <c r="Q340" s="33">
        <f t="shared" si="63"/>
        <v>172.1</v>
      </c>
      <c r="R340" s="57"/>
      <c r="S340" s="57"/>
      <c r="U340" s="62"/>
      <c r="V340" s="62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9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9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9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9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9"/>
      <c r="FE340" s="8"/>
      <c r="FF340" s="8"/>
    </row>
    <row r="341" spans="1:162" s="2" customFormat="1" ht="17.100000000000001" customHeight="1">
      <c r="A341" s="13" t="s">
        <v>318</v>
      </c>
      <c r="B341" s="58">
        <v>95.8</v>
      </c>
      <c r="C341" s="58">
        <v>42</v>
      </c>
      <c r="D341" s="4">
        <f t="shared" si="59"/>
        <v>0.43841336116910229</v>
      </c>
      <c r="E341" s="10">
        <v>15</v>
      </c>
      <c r="F341" s="5">
        <f t="shared" si="66"/>
        <v>1</v>
      </c>
      <c r="G341" s="5">
        <v>10</v>
      </c>
      <c r="H341" s="40">
        <f t="shared" si="65"/>
        <v>0.6630480167014613</v>
      </c>
      <c r="I341" s="41">
        <v>1877</v>
      </c>
      <c r="J341" s="33">
        <f t="shared" si="60"/>
        <v>170.63636363636363</v>
      </c>
      <c r="K341" s="33">
        <f t="shared" si="61"/>
        <v>113.1</v>
      </c>
      <c r="L341" s="33">
        <f t="shared" si="62"/>
        <v>-57.536363636363632</v>
      </c>
      <c r="M341" s="69"/>
      <c r="N341" s="69"/>
      <c r="O341" s="70"/>
      <c r="P341" s="70"/>
      <c r="Q341" s="33">
        <f t="shared" si="63"/>
        <v>113.1</v>
      </c>
      <c r="R341" s="57"/>
      <c r="S341" s="57"/>
      <c r="T341" s="1"/>
      <c r="U341" s="62"/>
      <c r="V341" s="62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9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9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9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9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9"/>
      <c r="FE341" s="8"/>
      <c r="FF341" s="8"/>
    </row>
    <row r="342" spans="1:162" s="2" customFormat="1" ht="17.100000000000001" customHeight="1">
      <c r="A342" s="13" t="s">
        <v>319</v>
      </c>
      <c r="B342" s="58">
        <v>4.3</v>
      </c>
      <c r="C342" s="58">
        <v>8.1</v>
      </c>
      <c r="D342" s="4">
        <f t="shared" si="59"/>
        <v>1.2683720930232558</v>
      </c>
      <c r="E342" s="10">
        <v>15</v>
      </c>
      <c r="F342" s="5">
        <f t="shared" si="66"/>
        <v>1</v>
      </c>
      <c r="G342" s="5">
        <v>10</v>
      </c>
      <c r="H342" s="40">
        <f t="shared" si="65"/>
        <v>1.1610232558139535</v>
      </c>
      <c r="I342" s="41">
        <v>1664</v>
      </c>
      <c r="J342" s="33">
        <f t="shared" si="60"/>
        <v>151.27272727272728</v>
      </c>
      <c r="K342" s="33">
        <f t="shared" si="61"/>
        <v>175.6</v>
      </c>
      <c r="L342" s="33">
        <f t="shared" si="62"/>
        <v>24.327272727272714</v>
      </c>
      <c r="M342" s="69"/>
      <c r="N342" s="69"/>
      <c r="O342" s="70"/>
      <c r="P342" s="70"/>
      <c r="Q342" s="33">
        <f t="shared" si="63"/>
        <v>175.6</v>
      </c>
      <c r="T342" s="1"/>
      <c r="U342" s="62"/>
      <c r="V342" s="62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9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9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9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9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9"/>
      <c r="FE342" s="8"/>
      <c r="FF342" s="8"/>
    </row>
    <row r="343" spans="1:162" s="2" customFormat="1" ht="17.100000000000001" customHeight="1">
      <c r="A343" s="13" t="s">
        <v>320</v>
      </c>
      <c r="B343" s="58">
        <v>46.3</v>
      </c>
      <c r="C343" s="58">
        <v>25.8</v>
      </c>
      <c r="D343" s="4">
        <f t="shared" si="59"/>
        <v>0.55723542116630675</v>
      </c>
      <c r="E343" s="10">
        <v>15</v>
      </c>
      <c r="F343" s="5">
        <f t="shared" si="66"/>
        <v>1</v>
      </c>
      <c r="G343" s="5">
        <v>10</v>
      </c>
      <c r="H343" s="40">
        <f t="shared" si="65"/>
        <v>0.73434125269978412</v>
      </c>
      <c r="I343" s="41">
        <v>2079</v>
      </c>
      <c r="J343" s="33">
        <f t="shared" si="60"/>
        <v>189</v>
      </c>
      <c r="K343" s="33">
        <f t="shared" si="61"/>
        <v>138.80000000000001</v>
      </c>
      <c r="L343" s="33">
        <f t="shared" si="62"/>
        <v>-50.199999999999989</v>
      </c>
      <c r="M343" s="69"/>
      <c r="N343" s="69"/>
      <c r="O343" s="70"/>
      <c r="P343" s="70"/>
      <c r="Q343" s="33">
        <f t="shared" si="63"/>
        <v>138.80000000000001</v>
      </c>
      <c r="R343" s="57"/>
      <c r="S343" s="57"/>
      <c r="U343" s="62"/>
      <c r="V343" s="62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9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9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9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9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9"/>
      <c r="FE343" s="8"/>
      <c r="FF343" s="8"/>
    </row>
    <row r="344" spans="1:162" s="2" customFormat="1" ht="17.100000000000001" customHeight="1">
      <c r="A344" s="13" t="s">
        <v>321</v>
      </c>
      <c r="B344" s="58">
        <v>422.3</v>
      </c>
      <c r="C344" s="58">
        <v>483.9</v>
      </c>
      <c r="D344" s="4">
        <f t="shared" si="59"/>
        <v>1.1458678664456547</v>
      </c>
      <c r="E344" s="10">
        <v>15</v>
      </c>
      <c r="F344" s="5">
        <f t="shared" si="66"/>
        <v>1</v>
      </c>
      <c r="G344" s="5">
        <v>10</v>
      </c>
      <c r="H344" s="40">
        <f t="shared" si="65"/>
        <v>1.0875207198673928</v>
      </c>
      <c r="I344" s="41">
        <v>4388</v>
      </c>
      <c r="J344" s="33">
        <f t="shared" si="60"/>
        <v>398.90909090909093</v>
      </c>
      <c r="K344" s="33">
        <f t="shared" si="61"/>
        <v>433.8</v>
      </c>
      <c r="L344" s="33">
        <f t="shared" si="62"/>
        <v>34.890909090909076</v>
      </c>
      <c r="M344" s="69"/>
      <c r="N344" s="69"/>
      <c r="O344" s="70"/>
      <c r="P344" s="70"/>
      <c r="Q344" s="33">
        <f t="shared" si="63"/>
        <v>433.8</v>
      </c>
      <c r="R344" s="57"/>
      <c r="S344" s="57"/>
      <c r="U344" s="62"/>
      <c r="V344" s="62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9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9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9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9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9"/>
      <c r="FE344" s="8"/>
      <c r="FF344" s="8"/>
    </row>
    <row r="345" spans="1:162" s="2" customFormat="1" ht="17.100000000000001" customHeight="1">
      <c r="A345" s="17" t="s">
        <v>322</v>
      </c>
      <c r="B345" s="59"/>
      <c r="C345" s="5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57"/>
      <c r="S345" s="57"/>
      <c r="T345" s="1"/>
      <c r="U345" s="62"/>
      <c r="V345" s="62"/>
      <c r="W345" s="1"/>
      <c r="X345" s="1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9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9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9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9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9"/>
      <c r="FE345" s="8"/>
      <c r="FF345" s="8"/>
    </row>
    <row r="346" spans="1:162" s="2" customFormat="1" ht="17.100000000000001" customHeight="1">
      <c r="A346" s="42" t="s">
        <v>323</v>
      </c>
      <c r="B346" s="58">
        <v>154.4</v>
      </c>
      <c r="C346" s="58">
        <v>87.5</v>
      </c>
      <c r="D346" s="4">
        <f t="shared" si="59"/>
        <v>0.56670984455958551</v>
      </c>
      <c r="E346" s="10">
        <v>15</v>
      </c>
      <c r="F346" s="5">
        <f>F$54</f>
        <v>1</v>
      </c>
      <c r="G346" s="5">
        <v>10</v>
      </c>
      <c r="H346" s="40">
        <f t="shared" si="65"/>
        <v>0.7400259067357513</v>
      </c>
      <c r="I346" s="41">
        <v>1462</v>
      </c>
      <c r="J346" s="33">
        <f t="shared" si="60"/>
        <v>132.90909090909091</v>
      </c>
      <c r="K346" s="33">
        <f t="shared" si="61"/>
        <v>98.4</v>
      </c>
      <c r="L346" s="33">
        <f t="shared" si="62"/>
        <v>-34.509090909090901</v>
      </c>
      <c r="M346" s="69"/>
      <c r="N346" s="69"/>
      <c r="O346" s="70"/>
      <c r="P346" s="70"/>
      <c r="Q346" s="33">
        <f t="shared" si="63"/>
        <v>98.4</v>
      </c>
      <c r="R346" s="57"/>
      <c r="S346" s="57"/>
      <c r="T346" s="1"/>
      <c r="U346" s="62"/>
      <c r="V346" s="62"/>
      <c r="W346" s="1"/>
      <c r="X346" s="1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9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9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9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9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9"/>
      <c r="FE346" s="8"/>
      <c r="FF346" s="8"/>
    </row>
    <row r="347" spans="1:162" s="2" customFormat="1" ht="17.100000000000001" customHeight="1">
      <c r="A347" s="42" t="s">
        <v>324</v>
      </c>
      <c r="B347" s="58">
        <v>14.8</v>
      </c>
      <c r="C347" s="58">
        <v>38.799999999999997</v>
      </c>
      <c r="D347" s="4">
        <f t="shared" si="59"/>
        <v>1.3</v>
      </c>
      <c r="E347" s="10">
        <v>15</v>
      </c>
      <c r="F347" s="5">
        <f t="shared" ref="F347:F355" si="67">F$54</f>
        <v>1</v>
      </c>
      <c r="G347" s="5">
        <v>10</v>
      </c>
      <c r="H347" s="40">
        <f t="shared" si="65"/>
        <v>1.18</v>
      </c>
      <c r="I347" s="41">
        <v>1606</v>
      </c>
      <c r="J347" s="33">
        <f t="shared" si="60"/>
        <v>146</v>
      </c>
      <c r="K347" s="33">
        <f t="shared" si="61"/>
        <v>172.3</v>
      </c>
      <c r="L347" s="33">
        <f t="shared" si="62"/>
        <v>26.300000000000011</v>
      </c>
      <c r="M347" s="69"/>
      <c r="N347" s="69"/>
      <c r="O347" s="70"/>
      <c r="P347" s="70"/>
      <c r="Q347" s="33">
        <f t="shared" si="63"/>
        <v>172.3</v>
      </c>
      <c r="R347" s="57"/>
      <c r="S347" s="57"/>
      <c r="T347" s="1"/>
      <c r="U347" s="62"/>
      <c r="V347" s="62"/>
      <c r="W347" s="1"/>
      <c r="X347" s="1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9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9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9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9"/>
      <c r="FE347" s="8"/>
      <c r="FF347" s="8"/>
    </row>
    <row r="348" spans="1:162" s="2" customFormat="1" ht="17.100000000000001" customHeight="1">
      <c r="A348" s="42" t="s">
        <v>325</v>
      </c>
      <c r="B348" s="58">
        <v>36.700000000000003</v>
      </c>
      <c r="C348" s="58">
        <v>52.5</v>
      </c>
      <c r="D348" s="4">
        <f t="shared" si="59"/>
        <v>1.2230517711171662</v>
      </c>
      <c r="E348" s="10">
        <v>15</v>
      </c>
      <c r="F348" s="5">
        <f t="shared" si="67"/>
        <v>1</v>
      </c>
      <c r="G348" s="5">
        <v>10</v>
      </c>
      <c r="H348" s="40">
        <f t="shared" si="65"/>
        <v>1.1338310626702996</v>
      </c>
      <c r="I348" s="41">
        <v>2087</v>
      </c>
      <c r="J348" s="33">
        <f t="shared" si="60"/>
        <v>189.72727272727272</v>
      </c>
      <c r="K348" s="33">
        <f t="shared" si="61"/>
        <v>215.1</v>
      </c>
      <c r="L348" s="33">
        <f t="shared" si="62"/>
        <v>25.372727272727275</v>
      </c>
      <c r="M348" s="69"/>
      <c r="N348" s="69"/>
      <c r="O348" s="70"/>
      <c r="P348" s="70"/>
      <c r="Q348" s="33">
        <f t="shared" si="63"/>
        <v>215.1</v>
      </c>
      <c r="R348" s="57"/>
      <c r="S348" s="57"/>
      <c r="T348" s="1"/>
      <c r="U348" s="62"/>
      <c r="V348" s="62"/>
      <c r="W348" s="1"/>
      <c r="X348" s="1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9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9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9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9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9"/>
      <c r="FE348" s="8"/>
      <c r="FF348" s="8"/>
    </row>
    <row r="349" spans="1:162" s="2" customFormat="1" ht="17.100000000000001" customHeight="1">
      <c r="A349" s="42" t="s">
        <v>326</v>
      </c>
      <c r="B349" s="58">
        <v>45.6</v>
      </c>
      <c r="C349" s="58">
        <v>31</v>
      </c>
      <c r="D349" s="4">
        <f t="shared" si="59"/>
        <v>0.67982456140350878</v>
      </c>
      <c r="E349" s="10">
        <v>15</v>
      </c>
      <c r="F349" s="5">
        <f t="shared" si="67"/>
        <v>1</v>
      </c>
      <c r="G349" s="5">
        <v>10</v>
      </c>
      <c r="H349" s="40">
        <f t="shared" si="65"/>
        <v>0.80789473684210522</v>
      </c>
      <c r="I349" s="41">
        <v>1999</v>
      </c>
      <c r="J349" s="33">
        <f t="shared" si="60"/>
        <v>181.72727272727272</v>
      </c>
      <c r="K349" s="33">
        <f t="shared" si="61"/>
        <v>146.80000000000001</v>
      </c>
      <c r="L349" s="33">
        <f t="shared" si="62"/>
        <v>-34.927272727272708</v>
      </c>
      <c r="M349" s="69"/>
      <c r="N349" s="69"/>
      <c r="O349" s="70"/>
      <c r="P349" s="70"/>
      <c r="Q349" s="33">
        <f t="shared" si="63"/>
        <v>146.80000000000001</v>
      </c>
      <c r="R349" s="57"/>
      <c r="S349" s="57"/>
      <c r="T349" s="1"/>
      <c r="U349" s="62"/>
      <c r="V349" s="62"/>
      <c r="W349" s="1"/>
      <c r="X349" s="1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9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9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9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9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9"/>
      <c r="FE349" s="8"/>
      <c r="FF349" s="8"/>
    </row>
    <row r="350" spans="1:162" s="2" customFormat="1" ht="17.100000000000001" customHeight="1">
      <c r="A350" s="42" t="s">
        <v>327</v>
      </c>
      <c r="B350" s="58">
        <v>190.2</v>
      </c>
      <c r="C350" s="58">
        <v>131.4</v>
      </c>
      <c r="D350" s="4">
        <f t="shared" si="59"/>
        <v>0.69085173501577291</v>
      </c>
      <c r="E350" s="10">
        <v>15</v>
      </c>
      <c r="F350" s="5">
        <f t="shared" si="67"/>
        <v>1</v>
      </c>
      <c r="G350" s="5">
        <v>10</v>
      </c>
      <c r="H350" s="40">
        <f t="shared" si="65"/>
        <v>0.8145110410094637</v>
      </c>
      <c r="I350" s="41">
        <v>1154</v>
      </c>
      <c r="J350" s="33">
        <f t="shared" si="60"/>
        <v>104.90909090909091</v>
      </c>
      <c r="K350" s="33">
        <f t="shared" si="61"/>
        <v>85.4</v>
      </c>
      <c r="L350" s="33">
        <f t="shared" si="62"/>
        <v>-19.509090909090901</v>
      </c>
      <c r="M350" s="69"/>
      <c r="N350" s="69"/>
      <c r="O350" s="70"/>
      <c r="P350" s="70"/>
      <c r="Q350" s="33">
        <f t="shared" si="63"/>
        <v>85.4</v>
      </c>
      <c r="R350" s="57"/>
      <c r="S350" s="57"/>
      <c r="T350" s="1"/>
      <c r="U350" s="62"/>
      <c r="V350" s="62"/>
      <c r="W350" s="1"/>
      <c r="X350" s="1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9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9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9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9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9"/>
      <c r="FE350" s="8"/>
      <c r="FF350" s="8"/>
    </row>
    <row r="351" spans="1:162" s="2" customFormat="1" ht="17.100000000000001" customHeight="1">
      <c r="A351" s="42" t="s">
        <v>328</v>
      </c>
      <c r="B351" s="58">
        <v>148.80000000000001</v>
      </c>
      <c r="C351" s="58">
        <v>116.8</v>
      </c>
      <c r="D351" s="4">
        <f t="shared" si="59"/>
        <v>0.78494623655913975</v>
      </c>
      <c r="E351" s="10">
        <v>15</v>
      </c>
      <c r="F351" s="5">
        <f t="shared" si="67"/>
        <v>1</v>
      </c>
      <c r="G351" s="5">
        <v>10</v>
      </c>
      <c r="H351" s="40">
        <f t="shared" si="65"/>
        <v>0.87096774193548387</v>
      </c>
      <c r="I351" s="41">
        <v>1534</v>
      </c>
      <c r="J351" s="33">
        <f t="shared" si="60"/>
        <v>139.45454545454547</v>
      </c>
      <c r="K351" s="33">
        <f t="shared" si="61"/>
        <v>121.5</v>
      </c>
      <c r="L351" s="33">
        <f t="shared" si="62"/>
        <v>-17.954545454545467</v>
      </c>
      <c r="M351" s="69"/>
      <c r="N351" s="69"/>
      <c r="O351" s="70"/>
      <c r="P351" s="70"/>
      <c r="Q351" s="33">
        <f t="shared" si="63"/>
        <v>121.5</v>
      </c>
      <c r="R351" s="57"/>
      <c r="T351" s="1"/>
      <c r="U351" s="62"/>
      <c r="V351" s="62"/>
      <c r="W351" s="1"/>
      <c r="X351" s="1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9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9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9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9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9"/>
      <c r="FE351" s="8"/>
      <c r="FF351" s="8"/>
    </row>
    <row r="352" spans="1:162" s="2" customFormat="1" ht="17.100000000000001" customHeight="1">
      <c r="A352" s="42" t="s">
        <v>329</v>
      </c>
      <c r="B352" s="58">
        <v>97.5</v>
      </c>
      <c r="C352" s="58">
        <v>82.1</v>
      </c>
      <c r="D352" s="4">
        <f t="shared" si="59"/>
        <v>0.84205128205128199</v>
      </c>
      <c r="E352" s="10">
        <v>15</v>
      </c>
      <c r="F352" s="5">
        <f t="shared" si="67"/>
        <v>1</v>
      </c>
      <c r="G352" s="5">
        <v>10</v>
      </c>
      <c r="H352" s="40">
        <f t="shared" si="65"/>
        <v>0.90523076923076928</v>
      </c>
      <c r="I352" s="41">
        <v>1693</v>
      </c>
      <c r="J352" s="33">
        <f t="shared" si="60"/>
        <v>153.90909090909091</v>
      </c>
      <c r="K352" s="33">
        <f t="shared" si="61"/>
        <v>139.30000000000001</v>
      </c>
      <c r="L352" s="33">
        <f t="shared" si="62"/>
        <v>-14.609090909090895</v>
      </c>
      <c r="M352" s="69"/>
      <c r="N352" s="69"/>
      <c r="O352" s="70"/>
      <c r="P352" s="70"/>
      <c r="Q352" s="33">
        <f t="shared" si="63"/>
        <v>139.30000000000001</v>
      </c>
      <c r="R352" s="57"/>
      <c r="S352" s="57"/>
      <c r="T352" s="1"/>
      <c r="U352" s="62"/>
      <c r="V352" s="62"/>
      <c r="W352" s="1"/>
      <c r="X352" s="1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9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9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9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9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9"/>
      <c r="FE352" s="8"/>
      <c r="FF352" s="8"/>
    </row>
    <row r="353" spans="1:162" s="2" customFormat="1" ht="17.100000000000001" customHeight="1">
      <c r="A353" s="42" t="s">
        <v>330</v>
      </c>
      <c r="B353" s="58">
        <v>34.799999999999997</v>
      </c>
      <c r="C353" s="58">
        <v>26.8</v>
      </c>
      <c r="D353" s="4">
        <f t="shared" si="59"/>
        <v>0.77011494252873569</v>
      </c>
      <c r="E353" s="10">
        <v>15</v>
      </c>
      <c r="F353" s="5">
        <f t="shared" si="67"/>
        <v>1</v>
      </c>
      <c r="G353" s="5">
        <v>10</v>
      </c>
      <c r="H353" s="40">
        <f t="shared" si="65"/>
        <v>0.86206896551724144</v>
      </c>
      <c r="I353" s="41">
        <v>1186</v>
      </c>
      <c r="J353" s="33">
        <f t="shared" si="60"/>
        <v>107.81818181818181</v>
      </c>
      <c r="K353" s="33">
        <f t="shared" si="61"/>
        <v>92.9</v>
      </c>
      <c r="L353" s="33">
        <f t="shared" si="62"/>
        <v>-14.918181818181807</v>
      </c>
      <c r="M353" s="69"/>
      <c r="N353" s="69"/>
      <c r="O353" s="70"/>
      <c r="P353" s="70"/>
      <c r="Q353" s="33">
        <f t="shared" si="63"/>
        <v>92.9</v>
      </c>
      <c r="R353" s="57"/>
      <c r="S353" s="57"/>
      <c r="T353" s="1"/>
      <c r="U353" s="62"/>
      <c r="V353" s="62"/>
      <c r="W353" s="1"/>
      <c r="X353" s="1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9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9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9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9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9"/>
      <c r="FE353" s="8"/>
      <c r="FF353" s="8"/>
    </row>
    <row r="354" spans="1:162" s="2" customFormat="1" ht="17.100000000000001" customHeight="1">
      <c r="A354" s="42" t="s">
        <v>331</v>
      </c>
      <c r="B354" s="58">
        <v>673.9</v>
      </c>
      <c r="C354" s="58">
        <v>637.6</v>
      </c>
      <c r="D354" s="4">
        <f t="shared" si="59"/>
        <v>0.94613444131176738</v>
      </c>
      <c r="E354" s="10">
        <v>15</v>
      </c>
      <c r="F354" s="5">
        <f t="shared" si="67"/>
        <v>1</v>
      </c>
      <c r="G354" s="5">
        <v>10</v>
      </c>
      <c r="H354" s="40">
        <f t="shared" si="65"/>
        <v>0.9676806647870605</v>
      </c>
      <c r="I354" s="41">
        <v>1844</v>
      </c>
      <c r="J354" s="33">
        <f t="shared" si="60"/>
        <v>167.63636363636363</v>
      </c>
      <c r="K354" s="33">
        <f t="shared" si="61"/>
        <v>162.19999999999999</v>
      </c>
      <c r="L354" s="33">
        <f t="shared" si="62"/>
        <v>-5.4363636363636374</v>
      </c>
      <c r="M354" s="69"/>
      <c r="N354" s="69"/>
      <c r="O354" s="70"/>
      <c r="P354" s="70"/>
      <c r="Q354" s="33">
        <f t="shared" si="63"/>
        <v>162.19999999999999</v>
      </c>
      <c r="R354" s="57"/>
      <c r="S354" s="57"/>
      <c r="T354" s="1"/>
      <c r="U354" s="62"/>
      <c r="V354" s="62"/>
      <c r="W354" s="1"/>
      <c r="X354" s="1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9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9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9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9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9"/>
      <c r="FE354" s="8"/>
      <c r="FF354" s="8"/>
    </row>
    <row r="355" spans="1:162" s="2" customFormat="1" ht="17.100000000000001" customHeight="1">
      <c r="A355" s="42" t="s">
        <v>332</v>
      </c>
      <c r="B355" s="58">
        <v>54.4</v>
      </c>
      <c r="C355" s="58">
        <v>32.299999999999997</v>
      </c>
      <c r="D355" s="4">
        <f t="shared" si="59"/>
        <v>0.59375</v>
      </c>
      <c r="E355" s="10">
        <v>15</v>
      </c>
      <c r="F355" s="5">
        <f t="shared" si="67"/>
        <v>1</v>
      </c>
      <c r="G355" s="5">
        <v>10</v>
      </c>
      <c r="H355" s="40">
        <f t="shared" si="65"/>
        <v>0.75624999999999998</v>
      </c>
      <c r="I355" s="41">
        <v>1086</v>
      </c>
      <c r="J355" s="33">
        <f t="shared" si="60"/>
        <v>98.727272727272734</v>
      </c>
      <c r="K355" s="33">
        <f t="shared" si="61"/>
        <v>74.7</v>
      </c>
      <c r="L355" s="33">
        <f t="shared" si="62"/>
        <v>-24.027272727272731</v>
      </c>
      <c r="M355" s="69"/>
      <c r="N355" s="69"/>
      <c r="O355" s="70"/>
      <c r="P355" s="70"/>
      <c r="Q355" s="33">
        <f t="shared" si="63"/>
        <v>74.7</v>
      </c>
      <c r="R355" s="57"/>
      <c r="S355" s="57"/>
      <c r="T355" s="1"/>
      <c r="U355" s="62"/>
      <c r="V355" s="62"/>
      <c r="W355" s="1"/>
      <c r="X355" s="1"/>
    </row>
    <row r="356" spans="1:162" s="2" customFormat="1" ht="17.100000000000001" customHeight="1">
      <c r="A356" s="42" t="s">
        <v>333</v>
      </c>
      <c r="B356" s="58">
        <v>18.399999999999999</v>
      </c>
      <c r="C356" s="58">
        <v>96.9</v>
      </c>
      <c r="D356" s="4">
        <f t="shared" si="59"/>
        <v>1.3</v>
      </c>
      <c r="E356" s="10">
        <v>15</v>
      </c>
      <c r="F356" s="5">
        <f>F$54</f>
        <v>1</v>
      </c>
      <c r="G356" s="5">
        <v>10</v>
      </c>
      <c r="H356" s="40">
        <f t="shared" si="65"/>
        <v>1.18</v>
      </c>
      <c r="I356" s="41">
        <v>1538</v>
      </c>
      <c r="J356" s="33">
        <f t="shared" si="60"/>
        <v>139.81818181818181</v>
      </c>
      <c r="K356" s="33">
        <f t="shared" si="61"/>
        <v>165</v>
      </c>
      <c r="L356" s="33">
        <f t="shared" si="62"/>
        <v>25.181818181818187</v>
      </c>
      <c r="M356" s="69"/>
      <c r="N356" s="69"/>
      <c r="O356" s="70"/>
      <c r="P356" s="70"/>
      <c r="Q356" s="33">
        <f t="shared" si="63"/>
        <v>165</v>
      </c>
      <c r="R356" s="57"/>
      <c r="S356" s="57"/>
      <c r="U356" s="62"/>
      <c r="V356" s="62"/>
      <c r="W356" s="1"/>
      <c r="X356" s="1"/>
    </row>
    <row r="357" spans="1:162" s="2" customFormat="1" ht="17.100000000000001" customHeight="1">
      <c r="A357" s="17" t="s">
        <v>334</v>
      </c>
      <c r="B357" s="59"/>
      <c r="C357" s="5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57"/>
      <c r="S357" s="57"/>
      <c r="U357" s="62"/>
      <c r="V357" s="62"/>
      <c r="W357" s="1"/>
      <c r="X357" s="1"/>
    </row>
    <row r="358" spans="1:162" s="2" customFormat="1" ht="17.100000000000001" customHeight="1">
      <c r="A358" s="42" t="s">
        <v>335</v>
      </c>
      <c r="B358" s="58">
        <v>3.3</v>
      </c>
      <c r="C358" s="58">
        <v>4.5999999999999996</v>
      </c>
      <c r="D358" s="4">
        <f t="shared" si="59"/>
        <v>1.2193939393939393</v>
      </c>
      <c r="E358" s="10">
        <v>15</v>
      </c>
      <c r="F358" s="5">
        <f>F$55</f>
        <v>1</v>
      </c>
      <c r="G358" s="5">
        <v>10</v>
      </c>
      <c r="H358" s="40">
        <f t="shared" si="65"/>
        <v>1.1316363636363636</v>
      </c>
      <c r="I358" s="41">
        <v>1170</v>
      </c>
      <c r="J358" s="33">
        <f t="shared" si="60"/>
        <v>106.36363636363636</v>
      </c>
      <c r="K358" s="33">
        <f t="shared" si="61"/>
        <v>120.4</v>
      </c>
      <c r="L358" s="33">
        <f t="shared" si="62"/>
        <v>14.036363636363646</v>
      </c>
      <c r="M358" s="69"/>
      <c r="N358" s="69"/>
      <c r="O358" s="70"/>
      <c r="P358" s="70"/>
      <c r="Q358" s="33">
        <f t="shared" si="63"/>
        <v>120.4</v>
      </c>
      <c r="R358" s="57"/>
      <c r="S358" s="57"/>
      <c r="U358" s="62"/>
      <c r="V358" s="62"/>
      <c r="W358" s="1"/>
      <c r="X358" s="1"/>
    </row>
    <row r="359" spans="1:162" s="2" customFormat="1" ht="17.100000000000001" customHeight="1">
      <c r="A359" s="42" t="s">
        <v>50</v>
      </c>
      <c r="B359" s="58">
        <v>129</v>
      </c>
      <c r="C359" s="58">
        <v>89.1</v>
      </c>
      <c r="D359" s="4">
        <f t="shared" si="59"/>
        <v>0.69069767441860463</v>
      </c>
      <c r="E359" s="10">
        <v>15</v>
      </c>
      <c r="F359" s="5">
        <f t="shared" ref="F359:F367" si="68">F$55</f>
        <v>1</v>
      </c>
      <c r="G359" s="5">
        <v>10</v>
      </c>
      <c r="H359" s="40">
        <f t="shared" si="65"/>
        <v>0.81441860465116278</v>
      </c>
      <c r="I359" s="41">
        <v>2672</v>
      </c>
      <c r="J359" s="33">
        <f t="shared" si="60"/>
        <v>242.90909090909091</v>
      </c>
      <c r="K359" s="33">
        <f t="shared" si="61"/>
        <v>197.8</v>
      </c>
      <c r="L359" s="33">
        <f t="shared" si="62"/>
        <v>-45.109090909090895</v>
      </c>
      <c r="M359" s="69"/>
      <c r="N359" s="69"/>
      <c r="O359" s="70"/>
      <c r="P359" s="70"/>
      <c r="Q359" s="33">
        <f t="shared" si="63"/>
        <v>197.8</v>
      </c>
      <c r="R359" s="57"/>
      <c r="S359" s="57"/>
      <c r="U359" s="62"/>
      <c r="V359" s="62"/>
      <c r="X359" s="1"/>
    </row>
    <row r="360" spans="1:162" s="2" customFormat="1" ht="17.100000000000001" customHeight="1">
      <c r="A360" s="42" t="s">
        <v>336</v>
      </c>
      <c r="B360" s="58">
        <v>24.7</v>
      </c>
      <c r="C360" s="58">
        <v>19.100000000000001</v>
      </c>
      <c r="D360" s="4">
        <f t="shared" si="59"/>
        <v>0.77327935222672073</v>
      </c>
      <c r="E360" s="10">
        <v>15</v>
      </c>
      <c r="F360" s="5">
        <f t="shared" si="68"/>
        <v>1</v>
      </c>
      <c r="G360" s="5">
        <v>10</v>
      </c>
      <c r="H360" s="40">
        <f t="shared" si="65"/>
        <v>0.86396761133603239</v>
      </c>
      <c r="I360" s="41">
        <v>1378</v>
      </c>
      <c r="J360" s="33">
        <f t="shared" si="60"/>
        <v>125.27272727272727</v>
      </c>
      <c r="K360" s="33">
        <f t="shared" si="61"/>
        <v>108.2</v>
      </c>
      <c r="L360" s="33">
        <f t="shared" si="62"/>
        <v>-17.072727272727263</v>
      </c>
      <c r="M360" s="69"/>
      <c r="N360" s="69"/>
      <c r="O360" s="70"/>
      <c r="P360" s="70"/>
      <c r="Q360" s="33">
        <f t="shared" si="63"/>
        <v>108.2</v>
      </c>
      <c r="R360" s="57"/>
      <c r="S360" s="57"/>
      <c r="U360" s="62"/>
      <c r="V360" s="62"/>
      <c r="W360" s="1"/>
      <c r="X360" s="1"/>
    </row>
    <row r="361" spans="1:162" s="2" customFormat="1" ht="17.100000000000001" customHeight="1">
      <c r="A361" s="42" t="s">
        <v>337</v>
      </c>
      <c r="B361" s="58">
        <v>51.5</v>
      </c>
      <c r="C361" s="58">
        <v>50.3</v>
      </c>
      <c r="D361" s="4">
        <f t="shared" si="59"/>
        <v>0.97669902912621354</v>
      </c>
      <c r="E361" s="10">
        <v>15</v>
      </c>
      <c r="F361" s="5">
        <f t="shared" si="68"/>
        <v>1</v>
      </c>
      <c r="G361" s="5">
        <v>10</v>
      </c>
      <c r="H361" s="40">
        <f t="shared" si="65"/>
        <v>0.98601941747572808</v>
      </c>
      <c r="I361" s="41">
        <v>1146</v>
      </c>
      <c r="J361" s="33">
        <f t="shared" si="60"/>
        <v>104.18181818181819</v>
      </c>
      <c r="K361" s="33">
        <f t="shared" si="61"/>
        <v>102.7</v>
      </c>
      <c r="L361" s="33">
        <f t="shared" si="62"/>
        <v>-1.4818181818181841</v>
      </c>
      <c r="M361" s="69"/>
      <c r="N361" s="69"/>
      <c r="O361" s="70"/>
      <c r="P361" s="70"/>
      <c r="Q361" s="33">
        <f t="shared" si="63"/>
        <v>102.7</v>
      </c>
      <c r="R361" s="57"/>
      <c r="S361" s="57"/>
      <c r="U361" s="62"/>
      <c r="V361" s="62"/>
      <c r="W361" s="1"/>
      <c r="X361" s="1"/>
    </row>
    <row r="362" spans="1:162" s="2" customFormat="1" ht="17.100000000000001" customHeight="1">
      <c r="A362" s="42" t="s">
        <v>338</v>
      </c>
      <c r="B362" s="58">
        <v>56.3</v>
      </c>
      <c r="C362" s="58">
        <v>43.4</v>
      </c>
      <c r="D362" s="4">
        <f t="shared" si="59"/>
        <v>0.77087033747779754</v>
      </c>
      <c r="E362" s="10">
        <v>15</v>
      </c>
      <c r="F362" s="5">
        <f t="shared" si="68"/>
        <v>1</v>
      </c>
      <c r="G362" s="5">
        <v>10</v>
      </c>
      <c r="H362" s="40">
        <f t="shared" si="65"/>
        <v>0.86252220248667855</v>
      </c>
      <c r="I362" s="41">
        <v>1283</v>
      </c>
      <c r="J362" s="33">
        <f t="shared" si="60"/>
        <v>116.63636363636364</v>
      </c>
      <c r="K362" s="33">
        <f t="shared" si="61"/>
        <v>100.6</v>
      </c>
      <c r="L362" s="33">
        <f t="shared" si="62"/>
        <v>-16.036363636363646</v>
      </c>
      <c r="M362" s="69"/>
      <c r="N362" s="69"/>
      <c r="O362" s="70"/>
      <c r="P362" s="70"/>
      <c r="Q362" s="33">
        <f t="shared" si="63"/>
        <v>100.6</v>
      </c>
      <c r="R362" s="57"/>
      <c r="S362" s="57"/>
      <c r="T362" s="1"/>
      <c r="U362" s="62"/>
      <c r="V362" s="62"/>
    </row>
    <row r="363" spans="1:162" s="2" customFormat="1" ht="17.100000000000001" customHeight="1">
      <c r="A363" s="42" t="s">
        <v>339</v>
      </c>
      <c r="B363" s="58">
        <v>192.4</v>
      </c>
      <c r="C363" s="58">
        <v>142.30000000000001</v>
      </c>
      <c r="D363" s="4">
        <f t="shared" si="59"/>
        <v>0.73960498960498966</v>
      </c>
      <c r="E363" s="10">
        <v>15</v>
      </c>
      <c r="F363" s="5">
        <f t="shared" si="68"/>
        <v>1</v>
      </c>
      <c r="G363" s="5">
        <v>10</v>
      </c>
      <c r="H363" s="40">
        <f t="shared" si="65"/>
        <v>0.84376299376299391</v>
      </c>
      <c r="I363" s="41">
        <v>77</v>
      </c>
      <c r="J363" s="33">
        <f t="shared" si="60"/>
        <v>7</v>
      </c>
      <c r="K363" s="33">
        <f t="shared" si="61"/>
        <v>5.9</v>
      </c>
      <c r="L363" s="33">
        <f t="shared" si="62"/>
        <v>-1.0999999999999996</v>
      </c>
      <c r="M363" s="69"/>
      <c r="N363" s="69"/>
      <c r="O363" s="70"/>
      <c r="P363" s="70"/>
      <c r="Q363" s="33">
        <f t="shared" si="63"/>
        <v>5.9</v>
      </c>
      <c r="R363" s="57"/>
      <c r="S363" s="57"/>
      <c r="T363" s="1"/>
      <c r="U363" s="62"/>
      <c r="V363" s="62"/>
      <c r="W363" s="1"/>
      <c r="X363" s="1"/>
    </row>
    <row r="364" spans="1:162" s="2" customFormat="1" ht="17.100000000000001" customHeight="1">
      <c r="A364" s="42" t="s">
        <v>340</v>
      </c>
      <c r="B364" s="58">
        <v>141.4</v>
      </c>
      <c r="C364" s="58">
        <v>119.5</v>
      </c>
      <c r="D364" s="4">
        <f t="shared" si="59"/>
        <v>0.84512022630834505</v>
      </c>
      <c r="E364" s="10">
        <v>15</v>
      </c>
      <c r="F364" s="5">
        <f t="shared" si="68"/>
        <v>1</v>
      </c>
      <c r="G364" s="5">
        <v>10</v>
      </c>
      <c r="H364" s="40">
        <f t="shared" si="65"/>
        <v>0.90707213578500701</v>
      </c>
      <c r="I364" s="41">
        <v>1378</v>
      </c>
      <c r="J364" s="33">
        <f t="shared" si="60"/>
        <v>125.27272727272727</v>
      </c>
      <c r="K364" s="33">
        <f t="shared" si="61"/>
        <v>113.6</v>
      </c>
      <c r="L364" s="33">
        <f t="shared" si="62"/>
        <v>-11.672727272727272</v>
      </c>
      <c r="M364" s="69"/>
      <c r="N364" s="69"/>
      <c r="O364" s="70"/>
      <c r="P364" s="70"/>
      <c r="Q364" s="33">
        <f t="shared" si="63"/>
        <v>113.6</v>
      </c>
      <c r="R364" s="57"/>
      <c r="S364" s="57"/>
      <c r="U364" s="62"/>
      <c r="V364" s="62"/>
      <c r="X364" s="1"/>
    </row>
    <row r="365" spans="1:162" s="2" customFormat="1" ht="17.100000000000001" customHeight="1">
      <c r="A365" s="42" t="s">
        <v>341</v>
      </c>
      <c r="B365" s="58">
        <v>22</v>
      </c>
      <c r="C365" s="58">
        <v>14.6</v>
      </c>
      <c r="D365" s="4">
        <f t="shared" si="59"/>
        <v>0.66363636363636358</v>
      </c>
      <c r="E365" s="10">
        <v>15</v>
      </c>
      <c r="F365" s="5">
        <f t="shared" si="68"/>
        <v>1</v>
      </c>
      <c r="G365" s="5">
        <v>10</v>
      </c>
      <c r="H365" s="40">
        <f t="shared" si="65"/>
        <v>0.7981818181818181</v>
      </c>
      <c r="I365" s="41">
        <v>1740</v>
      </c>
      <c r="J365" s="33">
        <f t="shared" si="60"/>
        <v>158.18181818181819</v>
      </c>
      <c r="K365" s="33">
        <f t="shared" si="61"/>
        <v>126.3</v>
      </c>
      <c r="L365" s="33">
        <f t="shared" si="62"/>
        <v>-31.88181818181819</v>
      </c>
      <c r="M365" s="69"/>
      <c r="N365" s="69"/>
      <c r="O365" s="70"/>
      <c r="P365" s="70"/>
      <c r="Q365" s="33">
        <f t="shared" si="63"/>
        <v>126.3</v>
      </c>
      <c r="R365" s="57"/>
      <c r="S365" s="57"/>
      <c r="U365" s="62"/>
      <c r="V365" s="62"/>
      <c r="W365" s="1"/>
      <c r="X365" s="1"/>
    </row>
    <row r="366" spans="1:162" s="2" customFormat="1" ht="17.100000000000001" customHeight="1">
      <c r="A366" s="42" t="s">
        <v>342</v>
      </c>
      <c r="B366" s="58">
        <v>18</v>
      </c>
      <c r="C366" s="58">
        <v>25.4</v>
      </c>
      <c r="D366" s="4">
        <f t="shared" si="59"/>
        <v>1.221111111111111</v>
      </c>
      <c r="E366" s="10">
        <v>15</v>
      </c>
      <c r="F366" s="5">
        <f t="shared" si="68"/>
        <v>1</v>
      </c>
      <c r="G366" s="5">
        <v>10</v>
      </c>
      <c r="H366" s="40">
        <f t="shared" si="65"/>
        <v>1.1326666666666667</v>
      </c>
      <c r="I366" s="41">
        <v>1243</v>
      </c>
      <c r="J366" s="33">
        <f t="shared" si="60"/>
        <v>113</v>
      </c>
      <c r="K366" s="33">
        <f t="shared" si="61"/>
        <v>128</v>
      </c>
      <c r="L366" s="33">
        <f t="shared" si="62"/>
        <v>15</v>
      </c>
      <c r="M366" s="69"/>
      <c r="N366" s="69"/>
      <c r="O366" s="70"/>
      <c r="P366" s="70"/>
      <c r="Q366" s="33">
        <f t="shared" si="63"/>
        <v>128</v>
      </c>
      <c r="R366" s="57"/>
      <c r="S366" s="57"/>
      <c r="U366" s="62"/>
      <c r="V366" s="62"/>
      <c r="W366" s="1"/>
      <c r="X366" s="1"/>
    </row>
    <row r="367" spans="1:162" s="2" customFormat="1" ht="17.100000000000001" customHeight="1">
      <c r="A367" s="42" t="s">
        <v>343</v>
      </c>
      <c r="B367" s="58">
        <v>705.3</v>
      </c>
      <c r="C367" s="58">
        <v>426.8</v>
      </c>
      <c r="D367" s="4">
        <f t="shared" si="59"/>
        <v>0.60513256770168733</v>
      </c>
      <c r="E367" s="10">
        <v>15</v>
      </c>
      <c r="F367" s="5">
        <f t="shared" si="68"/>
        <v>1</v>
      </c>
      <c r="G367" s="5">
        <v>10</v>
      </c>
      <c r="H367" s="40">
        <f t="shared" si="65"/>
        <v>0.76307954062101235</v>
      </c>
      <c r="I367" s="41">
        <v>1935</v>
      </c>
      <c r="J367" s="33">
        <f t="shared" si="60"/>
        <v>175.90909090909091</v>
      </c>
      <c r="K367" s="33">
        <f t="shared" si="61"/>
        <v>134.19999999999999</v>
      </c>
      <c r="L367" s="33">
        <f t="shared" si="62"/>
        <v>-41.709090909090918</v>
      </c>
      <c r="M367" s="69"/>
      <c r="N367" s="69"/>
      <c r="O367" s="70"/>
      <c r="P367" s="70"/>
      <c r="Q367" s="33">
        <f t="shared" si="63"/>
        <v>134.19999999999999</v>
      </c>
      <c r="R367" s="57"/>
      <c r="S367" s="57"/>
      <c r="U367" s="62"/>
      <c r="V367" s="62"/>
      <c r="W367" s="1"/>
      <c r="X367" s="1"/>
    </row>
    <row r="368" spans="1:162" s="2" customFormat="1" ht="17.100000000000001" customHeight="1">
      <c r="A368" s="17" t="s">
        <v>344</v>
      </c>
      <c r="B368" s="59"/>
      <c r="C368" s="59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57"/>
      <c r="S368" s="57"/>
      <c r="T368" s="1"/>
      <c r="U368" s="62"/>
      <c r="V368" s="62"/>
      <c r="W368" s="1"/>
      <c r="X368" s="1"/>
    </row>
    <row r="369" spans="1:24" s="2" customFormat="1" ht="16.7" customHeight="1">
      <c r="A369" s="13" t="s">
        <v>345</v>
      </c>
      <c r="B369" s="58">
        <v>57</v>
      </c>
      <c r="C369" s="58">
        <v>65.3</v>
      </c>
      <c r="D369" s="4">
        <f t="shared" si="59"/>
        <v>1.1456140350877193</v>
      </c>
      <c r="E369" s="10">
        <v>15</v>
      </c>
      <c r="F369" s="5">
        <f>F$56</f>
        <v>1</v>
      </c>
      <c r="G369" s="5">
        <v>10</v>
      </c>
      <c r="H369" s="40">
        <f t="shared" si="65"/>
        <v>1.0873684210526315</v>
      </c>
      <c r="I369" s="41">
        <v>2001</v>
      </c>
      <c r="J369" s="33">
        <f t="shared" si="60"/>
        <v>181.90909090909091</v>
      </c>
      <c r="K369" s="33">
        <f t="shared" si="61"/>
        <v>197.8</v>
      </c>
      <c r="L369" s="33">
        <f t="shared" si="62"/>
        <v>15.890909090909105</v>
      </c>
      <c r="M369" s="69"/>
      <c r="N369" s="69"/>
      <c r="O369" s="70"/>
      <c r="P369" s="70"/>
      <c r="Q369" s="33">
        <f t="shared" si="63"/>
        <v>197.8</v>
      </c>
      <c r="R369" s="57"/>
      <c r="S369" s="57"/>
      <c r="T369" s="1"/>
      <c r="U369" s="62"/>
      <c r="V369" s="62"/>
      <c r="W369" s="1"/>
      <c r="X369" s="1"/>
    </row>
    <row r="370" spans="1:24" s="2" customFormat="1" ht="17.100000000000001" customHeight="1">
      <c r="A370" s="13" t="s">
        <v>346</v>
      </c>
      <c r="B370" s="58">
        <v>22.7</v>
      </c>
      <c r="C370" s="58">
        <v>29.6</v>
      </c>
      <c r="D370" s="4">
        <f t="shared" si="59"/>
        <v>1.2103964757709251</v>
      </c>
      <c r="E370" s="10">
        <v>15</v>
      </c>
      <c r="F370" s="5">
        <f>F$56</f>
        <v>1</v>
      </c>
      <c r="G370" s="5">
        <v>10</v>
      </c>
      <c r="H370" s="40">
        <f t="shared" si="65"/>
        <v>1.1262378854625552</v>
      </c>
      <c r="I370" s="41">
        <v>1874</v>
      </c>
      <c r="J370" s="33">
        <f t="shared" si="60"/>
        <v>170.36363636363637</v>
      </c>
      <c r="K370" s="33">
        <f t="shared" si="61"/>
        <v>191.9</v>
      </c>
      <c r="L370" s="33">
        <f t="shared" si="62"/>
        <v>21.536363636363632</v>
      </c>
      <c r="M370" s="69"/>
      <c r="N370" s="69"/>
      <c r="O370" s="70"/>
      <c r="P370" s="70"/>
      <c r="Q370" s="33">
        <f t="shared" si="63"/>
        <v>191.9</v>
      </c>
      <c r="R370" s="57"/>
      <c r="S370" s="57"/>
      <c r="T370" s="1"/>
      <c r="U370" s="62"/>
      <c r="V370" s="62"/>
      <c r="W370" s="1"/>
      <c r="X370" s="1"/>
    </row>
    <row r="371" spans="1:24" s="2" customFormat="1" ht="17.100000000000001" customHeight="1">
      <c r="A371" s="42" t="s">
        <v>347</v>
      </c>
      <c r="B371" s="58">
        <v>369.6</v>
      </c>
      <c r="C371" s="58">
        <v>388.2</v>
      </c>
      <c r="D371" s="4">
        <f t="shared" si="59"/>
        <v>1.0503246753246753</v>
      </c>
      <c r="E371" s="10">
        <v>15</v>
      </c>
      <c r="F371" s="5">
        <f t="shared" ref="F371:F379" si="69">F$56</f>
        <v>1</v>
      </c>
      <c r="G371" s="5">
        <v>10</v>
      </c>
      <c r="H371" s="40">
        <f t="shared" si="65"/>
        <v>1.0301948051948051</v>
      </c>
      <c r="I371" s="41">
        <v>19</v>
      </c>
      <c r="J371" s="33">
        <f t="shared" si="60"/>
        <v>1.7272727272727273</v>
      </c>
      <c r="K371" s="33">
        <f t="shared" si="61"/>
        <v>1.8</v>
      </c>
      <c r="L371" s="33">
        <f t="shared" si="62"/>
        <v>7.2727272727272751E-2</v>
      </c>
      <c r="M371" s="69"/>
      <c r="N371" s="69"/>
      <c r="O371" s="70"/>
      <c r="P371" s="70"/>
      <c r="Q371" s="33">
        <f t="shared" si="63"/>
        <v>1.8</v>
      </c>
      <c r="R371" s="57"/>
      <c r="S371" s="57"/>
      <c r="T371" s="1"/>
      <c r="U371" s="62"/>
      <c r="V371" s="62"/>
      <c r="W371" s="1"/>
      <c r="X371" s="1"/>
    </row>
    <row r="372" spans="1:24" s="2" customFormat="1" ht="17.100000000000001" customHeight="1">
      <c r="A372" s="13" t="s">
        <v>348</v>
      </c>
      <c r="B372" s="58">
        <v>10.1</v>
      </c>
      <c r="C372" s="58">
        <v>9.6999999999999993</v>
      </c>
      <c r="D372" s="4">
        <f t="shared" si="59"/>
        <v>0.96039603960396036</v>
      </c>
      <c r="E372" s="10">
        <v>15</v>
      </c>
      <c r="F372" s="5">
        <f t="shared" si="69"/>
        <v>1</v>
      </c>
      <c r="G372" s="5">
        <v>10</v>
      </c>
      <c r="H372" s="40">
        <f t="shared" si="65"/>
        <v>0.97623762376237622</v>
      </c>
      <c r="I372" s="41">
        <v>3136</v>
      </c>
      <c r="J372" s="33">
        <f t="shared" si="60"/>
        <v>285.09090909090907</v>
      </c>
      <c r="K372" s="33">
        <f t="shared" si="61"/>
        <v>278.3</v>
      </c>
      <c r="L372" s="33">
        <f t="shared" si="62"/>
        <v>-6.7909090909090537</v>
      </c>
      <c r="M372" s="69"/>
      <c r="N372" s="69"/>
      <c r="O372" s="70"/>
      <c r="P372" s="70"/>
      <c r="Q372" s="33">
        <f t="shared" si="63"/>
        <v>278.3</v>
      </c>
      <c r="R372" s="57"/>
      <c r="T372" s="1"/>
      <c r="U372" s="62"/>
      <c r="V372" s="62"/>
      <c r="W372" s="1"/>
      <c r="X372" s="1"/>
    </row>
    <row r="373" spans="1:24" s="2" customFormat="1" ht="17.100000000000001" customHeight="1">
      <c r="A373" s="13" t="s">
        <v>349</v>
      </c>
      <c r="B373" s="58">
        <v>468.9</v>
      </c>
      <c r="C373" s="58">
        <v>266.5</v>
      </c>
      <c r="D373" s="4">
        <f t="shared" si="59"/>
        <v>0.56835146086585631</v>
      </c>
      <c r="E373" s="10">
        <v>15</v>
      </c>
      <c r="F373" s="5">
        <f t="shared" si="69"/>
        <v>1</v>
      </c>
      <c r="G373" s="5">
        <v>10</v>
      </c>
      <c r="H373" s="40">
        <f t="shared" si="65"/>
        <v>0.74101087651951392</v>
      </c>
      <c r="I373" s="41">
        <v>2358</v>
      </c>
      <c r="J373" s="33">
        <f t="shared" si="60"/>
        <v>214.36363636363637</v>
      </c>
      <c r="K373" s="33">
        <f t="shared" si="61"/>
        <v>158.80000000000001</v>
      </c>
      <c r="L373" s="33">
        <f t="shared" si="62"/>
        <v>-55.563636363636363</v>
      </c>
      <c r="M373" s="69"/>
      <c r="N373" s="69"/>
      <c r="O373" s="70"/>
      <c r="P373" s="70"/>
      <c r="Q373" s="33">
        <f t="shared" si="63"/>
        <v>158.80000000000001</v>
      </c>
      <c r="R373" s="57"/>
      <c r="S373" s="57"/>
      <c r="T373" s="1"/>
      <c r="U373" s="62"/>
      <c r="V373" s="62"/>
      <c r="W373" s="1"/>
      <c r="X373" s="1"/>
    </row>
    <row r="374" spans="1:24" s="2" customFormat="1" ht="17.100000000000001" customHeight="1">
      <c r="A374" s="13" t="s">
        <v>350</v>
      </c>
      <c r="B374" s="58">
        <v>48.7</v>
      </c>
      <c r="C374" s="58">
        <v>29.6</v>
      </c>
      <c r="D374" s="4">
        <f t="shared" si="59"/>
        <v>0.6078028747433265</v>
      </c>
      <c r="E374" s="10">
        <v>15</v>
      </c>
      <c r="F374" s="5">
        <f t="shared" si="69"/>
        <v>1</v>
      </c>
      <c r="G374" s="5">
        <v>10</v>
      </c>
      <c r="H374" s="40">
        <f t="shared" si="65"/>
        <v>0.76468172484599595</v>
      </c>
      <c r="I374" s="41">
        <v>2761</v>
      </c>
      <c r="J374" s="33">
        <f t="shared" si="60"/>
        <v>251</v>
      </c>
      <c r="K374" s="33">
        <f t="shared" si="61"/>
        <v>191.9</v>
      </c>
      <c r="L374" s="33">
        <f t="shared" si="62"/>
        <v>-59.099999999999994</v>
      </c>
      <c r="M374" s="69"/>
      <c r="N374" s="69"/>
      <c r="O374" s="70"/>
      <c r="P374" s="70"/>
      <c r="Q374" s="33">
        <f t="shared" si="63"/>
        <v>191.9</v>
      </c>
      <c r="R374" s="57"/>
      <c r="S374" s="57"/>
      <c r="T374" s="1"/>
      <c r="U374" s="62"/>
      <c r="V374" s="62"/>
      <c r="W374" s="1"/>
      <c r="X374" s="1"/>
    </row>
    <row r="375" spans="1:24" s="2" customFormat="1" ht="17.100000000000001" customHeight="1">
      <c r="A375" s="13" t="s">
        <v>351</v>
      </c>
      <c r="B375" s="58">
        <v>30.9</v>
      </c>
      <c r="C375" s="58">
        <v>120</v>
      </c>
      <c r="D375" s="4">
        <f t="shared" si="59"/>
        <v>1.3</v>
      </c>
      <c r="E375" s="10">
        <v>15</v>
      </c>
      <c r="F375" s="5">
        <f t="shared" si="69"/>
        <v>1</v>
      </c>
      <c r="G375" s="5">
        <v>10</v>
      </c>
      <c r="H375" s="40">
        <f t="shared" si="65"/>
        <v>1.18</v>
      </c>
      <c r="I375" s="41">
        <v>1983</v>
      </c>
      <c r="J375" s="33">
        <f t="shared" si="60"/>
        <v>180.27272727272728</v>
      </c>
      <c r="K375" s="33">
        <f t="shared" si="61"/>
        <v>212.7</v>
      </c>
      <c r="L375" s="33">
        <f t="shared" si="62"/>
        <v>32.427272727272708</v>
      </c>
      <c r="M375" s="69"/>
      <c r="N375" s="69"/>
      <c r="O375" s="70"/>
      <c r="P375" s="70"/>
      <c r="Q375" s="33">
        <f t="shared" si="63"/>
        <v>212.7</v>
      </c>
      <c r="R375" s="57"/>
      <c r="S375" s="57"/>
      <c r="T375" s="1"/>
      <c r="U375" s="62"/>
      <c r="V375" s="62"/>
      <c r="W375" s="1"/>
      <c r="X375" s="1"/>
    </row>
    <row r="376" spans="1:24" s="2" customFormat="1" ht="17.100000000000001" customHeight="1">
      <c r="A376" s="13" t="s">
        <v>352</v>
      </c>
      <c r="B376" s="58">
        <v>22.8</v>
      </c>
      <c r="C376" s="58">
        <v>35.6</v>
      </c>
      <c r="D376" s="4">
        <f t="shared" si="59"/>
        <v>1.2361403508771929</v>
      </c>
      <c r="E376" s="10">
        <v>15</v>
      </c>
      <c r="F376" s="5">
        <f t="shared" si="69"/>
        <v>1</v>
      </c>
      <c r="G376" s="5">
        <v>10</v>
      </c>
      <c r="H376" s="40">
        <f t="shared" si="65"/>
        <v>1.1416842105263156</v>
      </c>
      <c r="I376" s="41">
        <v>1590</v>
      </c>
      <c r="J376" s="33">
        <f t="shared" si="60"/>
        <v>144.54545454545453</v>
      </c>
      <c r="K376" s="33">
        <f t="shared" si="61"/>
        <v>165</v>
      </c>
      <c r="L376" s="33">
        <f t="shared" si="62"/>
        <v>20.454545454545467</v>
      </c>
      <c r="M376" s="69"/>
      <c r="N376" s="69"/>
      <c r="O376" s="70"/>
      <c r="P376" s="70"/>
      <c r="Q376" s="33">
        <f t="shared" si="63"/>
        <v>165</v>
      </c>
      <c r="R376" s="57"/>
      <c r="S376" s="57"/>
      <c r="T376" s="1"/>
      <c r="U376" s="62"/>
      <c r="V376" s="62"/>
      <c r="W376" s="1"/>
      <c r="X376" s="1"/>
    </row>
    <row r="377" spans="1:24" s="2" customFormat="1" ht="17.100000000000001" customHeight="1">
      <c r="A377" s="13" t="s">
        <v>353</v>
      </c>
      <c r="B377" s="58">
        <v>10.1</v>
      </c>
      <c r="C377" s="58">
        <v>31.1</v>
      </c>
      <c r="D377" s="4">
        <f t="shared" si="59"/>
        <v>1.3</v>
      </c>
      <c r="E377" s="10">
        <v>15</v>
      </c>
      <c r="F377" s="5">
        <f t="shared" si="69"/>
        <v>1</v>
      </c>
      <c r="G377" s="5">
        <v>10</v>
      </c>
      <c r="H377" s="40">
        <f t="shared" si="65"/>
        <v>1.18</v>
      </c>
      <c r="I377" s="41">
        <v>2411</v>
      </c>
      <c r="J377" s="33">
        <f t="shared" si="60"/>
        <v>219.18181818181819</v>
      </c>
      <c r="K377" s="33">
        <f t="shared" si="61"/>
        <v>258.60000000000002</v>
      </c>
      <c r="L377" s="33">
        <f t="shared" si="62"/>
        <v>39.418181818181836</v>
      </c>
      <c r="M377" s="69"/>
      <c r="N377" s="69"/>
      <c r="O377" s="70"/>
      <c r="P377" s="70"/>
      <c r="Q377" s="33">
        <f t="shared" si="63"/>
        <v>258.60000000000002</v>
      </c>
      <c r="R377" s="57"/>
      <c r="S377" s="57"/>
      <c r="T377" s="1"/>
      <c r="U377" s="62"/>
      <c r="V377" s="62"/>
      <c r="W377" s="1"/>
      <c r="X377" s="1"/>
    </row>
    <row r="378" spans="1:24" s="2" customFormat="1" ht="17.100000000000001" customHeight="1">
      <c r="A378" s="13" t="s">
        <v>354</v>
      </c>
      <c r="B378" s="58">
        <v>50.8</v>
      </c>
      <c r="C378" s="58">
        <v>19.7</v>
      </c>
      <c r="D378" s="4">
        <f t="shared" si="59"/>
        <v>0.38779527559055121</v>
      </c>
      <c r="E378" s="10">
        <v>15</v>
      </c>
      <c r="F378" s="5">
        <f t="shared" si="69"/>
        <v>1</v>
      </c>
      <c r="G378" s="5">
        <v>10</v>
      </c>
      <c r="H378" s="40">
        <f t="shared" si="65"/>
        <v>0.63267716535433072</v>
      </c>
      <c r="I378" s="41">
        <v>1837</v>
      </c>
      <c r="J378" s="33">
        <f t="shared" si="60"/>
        <v>167</v>
      </c>
      <c r="K378" s="33">
        <f t="shared" si="61"/>
        <v>105.7</v>
      </c>
      <c r="L378" s="33">
        <f t="shared" si="62"/>
        <v>-61.3</v>
      </c>
      <c r="M378" s="69"/>
      <c r="N378" s="69"/>
      <c r="O378" s="70"/>
      <c r="P378" s="70"/>
      <c r="Q378" s="33">
        <f t="shared" si="63"/>
        <v>105.7</v>
      </c>
      <c r="R378" s="57"/>
      <c r="S378" s="57"/>
      <c r="T378" s="1"/>
      <c r="U378" s="62"/>
      <c r="V378" s="62"/>
      <c r="W378" s="1"/>
      <c r="X378" s="1"/>
    </row>
    <row r="379" spans="1:24" s="2" customFormat="1" ht="17.100000000000001" customHeight="1">
      <c r="A379" s="13" t="s">
        <v>355</v>
      </c>
      <c r="B379" s="58">
        <v>56.5</v>
      </c>
      <c r="C379" s="58">
        <v>41.7</v>
      </c>
      <c r="D379" s="4">
        <f t="shared" ref="D379:D380" si="70">IF(E379=0,0,IF(B379=0,1,IF(C379&lt;0,0,IF(C379/B379&gt;1.2,IF((C379/B379-1.2)*0.1+1.2&gt;1.3,1.3,(C379/B379-1.2)*0.1+1.2),C379/B379))))</f>
        <v>0.7380530973451328</v>
      </c>
      <c r="E379" s="10">
        <v>15</v>
      </c>
      <c r="F379" s="5">
        <f t="shared" si="69"/>
        <v>1</v>
      </c>
      <c r="G379" s="5">
        <v>10</v>
      </c>
      <c r="H379" s="40">
        <f t="shared" si="65"/>
        <v>0.84283185840707975</v>
      </c>
      <c r="I379" s="41">
        <v>1771</v>
      </c>
      <c r="J379" s="33">
        <f t="shared" ref="J379:J380" si="71">I379/11</f>
        <v>161</v>
      </c>
      <c r="K379" s="33">
        <f t="shared" ref="K379" si="72">ROUND(H379*J379,1)</f>
        <v>135.69999999999999</v>
      </c>
      <c r="L379" s="33">
        <f t="shared" ref="L379:L380" si="73">K379-J379</f>
        <v>-25.300000000000011</v>
      </c>
      <c r="M379" s="69"/>
      <c r="N379" s="69"/>
      <c r="O379" s="70"/>
      <c r="P379" s="70"/>
      <c r="Q379" s="33">
        <f t="shared" ref="Q379:Q380" si="74">IF(OR(M379="+",N379="+",O379="+",P379="+"),0,K379)</f>
        <v>135.69999999999999</v>
      </c>
      <c r="R379" s="57"/>
      <c r="S379" s="57"/>
      <c r="T379" s="1"/>
      <c r="U379" s="62"/>
      <c r="V379" s="62"/>
      <c r="W379" s="1"/>
      <c r="X379" s="1"/>
    </row>
    <row r="380" spans="1:24" s="2" customFormat="1" ht="17.100000000000001" customHeight="1">
      <c r="A380" s="13" t="s">
        <v>356</v>
      </c>
      <c r="B380" s="58">
        <v>623.29999999999995</v>
      </c>
      <c r="C380" s="58">
        <v>498.7</v>
      </c>
      <c r="D380" s="4">
        <f t="shared" si="70"/>
        <v>0.80009626183218363</v>
      </c>
      <c r="E380" s="10">
        <v>15</v>
      </c>
      <c r="F380" s="5">
        <f>F$56</f>
        <v>1</v>
      </c>
      <c r="G380" s="5">
        <v>10</v>
      </c>
      <c r="H380" s="40">
        <f t="shared" si="65"/>
        <v>0.88005775709931011</v>
      </c>
      <c r="I380" s="41">
        <v>1144</v>
      </c>
      <c r="J380" s="33">
        <f t="shared" si="71"/>
        <v>104</v>
      </c>
      <c r="K380" s="33">
        <f>ROUND(H380*J380,1)</f>
        <v>91.5</v>
      </c>
      <c r="L380" s="33">
        <f t="shared" si="73"/>
        <v>-12.5</v>
      </c>
      <c r="M380" s="69"/>
      <c r="N380" s="69"/>
      <c r="O380" s="70"/>
      <c r="P380" s="70"/>
      <c r="Q380" s="33">
        <f t="shared" si="74"/>
        <v>91.5</v>
      </c>
      <c r="R380" s="57"/>
      <c r="S380" s="37"/>
      <c r="T380" s="37"/>
      <c r="U380" s="62"/>
      <c r="V380" s="62"/>
      <c r="W380" s="1"/>
      <c r="X380" s="1"/>
    </row>
    <row r="381" spans="1:24" s="37" customFormat="1" ht="17.100000000000001" customHeight="1">
      <c r="A381" s="36" t="s">
        <v>364</v>
      </c>
      <c r="B381" s="60">
        <f>B8+B29</f>
        <v>2335374.7000000002</v>
      </c>
      <c r="C381" s="60">
        <f>C8+C29</f>
        <v>2189905.7999999998</v>
      </c>
      <c r="D381" s="39">
        <f>IF(C381/B381&gt;1.2,IF((C381/B381-1.2)*0.1+1.2&gt;1.3,1.3,(C381/B381-1.2)*0.1+1.2),C381/B381)</f>
        <v>0.93771068085990639</v>
      </c>
      <c r="E381" s="36"/>
      <c r="F381" s="36"/>
      <c r="G381" s="36"/>
      <c r="H381" s="36"/>
      <c r="I381" s="38">
        <f>SUM(I9:I380)-I19-I29-I57</f>
        <v>3145196</v>
      </c>
      <c r="J381" s="38">
        <f>SUM(J9:J380)-J19-J29-J57</f>
        <v>285926.9090909097</v>
      </c>
      <c r="K381" s="38">
        <f>SUM(K9:K380)-K19-K29-K57</f>
        <v>278274.69999999984</v>
      </c>
      <c r="L381" s="38">
        <f>SUM(L9:L380)-L19-L29-L57</f>
        <v>-7652.2090909091121</v>
      </c>
      <c r="M381" s="64">
        <f>COUNTIF(M9:M380,"+")</f>
        <v>0</v>
      </c>
      <c r="N381" s="64">
        <f t="shared" ref="N381:O381" si="75">COUNTIF(N9:N380,"+")</f>
        <v>0</v>
      </c>
      <c r="O381" s="64">
        <f t="shared" si="75"/>
        <v>0</v>
      </c>
      <c r="P381" s="64">
        <f>COUNTIF(P9:P380,"+")</f>
        <v>0</v>
      </c>
      <c r="Q381" s="38">
        <f>SUM(Q9:Q380)-Q19-Q29-Q57</f>
        <v>278274.69999999984</v>
      </c>
      <c r="U381" s="1"/>
      <c r="V381" s="1"/>
      <c r="W381" s="1"/>
      <c r="X381" s="1"/>
    </row>
    <row r="382" spans="1:24" ht="21" customHeight="1"/>
    <row r="383" spans="1:24" ht="17.25" customHeight="1">
      <c r="A383" s="67" t="s">
        <v>402</v>
      </c>
      <c r="B383" s="66"/>
      <c r="C383" s="74" t="s">
        <v>405</v>
      </c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</row>
    <row r="384" spans="1:24" ht="17.25" customHeight="1">
      <c r="B384" s="68" t="s">
        <v>403</v>
      </c>
      <c r="C384" s="74" t="s">
        <v>404</v>
      </c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</row>
    <row r="386" ht="15" customHeight="1"/>
  </sheetData>
  <mergeCells count="17">
    <mergeCell ref="B3:E5"/>
    <mergeCell ref="F3:G5"/>
    <mergeCell ref="C384:Q384"/>
    <mergeCell ref="C383:Q383"/>
    <mergeCell ref="A1:Q1"/>
    <mergeCell ref="Q3:Q6"/>
    <mergeCell ref="A3:A6"/>
    <mergeCell ref="I3:I6"/>
    <mergeCell ref="L3:L6"/>
    <mergeCell ref="K3:K6"/>
    <mergeCell ref="H3:H6"/>
    <mergeCell ref="J3:J6"/>
    <mergeCell ref="M3:P3"/>
    <mergeCell ref="M6:O6"/>
    <mergeCell ref="M4:N4"/>
    <mergeCell ref="O4:O5"/>
    <mergeCell ref="P5:P6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75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I1"/>
    </sheetView>
  </sheetViews>
  <sheetFormatPr defaultColWidth="9.140625" defaultRowHeight="12.75"/>
  <cols>
    <col min="1" max="1" width="39.140625" style="22" customWidth="1"/>
    <col min="2" max="3" width="10.7109375" style="22" customWidth="1"/>
    <col min="4" max="4" width="11.28515625" style="22" customWidth="1"/>
    <col min="5" max="5" width="15.42578125" style="22" customWidth="1"/>
    <col min="6" max="6" width="10.7109375" style="22" customWidth="1"/>
    <col min="7" max="7" width="11.7109375" style="22" customWidth="1"/>
    <col min="8" max="8" width="15.28515625" style="22" customWidth="1"/>
    <col min="9" max="9" width="8.28515625" style="22" customWidth="1"/>
    <col min="10" max="10" width="63.7109375" style="22" customWidth="1"/>
    <col min="11" max="16384" width="9.140625" style="22"/>
  </cols>
  <sheetData>
    <row r="1" spans="1:9" ht="15.75">
      <c r="A1" s="80" t="s">
        <v>392</v>
      </c>
      <c r="B1" s="80"/>
      <c r="C1" s="80"/>
      <c r="D1" s="80"/>
      <c r="E1" s="80"/>
      <c r="F1" s="80"/>
      <c r="G1" s="80"/>
      <c r="H1" s="80"/>
      <c r="I1" s="80"/>
    </row>
    <row r="2" spans="1:9" ht="15.6" customHeight="1">
      <c r="A2" s="63"/>
      <c r="B2" s="63"/>
      <c r="C2" s="63"/>
      <c r="D2" s="63"/>
      <c r="E2" s="63"/>
      <c r="F2" s="63"/>
      <c r="G2" s="63"/>
      <c r="H2" s="63"/>
      <c r="I2" s="65" t="s">
        <v>369</v>
      </c>
    </row>
    <row r="3" spans="1:9" ht="192" customHeight="1">
      <c r="A3" s="81" t="s">
        <v>15</v>
      </c>
      <c r="B3" s="82" t="s">
        <v>359</v>
      </c>
      <c r="C3" s="84" t="s">
        <v>390</v>
      </c>
      <c r="D3" s="85"/>
      <c r="E3" s="86"/>
      <c r="F3" s="87" t="s">
        <v>386</v>
      </c>
      <c r="G3" s="87"/>
      <c r="H3" s="87"/>
      <c r="I3" s="83" t="s">
        <v>362</v>
      </c>
    </row>
    <row r="4" spans="1:9" ht="32.1" customHeight="1">
      <c r="A4" s="81"/>
      <c r="B4" s="82"/>
      <c r="C4" s="23" t="s">
        <v>360</v>
      </c>
      <c r="D4" s="23" t="s">
        <v>361</v>
      </c>
      <c r="E4" s="72" t="s">
        <v>407</v>
      </c>
      <c r="F4" s="23" t="s">
        <v>360</v>
      </c>
      <c r="G4" s="23" t="s">
        <v>361</v>
      </c>
      <c r="H4" s="72" t="s">
        <v>408</v>
      </c>
      <c r="I4" s="83"/>
    </row>
    <row r="5" spans="1:9">
      <c r="A5" s="24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</row>
    <row r="6" spans="1:9" ht="15" customHeight="1">
      <c r="A6" s="25" t="s">
        <v>4</v>
      </c>
      <c r="B6" s="46">
        <f>'Расчет субсидий'!L8</f>
        <v>-3321.754545454547</v>
      </c>
      <c r="C6" s="46"/>
      <c r="D6" s="46"/>
      <c r="E6" s="46">
        <f>SUM(E7:E16)</f>
        <v>-3321.754545454547</v>
      </c>
      <c r="F6" s="46"/>
      <c r="G6" s="46"/>
      <c r="H6" s="46">
        <f>SUM(H7:H16)</f>
        <v>0</v>
      </c>
      <c r="I6" s="46"/>
    </row>
    <row r="7" spans="1:9" ht="15" customHeight="1">
      <c r="A7" s="26" t="s">
        <v>5</v>
      </c>
      <c r="B7" s="47">
        <f>'Расчет субсидий'!L9</f>
        <v>-1743.2000000000007</v>
      </c>
      <c r="C7" s="54">
        <f>'Расчет субсидий'!D9-1</f>
        <v>-0.11332877364765159</v>
      </c>
      <c r="D7" s="54">
        <f>C7*'Расчет субсидий'!E9</f>
        <v>-2.2665754729530319</v>
      </c>
      <c r="E7" s="50">
        <f>$B7*D7/$I7</f>
        <v>-1743.2000000000007</v>
      </c>
      <c r="F7" s="54">
        <f>'Расчет субсидий'!F9-1</f>
        <v>0</v>
      </c>
      <c r="G7" s="54">
        <f>F7*'Расчет субсидий'!G9</f>
        <v>0</v>
      </c>
      <c r="H7" s="50">
        <f>$B7*G7/$I7</f>
        <v>0</v>
      </c>
      <c r="I7" s="49">
        <f>D7+G7</f>
        <v>-2.2665754729530319</v>
      </c>
    </row>
    <row r="8" spans="1:9" ht="15" customHeight="1">
      <c r="A8" s="26" t="s">
        <v>6</v>
      </c>
      <c r="B8" s="47">
        <f>'Расчет субсидий'!L10</f>
        <v>-1290.8181818181838</v>
      </c>
      <c r="C8" s="54">
        <f>'Расчет субсидий'!D10-1</f>
        <v>-4.0004927846570171E-2</v>
      </c>
      <c r="D8" s="54">
        <f>C8*'Расчет субсидий'!E10</f>
        <v>-0.80009855693140342</v>
      </c>
      <c r="E8" s="50">
        <f t="shared" ref="E7:E16" si="0">$B8*D8/$I8</f>
        <v>-1290.8181818181838</v>
      </c>
      <c r="F8" s="54">
        <f>'Расчет субсидий'!F10-1</f>
        <v>0</v>
      </c>
      <c r="G8" s="54">
        <f>F8*'Расчет субсидий'!G10</f>
        <v>0</v>
      </c>
      <c r="H8" s="50">
        <f t="shared" ref="H7:H16" si="1">$B8*G8/$I8</f>
        <v>0</v>
      </c>
      <c r="I8" s="49">
        <f t="shared" ref="I8:I54" si="2">D8+G8</f>
        <v>-0.80009855693140342</v>
      </c>
    </row>
    <row r="9" spans="1:9" ht="15" customHeight="1">
      <c r="A9" s="26" t="s">
        <v>7</v>
      </c>
      <c r="B9" s="47">
        <f>'Расчет субсидий'!L11</f>
        <v>-1150.363636363636</v>
      </c>
      <c r="C9" s="54">
        <f>'Расчет субсидий'!D11-1</f>
        <v>-0.13207413910646593</v>
      </c>
      <c r="D9" s="54">
        <f>C9*'Расчет субсидий'!E11</f>
        <v>-2.6414827821293185</v>
      </c>
      <c r="E9" s="50">
        <f t="shared" si="0"/>
        <v>-1150.363636363636</v>
      </c>
      <c r="F9" s="54">
        <f>'Расчет субсидий'!F11-1</f>
        <v>0</v>
      </c>
      <c r="G9" s="54">
        <f>F9*'Расчет субсидий'!G11</f>
        <v>0</v>
      </c>
      <c r="H9" s="50">
        <f t="shared" si="1"/>
        <v>0</v>
      </c>
      <c r="I9" s="49">
        <f t="shared" si="2"/>
        <v>-2.6414827821293185</v>
      </c>
    </row>
    <row r="10" spans="1:9" ht="15" customHeight="1">
      <c r="A10" s="26" t="s">
        <v>8</v>
      </c>
      <c r="B10" s="47">
        <f>'Расчет субсидий'!L12</f>
        <v>755.50909090909136</v>
      </c>
      <c r="C10" s="54">
        <f>'Расчет субсидий'!D12-1</f>
        <v>0.20192362987956036</v>
      </c>
      <c r="D10" s="54">
        <f>C10*'Расчет субсидий'!E12</f>
        <v>4.0384725975912072</v>
      </c>
      <c r="E10" s="50">
        <f t="shared" si="0"/>
        <v>755.50909090909136</v>
      </c>
      <c r="F10" s="54">
        <f>'Расчет субсидий'!F12-1</f>
        <v>0</v>
      </c>
      <c r="G10" s="54">
        <f>F10*'Расчет субсидий'!G12</f>
        <v>0</v>
      </c>
      <c r="H10" s="50">
        <f t="shared" si="1"/>
        <v>0</v>
      </c>
      <c r="I10" s="49">
        <f t="shared" si="2"/>
        <v>4.0384725975912072</v>
      </c>
    </row>
    <row r="11" spans="1:9" ht="15" customHeight="1">
      <c r="A11" s="26" t="s">
        <v>9</v>
      </c>
      <c r="B11" s="47">
        <f>'Расчет субсидий'!L13</f>
        <v>-186.75454545454522</v>
      </c>
      <c r="C11" s="54">
        <f>'Расчет субсидий'!D13-1</f>
        <v>-2.6011242982612481E-2</v>
      </c>
      <c r="D11" s="54">
        <f>C11*'Расчет субсидий'!E13</f>
        <v>-0.52022485965224963</v>
      </c>
      <c r="E11" s="50">
        <f t="shared" si="0"/>
        <v>-186.75454545454522</v>
      </c>
      <c r="F11" s="54">
        <f>'Расчет субсидий'!F13-1</f>
        <v>0</v>
      </c>
      <c r="G11" s="54">
        <f>F11*'Расчет субсидий'!G13</f>
        <v>0</v>
      </c>
      <c r="H11" s="50">
        <f t="shared" si="1"/>
        <v>0</v>
      </c>
      <c r="I11" s="49">
        <f t="shared" si="2"/>
        <v>-0.52022485965224963</v>
      </c>
    </row>
    <row r="12" spans="1:9" ht="15" customHeight="1">
      <c r="A12" s="26" t="s">
        <v>10</v>
      </c>
      <c r="B12" s="47">
        <f>'Расчет субсидий'!L14</f>
        <v>-99.318181818181984</v>
      </c>
      <c r="C12" s="54">
        <f>'Расчет субсидий'!D14-1</f>
        <v>-3.8864015918700923E-2</v>
      </c>
      <c r="D12" s="54">
        <f>C12*'Расчет субсидий'!E14</f>
        <v>-0.77728031837401845</v>
      </c>
      <c r="E12" s="50">
        <f t="shared" si="0"/>
        <v>-99.318181818181984</v>
      </c>
      <c r="F12" s="54">
        <f>'Расчет субсидий'!F14-1</f>
        <v>0</v>
      </c>
      <c r="G12" s="54">
        <f>F12*'Расчет субсидий'!G14</f>
        <v>0</v>
      </c>
      <c r="H12" s="50">
        <f t="shared" si="1"/>
        <v>0</v>
      </c>
      <c r="I12" s="49">
        <f t="shared" si="2"/>
        <v>-0.77728031837401845</v>
      </c>
    </row>
    <row r="13" spans="1:9" ht="15" customHeight="1">
      <c r="A13" s="26" t="s">
        <v>11</v>
      </c>
      <c r="B13" s="47">
        <f>'Расчет субсидий'!L15</f>
        <v>462.25454545454522</v>
      </c>
      <c r="C13" s="54">
        <f>'Расчет субсидий'!D15-1</f>
        <v>7.3772636107316325E-2</v>
      </c>
      <c r="D13" s="54">
        <f>C13*'Расчет субсидий'!E15</f>
        <v>1.4754527221463265</v>
      </c>
      <c r="E13" s="50">
        <f t="shared" si="0"/>
        <v>462.25454545454522</v>
      </c>
      <c r="F13" s="54">
        <f>'Расчет субсидий'!F15-1</f>
        <v>0</v>
      </c>
      <c r="G13" s="54">
        <f>F13*'Расчет субсидий'!G15</f>
        <v>0</v>
      </c>
      <c r="H13" s="50">
        <f t="shared" si="1"/>
        <v>0</v>
      </c>
      <c r="I13" s="49">
        <f t="shared" si="2"/>
        <v>1.4754527221463265</v>
      </c>
    </row>
    <row r="14" spans="1:9" ht="15" customHeight="1">
      <c r="A14" s="26" t="s">
        <v>12</v>
      </c>
      <c r="B14" s="47">
        <f>'Расчет субсидий'!L16</f>
        <v>827.5363636363636</v>
      </c>
      <c r="C14" s="54">
        <f>'Расчет субсидий'!D16-1</f>
        <v>0.20019314456035753</v>
      </c>
      <c r="D14" s="54">
        <f>C14*'Расчет субсидий'!E16</f>
        <v>4.0038628912071506</v>
      </c>
      <c r="E14" s="50">
        <f t="shared" si="0"/>
        <v>827.5363636363636</v>
      </c>
      <c r="F14" s="54">
        <f>'Расчет субсидий'!F16-1</f>
        <v>0</v>
      </c>
      <c r="G14" s="54">
        <f>F14*'Расчет субсидий'!G16</f>
        <v>0</v>
      </c>
      <c r="H14" s="50">
        <f t="shared" si="1"/>
        <v>0</v>
      </c>
      <c r="I14" s="49">
        <f t="shared" si="2"/>
        <v>4.0038628912071506</v>
      </c>
    </row>
    <row r="15" spans="1:9" ht="15" customHeight="1">
      <c r="A15" s="26" t="s">
        <v>13</v>
      </c>
      <c r="B15" s="47">
        <f>'Расчет субсидий'!L17</f>
        <v>-842.40909090909008</v>
      </c>
      <c r="C15" s="54">
        <f>'Расчет субсидий'!D17-1</f>
        <v>-0.1449654272106502</v>
      </c>
      <c r="D15" s="54">
        <f>C15*'Расчет субсидий'!E17</f>
        <v>-2.899308544213004</v>
      </c>
      <c r="E15" s="50">
        <f t="shared" si="0"/>
        <v>-842.4090909090902</v>
      </c>
      <c r="F15" s="54">
        <f>'Расчет субсидий'!F17-1</f>
        <v>0</v>
      </c>
      <c r="G15" s="54">
        <f>F15*'Расчет субсидий'!G17</f>
        <v>0</v>
      </c>
      <c r="H15" s="50">
        <f t="shared" si="1"/>
        <v>0</v>
      </c>
      <c r="I15" s="49">
        <f t="shared" si="2"/>
        <v>-2.899308544213004</v>
      </c>
    </row>
    <row r="16" spans="1:9" ht="15" customHeight="1">
      <c r="A16" s="26" t="s">
        <v>14</v>
      </c>
      <c r="B16" s="47">
        <f>'Расчет субсидий'!L18</f>
        <v>-54.190909090909372</v>
      </c>
      <c r="C16" s="54">
        <f>'Расчет субсидий'!D18-1</f>
        <v>-1.6882089158533398E-2</v>
      </c>
      <c r="D16" s="54">
        <f>C16*'Расчет субсидий'!E18</f>
        <v>-0.33764178317066795</v>
      </c>
      <c r="E16" s="50">
        <f t="shared" si="0"/>
        <v>-54.190909090909379</v>
      </c>
      <c r="F16" s="54">
        <f>'Расчет субсидий'!F18-1</f>
        <v>0</v>
      </c>
      <c r="G16" s="54">
        <f>F16*'Расчет субсидий'!G18</f>
        <v>0</v>
      </c>
      <c r="H16" s="50">
        <f t="shared" si="1"/>
        <v>0</v>
      </c>
      <c r="I16" s="49">
        <f t="shared" si="2"/>
        <v>-0.33764178317066795</v>
      </c>
    </row>
    <row r="17" spans="1:9" ht="15" customHeight="1">
      <c r="A17" s="25" t="s">
        <v>372</v>
      </c>
      <c r="B17" s="46">
        <f>SUM(B18:B26)</f>
        <v>13.781818181818181</v>
      </c>
      <c r="C17" s="46"/>
      <c r="D17" s="46"/>
      <c r="E17" s="46">
        <f>SUM(E18:E26)</f>
        <v>13.781818181818181</v>
      </c>
      <c r="F17" s="46"/>
      <c r="G17" s="46"/>
      <c r="H17" s="46">
        <f>SUM(H18:H26)</f>
        <v>0</v>
      </c>
      <c r="I17" s="46"/>
    </row>
    <row r="18" spans="1:9" ht="15" customHeight="1">
      <c r="A18" s="28" t="s">
        <v>373</v>
      </c>
      <c r="B18" s="47">
        <f>'Расчет субсидий'!L20</f>
        <v>0</v>
      </c>
      <c r="C18" s="54">
        <f>'Расчет субсидий'!D20-1</f>
        <v>-2.9901153212520515E-2</v>
      </c>
      <c r="D18" s="54">
        <f>C18*'Расчет субсидий'!E20</f>
        <v>-0.5980230642504103</v>
      </c>
      <c r="E18" s="50">
        <f t="shared" ref="E18:E26" si="3">$B18*D18/$I18</f>
        <v>0</v>
      </c>
      <c r="F18" s="54">
        <f>'Расчет субсидий'!F20-1</f>
        <v>0</v>
      </c>
      <c r="G18" s="54">
        <f>F18*'Расчет субсидий'!G20</f>
        <v>0</v>
      </c>
      <c r="H18" s="50">
        <f t="shared" ref="H18:H26" si="4">$B18*G18/$I18</f>
        <v>0</v>
      </c>
      <c r="I18" s="49">
        <f t="shared" si="2"/>
        <v>-0.5980230642504103</v>
      </c>
    </row>
    <row r="19" spans="1:9" ht="15" customHeight="1">
      <c r="A19" s="28" t="s">
        <v>374</v>
      </c>
      <c r="B19" s="47">
        <f>'Расчет субсидий'!L21</f>
        <v>0</v>
      </c>
      <c r="C19" s="54">
        <f>'Расчет субсидий'!D21-1</f>
        <v>-0.24549632352941175</v>
      </c>
      <c r="D19" s="54">
        <f>C19*'Расчет субсидий'!E21</f>
        <v>-4.9099264705882355</v>
      </c>
      <c r="E19" s="50">
        <f t="shared" si="3"/>
        <v>0</v>
      </c>
      <c r="F19" s="54">
        <f>'Расчет субсидий'!F21-1</f>
        <v>0</v>
      </c>
      <c r="G19" s="54">
        <f>F19*'Расчет субсидий'!G21</f>
        <v>0</v>
      </c>
      <c r="H19" s="50">
        <f t="shared" si="4"/>
        <v>0</v>
      </c>
      <c r="I19" s="49">
        <f t="shared" si="2"/>
        <v>-4.9099264705882355</v>
      </c>
    </row>
    <row r="20" spans="1:9" ht="15" customHeight="1">
      <c r="A20" s="28" t="s">
        <v>375</v>
      </c>
      <c r="B20" s="47">
        <f>'Расчет субсидий'!L22</f>
        <v>0</v>
      </c>
      <c r="C20" s="54">
        <f>'Расчет субсидий'!D22-1</f>
        <v>-0.25045074577938042</v>
      </c>
      <c r="D20" s="54">
        <f>C20*'Расчет субсидий'!E22</f>
        <v>-5.009014915587608</v>
      </c>
      <c r="E20" s="50">
        <f t="shared" si="3"/>
        <v>0</v>
      </c>
      <c r="F20" s="54">
        <f>'Расчет субсидий'!F22-1</f>
        <v>0</v>
      </c>
      <c r="G20" s="54">
        <f>F20*'Расчет субсидий'!G22</f>
        <v>0</v>
      </c>
      <c r="H20" s="50">
        <f t="shared" si="4"/>
        <v>0</v>
      </c>
      <c r="I20" s="49">
        <f t="shared" si="2"/>
        <v>-5.009014915587608</v>
      </c>
    </row>
    <row r="21" spans="1:9" ht="15" customHeight="1">
      <c r="A21" s="28" t="s">
        <v>376</v>
      </c>
      <c r="B21" s="47">
        <f>'Расчет субсидий'!L23</f>
        <v>0</v>
      </c>
      <c r="C21" s="54">
        <f>'Расчет субсидий'!D23-1</f>
        <v>-0.20870668139601489</v>
      </c>
      <c r="D21" s="54">
        <f>C21*'Расчет субсидий'!E23</f>
        <v>-4.1741336279202983</v>
      </c>
      <c r="E21" s="50">
        <f t="shared" si="3"/>
        <v>0</v>
      </c>
      <c r="F21" s="54">
        <f>'Расчет субсидий'!F23-1</f>
        <v>0</v>
      </c>
      <c r="G21" s="54">
        <f>F21*'Расчет субсидий'!G23</f>
        <v>0</v>
      </c>
      <c r="H21" s="50">
        <f t="shared" si="4"/>
        <v>0</v>
      </c>
      <c r="I21" s="49">
        <f t="shared" si="2"/>
        <v>-4.1741336279202983</v>
      </c>
    </row>
    <row r="22" spans="1:9" ht="15" customHeight="1">
      <c r="A22" s="28" t="s">
        <v>377</v>
      </c>
      <c r="B22" s="47">
        <f>'Расчет субсидий'!L24</f>
        <v>0</v>
      </c>
      <c r="C22" s="54">
        <f>'Расчет субсидий'!D24-1</f>
        <v>0.2320361885712956</v>
      </c>
      <c r="D22" s="54">
        <f>C22*'Расчет субсидий'!E24</f>
        <v>4.640723771425912</v>
      </c>
      <c r="E22" s="50">
        <f t="shared" si="3"/>
        <v>0</v>
      </c>
      <c r="F22" s="54">
        <f>'Расчет субсидий'!F24-1</f>
        <v>0</v>
      </c>
      <c r="G22" s="54">
        <f>F22*'Расчет субсидий'!G24</f>
        <v>0</v>
      </c>
      <c r="H22" s="50">
        <f t="shared" si="4"/>
        <v>0</v>
      </c>
      <c r="I22" s="49">
        <f t="shared" si="2"/>
        <v>4.640723771425912</v>
      </c>
    </row>
    <row r="23" spans="1:9" ht="15" customHeight="1">
      <c r="A23" s="28" t="s">
        <v>378</v>
      </c>
      <c r="B23" s="47">
        <f>'Расчет субсидий'!L25</f>
        <v>0</v>
      </c>
      <c r="C23" s="54">
        <f>'Расчет субсидий'!D25-1</f>
        <v>-0.1675084175084175</v>
      </c>
      <c r="D23" s="54">
        <f>C23*'Расчет субсидий'!E25</f>
        <v>-3.3501683501683499</v>
      </c>
      <c r="E23" s="50">
        <f t="shared" si="3"/>
        <v>0</v>
      </c>
      <c r="F23" s="54">
        <f>'Расчет субсидий'!F25-1</f>
        <v>0</v>
      </c>
      <c r="G23" s="54">
        <f>F23*'Расчет субсидий'!G25</f>
        <v>0</v>
      </c>
      <c r="H23" s="50">
        <f t="shared" si="4"/>
        <v>0</v>
      </c>
      <c r="I23" s="49">
        <f t="shared" si="2"/>
        <v>-3.3501683501683499</v>
      </c>
    </row>
    <row r="24" spans="1:9" ht="15" customHeight="1">
      <c r="A24" s="28" t="s">
        <v>379</v>
      </c>
      <c r="B24" s="47">
        <f>'Расчет субсидий'!L26</f>
        <v>0</v>
      </c>
      <c r="C24" s="54">
        <f>'Расчет субсидий'!D26-1</f>
        <v>0.30000000000000004</v>
      </c>
      <c r="D24" s="54">
        <f>C24*'Расчет субсидий'!E26</f>
        <v>6.0000000000000009</v>
      </c>
      <c r="E24" s="50">
        <f t="shared" si="3"/>
        <v>0</v>
      </c>
      <c r="F24" s="54">
        <f>'Расчет субсидий'!F26-1</f>
        <v>0</v>
      </c>
      <c r="G24" s="54">
        <f>F24*'Расчет субсидий'!G26</f>
        <v>0</v>
      </c>
      <c r="H24" s="50">
        <f t="shared" si="4"/>
        <v>0</v>
      </c>
      <c r="I24" s="49">
        <f t="shared" si="2"/>
        <v>6.0000000000000009</v>
      </c>
    </row>
    <row r="25" spans="1:9" ht="15" customHeight="1">
      <c r="A25" s="28" t="s">
        <v>381</v>
      </c>
      <c r="B25" s="47">
        <f>'Расчет субсидий'!L27</f>
        <v>0</v>
      </c>
      <c r="C25" s="54">
        <f>'Расчет субсидий'!D27-1</f>
        <v>0.25060469643508942</v>
      </c>
      <c r="D25" s="54">
        <f>C25*'Расчет субсидий'!E27</f>
        <v>5.0120939287017885</v>
      </c>
      <c r="E25" s="50">
        <f t="shared" si="3"/>
        <v>0</v>
      </c>
      <c r="F25" s="54">
        <f>'Расчет субсидий'!F27-1</f>
        <v>0</v>
      </c>
      <c r="G25" s="54">
        <f>F25*'Расчет субсидий'!G27</f>
        <v>0</v>
      </c>
      <c r="H25" s="50">
        <f t="shared" si="4"/>
        <v>0</v>
      </c>
      <c r="I25" s="49">
        <f t="shared" si="2"/>
        <v>5.0120939287017885</v>
      </c>
    </row>
    <row r="26" spans="1:9" ht="15" customHeight="1">
      <c r="A26" s="28" t="s">
        <v>380</v>
      </c>
      <c r="B26" s="47">
        <f>'Расчет субсидий'!L28</f>
        <v>13.781818181818181</v>
      </c>
      <c r="C26" s="54">
        <f>'Расчет субсидий'!D28-1</f>
        <v>0.2264601096224117</v>
      </c>
      <c r="D26" s="54">
        <f>C26*'Расчет субсидий'!E28</f>
        <v>4.529202192448234</v>
      </c>
      <c r="E26" s="50">
        <f t="shared" si="3"/>
        <v>13.781818181818181</v>
      </c>
      <c r="F26" s="54">
        <f>'Расчет субсидий'!F28-1</f>
        <v>0</v>
      </c>
      <c r="G26" s="54">
        <f>F26*'Расчет субсидий'!G28</f>
        <v>0</v>
      </c>
      <c r="H26" s="50">
        <f t="shared" si="4"/>
        <v>0</v>
      </c>
      <c r="I26" s="49">
        <f t="shared" si="2"/>
        <v>4.529202192448234</v>
      </c>
    </row>
    <row r="27" spans="1:9" ht="15" customHeight="1">
      <c r="A27" s="27" t="s">
        <v>17</v>
      </c>
      <c r="B27" s="46">
        <f>'Расчет субсидий'!L29</f>
        <v>-323.44545454545414</v>
      </c>
      <c r="C27" s="46"/>
      <c r="D27" s="46"/>
      <c r="E27" s="46">
        <f>SUM(E28:E54)</f>
        <v>-323.4454545454542</v>
      </c>
      <c r="F27" s="46"/>
      <c r="G27" s="46"/>
      <c r="H27" s="46">
        <f>SUM(H28:H54)</f>
        <v>0</v>
      </c>
      <c r="I27" s="46"/>
    </row>
    <row r="28" spans="1:9" ht="15" customHeight="1">
      <c r="A28" s="28" t="s">
        <v>0</v>
      </c>
      <c r="B28" s="47">
        <f>'Расчет субсидий'!L30</f>
        <v>-339.19090909090892</v>
      </c>
      <c r="C28" s="54">
        <f>'Расчет субсидий'!D30-1</f>
        <v>-0.19106032599563094</v>
      </c>
      <c r="D28" s="54">
        <f>C28*'Расчет субсидий'!E30</f>
        <v>-2.8659048899344644</v>
      </c>
      <c r="E28" s="50">
        <f t="shared" ref="E28:E54" si="5">$B28*D28/$I28</f>
        <v>-339.19090909090892</v>
      </c>
      <c r="F28" s="54">
        <f>'Расчет субсидий'!F30-1</f>
        <v>0</v>
      </c>
      <c r="G28" s="54">
        <f>F28*'Расчет субсидий'!G30</f>
        <v>0</v>
      </c>
      <c r="H28" s="50">
        <f t="shared" ref="H28:H54" si="6">$B28*G28/$I28</f>
        <v>0</v>
      </c>
      <c r="I28" s="49">
        <f t="shared" si="2"/>
        <v>-2.8659048899344644</v>
      </c>
    </row>
    <row r="29" spans="1:9" ht="15" customHeight="1">
      <c r="A29" s="28" t="s">
        <v>18</v>
      </c>
      <c r="B29" s="47">
        <f>'Расчет субсидий'!L31</f>
        <v>431.09090909090901</v>
      </c>
      <c r="C29" s="54">
        <f>'Расчет субсидий'!D31-1</f>
        <v>0.20561902864874892</v>
      </c>
      <c r="D29" s="54">
        <f>C29*'Расчет субсидий'!E31</f>
        <v>3.0842854297312341</v>
      </c>
      <c r="E29" s="50">
        <f t="shared" si="5"/>
        <v>431.09090909090901</v>
      </c>
      <c r="F29" s="54">
        <f>'Расчет субсидий'!F31-1</f>
        <v>0</v>
      </c>
      <c r="G29" s="54">
        <f>F29*'Расчет субсидий'!G31</f>
        <v>0</v>
      </c>
      <c r="H29" s="50">
        <f t="shared" si="6"/>
        <v>0</v>
      </c>
      <c r="I29" s="49">
        <f t="shared" si="2"/>
        <v>3.0842854297312341</v>
      </c>
    </row>
    <row r="30" spans="1:9" ht="15" customHeight="1">
      <c r="A30" s="28" t="s">
        <v>19</v>
      </c>
      <c r="B30" s="47">
        <f>'Расчет субсидий'!L32</f>
        <v>-208.36363636363649</v>
      </c>
      <c r="C30" s="54">
        <f>'Расчет субсидий'!D32-1</f>
        <v>-0.11701313607958164</v>
      </c>
      <c r="D30" s="54">
        <f>C30*'Расчет субсидий'!E32</f>
        <v>-1.7551970411937245</v>
      </c>
      <c r="E30" s="50">
        <f t="shared" si="5"/>
        <v>-208.36363636363649</v>
      </c>
      <c r="F30" s="54">
        <f>'Расчет субсидий'!F32-1</f>
        <v>0</v>
      </c>
      <c r="G30" s="54">
        <f>F30*'Расчет субсидий'!G32</f>
        <v>0</v>
      </c>
      <c r="H30" s="50">
        <f t="shared" si="6"/>
        <v>0</v>
      </c>
      <c r="I30" s="49">
        <f t="shared" si="2"/>
        <v>-1.7551970411937245</v>
      </c>
    </row>
    <row r="31" spans="1:9" ht="15" customHeight="1">
      <c r="A31" s="28" t="s">
        <v>20</v>
      </c>
      <c r="B31" s="47">
        <f>'Расчет субсидий'!L33</f>
        <v>-601.4727272727273</v>
      </c>
      <c r="C31" s="54">
        <f>'Расчет субсидий'!D33-1</f>
        <v>-0.36932512534691697</v>
      </c>
      <c r="D31" s="54">
        <f>C31*'Расчет субсидий'!E33</f>
        <v>-5.5398768802037548</v>
      </c>
      <c r="E31" s="50">
        <f t="shared" si="5"/>
        <v>-601.4727272727273</v>
      </c>
      <c r="F31" s="54">
        <f>'Расчет субсидий'!F33-1</f>
        <v>0</v>
      </c>
      <c r="G31" s="54">
        <f>F31*'Расчет субсидий'!G33</f>
        <v>0</v>
      </c>
      <c r="H31" s="50">
        <f t="shared" si="6"/>
        <v>0</v>
      </c>
      <c r="I31" s="49">
        <f t="shared" si="2"/>
        <v>-5.5398768802037548</v>
      </c>
    </row>
    <row r="32" spans="1:9" ht="15" customHeight="1">
      <c r="A32" s="28" t="s">
        <v>21</v>
      </c>
      <c r="B32" s="47">
        <f>'Расчет субсидий'!L34</f>
        <v>261.19090909090892</v>
      </c>
      <c r="C32" s="54">
        <f>'Расчет субсидий'!D34-1</f>
        <v>0.11418125902215515</v>
      </c>
      <c r="D32" s="54">
        <f>C32*'Расчет субсидий'!E34</f>
        <v>1.7127188853323272</v>
      </c>
      <c r="E32" s="50">
        <f t="shared" si="5"/>
        <v>261.19090909090892</v>
      </c>
      <c r="F32" s="54">
        <f>'Расчет субсидий'!F34-1</f>
        <v>0</v>
      </c>
      <c r="G32" s="54">
        <f>F32*'Расчет субсидий'!G34</f>
        <v>0</v>
      </c>
      <c r="H32" s="50">
        <f t="shared" si="6"/>
        <v>0</v>
      </c>
      <c r="I32" s="49">
        <f t="shared" si="2"/>
        <v>1.7127188853323272</v>
      </c>
    </row>
    <row r="33" spans="1:9" ht="15" customHeight="1">
      <c r="A33" s="28" t="s">
        <v>22</v>
      </c>
      <c r="B33" s="47">
        <f>'Расчет субсидий'!L35</f>
        <v>616.60000000000036</v>
      </c>
      <c r="C33" s="54">
        <f>'Расчет субсидий'!D35-1</f>
        <v>0.25899542572543743</v>
      </c>
      <c r="D33" s="54">
        <f>C33*'Расчет субсидий'!E35</f>
        <v>3.8849313858815613</v>
      </c>
      <c r="E33" s="50">
        <f t="shared" si="5"/>
        <v>616.60000000000036</v>
      </c>
      <c r="F33" s="54">
        <f>'Расчет субсидий'!F35-1</f>
        <v>0</v>
      </c>
      <c r="G33" s="54">
        <f>F33*'Расчет субсидий'!G35</f>
        <v>0</v>
      </c>
      <c r="H33" s="50">
        <f t="shared" si="6"/>
        <v>0</v>
      </c>
      <c r="I33" s="49">
        <f t="shared" si="2"/>
        <v>3.8849313858815613</v>
      </c>
    </row>
    <row r="34" spans="1:9" ht="15" customHeight="1">
      <c r="A34" s="28" t="s">
        <v>23</v>
      </c>
      <c r="B34" s="47">
        <f>'Расчет субсидий'!L36</f>
        <v>15.954545454545496</v>
      </c>
      <c r="C34" s="54">
        <f>'Расчет субсидий'!D36-1</f>
        <v>9.7684738172032493E-3</v>
      </c>
      <c r="D34" s="54">
        <f>C34*'Расчет субсидий'!E36</f>
        <v>0.14652710725804874</v>
      </c>
      <c r="E34" s="50">
        <f t="shared" si="5"/>
        <v>15.954545454545496</v>
      </c>
      <c r="F34" s="54">
        <f>'Расчет субсидий'!F36-1</f>
        <v>0</v>
      </c>
      <c r="G34" s="54">
        <f>F34*'Расчет субсидий'!G36</f>
        <v>0</v>
      </c>
      <c r="H34" s="50">
        <f t="shared" si="6"/>
        <v>0</v>
      </c>
      <c r="I34" s="49">
        <f t="shared" si="2"/>
        <v>0.14652710725804874</v>
      </c>
    </row>
    <row r="35" spans="1:9" ht="15" customHeight="1">
      <c r="A35" s="28" t="s">
        <v>24</v>
      </c>
      <c r="B35" s="47">
        <f>'Расчет субсидий'!L37</f>
        <v>223.93636363636369</v>
      </c>
      <c r="C35" s="54">
        <f>'Расчет субсидий'!D37-1</f>
        <v>0.21923034834944377</v>
      </c>
      <c r="D35" s="54">
        <f>C35*'Расчет субсидий'!E37</f>
        <v>3.2884552252416563</v>
      </c>
      <c r="E35" s="50">
        <f t="shared" si="5"/>
        <v>223.93636363636369</v>
      </c>
      <c r="F35" s="54">
        <f>'Расчет субсидий'!F37-1</f>
        <v>0</v>
      </c>
      <c r="G35" s="54">
        <f>F35*'Расчет субсидий'!G37</f>
        <v>0</v>
      </c>
      <c r="H35" s="50">
        <f t="shared" si="6"/>
        <v>0</v>
      </c>
      <c r="I35" s="49">
        <f t="shared" si="2"/>
        <v>3.2884552252416563</v>
      </c>
    </row>
    <row r="36" spans="1:9" ht="15" customHeight="1">
      <c r="A36" s="28" t="s">
        <v>25</v>
      </c>
      <c r="B36" s="47">
        <f>'Расчет субсидий'!L38</f>
        <v>47.618181818182165</v>
      </c>
      <c r="C36" s="54">
        <f>'Расчет субсидий'!D38-1</f>
        <v>1.9560140132347303E-2</v>
      </c>
      <c r="D36" s="54">
        <f>C36*'Расчет субсидий'!E38</f>
        <v>0.29340210198520955</v>
      </c>
      <c r="E36" s="50">
        <f t="shared" si="5"/>
        <v>47.618181818182165</v>
      </c>
      <c r="F36" s="54">
        <f>'Расчет субсидий'!F38-1</f>
        <v>0</v>
      </c>
      <c r="G36" s="54">
        <f>F36*'Расчет субсидий'!G38</f>
        <v>0</v>
      </c>
      <c r="H36" s="50">
        <f t="shared" si="6"/>
        <v>0</v>
      </c>
      <c r="I36" s="49">
        <f t="shared" si="2"/>
        <v>0.29340210198520955</v>
      </c>
    </row>
    <row r="37" spans="1:9" ht="15" customHeight="1">
      <c r="A37" s="28" t="s">
        <v>26</v>
      </c>
      <c r="B37" s="47">
        <f>'Расчет субсидий'!L39</f>
        <v>206.73636363636342</v>
      </c>
      <c r="C37" s="54">
        <f>'Расчет субсидий'!D39-1</f>
        <v>0.15345112403935945</v>
      </c>
      <c r="D37" s="54">
        <f>C37*'Расчет субсидий'!E39</f>
        <v>2.3017668605903916</v>
      </c>
      <c r="E37" s="50">
        <f t="shared" si="5"/>
        <v>206.73636363636342</v>
      </c>
      <c r="F37" s="54">
        <f>'Расчет субсидий'!F39-1</f>
        <v>0</v>
      </c>
      <c r="G37" s="54">
        <f>F37*'Расчет субсидий'!G39</f>
        <v>0</v>
      </c>
      <c r="H37" s="50">
        <f t="shared" si="6"/>
        <v>0</v>
      </c>
      <c r="I37" s="49">
        <f t="shared" si="2"/>
        <v>2.3017668605903916</v>
      </c>
    </row>
    <row r="38" spans="1:9" ht="15" customHeight="1">
      <c r="A38" s="28" t="s">
        <v>27</v>
      </c>
      <c r="B38" s="47">
        <f>'Расчет субсидий'!L40</f>
        <v>-12.845454545454459</v>
      </c>
      <c r="C38" s="54">
        <f>'Расчет субсидий'!D40-1</f>
        <v>-3.1478089902771456E-2</v>
      </c>
      <c r="D38" s="54">
        <f>C38*'Расчет субсидий'!E40</f>
        <v>-0.47217134854157183</v>
      </c>
      <c r="E38" s="50">
        <f t="shared" si="5"/>
        <v>-12.845454545454459</v>
      </c>
      <c r="F38" s="54">
        <f>'Расчет субсидий'!F40-1</f>
        <v>0</v>
      </c>
      <c r="G38" s="54">
        <f>F38*'Расчет субсидий'!G40</f>
        <v>0</v>
      </c>
      <c r="H38" s="50">
        <f t="shared" si="6"/>
        <v>0</v>
      </c>
      <c r="I38" s="49">
        <f t="shared" si="2"/>
        <v>-0.47217134854157183</v>
      </c>
    </row>
    <row r="39" spans="1:9" ht="15" customHeight="1">
      <c r="A39" s="28" t="s">
        <v>28</v>
      </c>
      <c r="B39" s="47">
        <f>'Расчет субсидий'!L41</f>
        <v>-226.59999999999991</v>
      </c>
      <c r="C39" s="54">
        <f>'Расчет субсидий'!D41-1</f>
        <v>-0.21312217194570138</v>
      </c>
      <c r="D39" s="54">
        <f>C39*'Расчет субсидий'!E41</f>
        <v>-3.1968325791855206</v>
      </c>
      <c r="E39" s="50">
        <f t="shared" si="5"/>
        <v>-226.59999999999991</v>
      </c>
      <c r="F39" s="54">
        <f>'Расчет субсидий'!F41-1</f>
        <v>0</v>
      </c>
      <c r="G39" s="54">
        <f>F39*'Расчет субсидий'!G41</f>
        <v>0</v>
      </c>
      <c r="H39" s="50">
        <f t="shared" si="6"/>
        <v>0</v>
      </c>
      <c r="I39" s="49">
        <f t="shared" si="2"/>
        <v>-3.1968325791855206</v>
      </c>
    </row>
    <row r="40" spans="1:9" ht="15" customHeight="1">
      <c r="A40" s="28" t="s">
        <v>29</v>
      </c>
      <c r="B40" s="47">
        <f>'Расчет субсидий'!L42</f>
        <v>-309.84545454545446</v>
      </c>
      <c r="C40" s="54">
        <f>'Расчет субсидий'!D42-1</f>
        <v>-0.31670014347202291</v>
      </c>
      <c r="D40" s="54">
        <f>C40*'Расчет субсидий'!E42</f>
        <v>-4.7505021520803439</v>
      </c>
      <c r="E40" s="50">
        <f t="shared" si="5"/>
        <v>-309.84545454545446</v>
      </c>
      <c r="F40" s="54">
        <f>'Расчет субсидий'!F42-1</f>
        <v>0</v>
      </c>
      <c r="G40" s="54">
        <f>F40*'Расчет субсидий'!G42</f>
        <v>0</v>
      </c>
      <c r="H40" s="50">
        <f t="shared" si="6"/>
        <v>0</v>
      </c>
      <c r="I40" s="49">
        <f t="shared" si="2"/>
        <v>-4.7505021520803439</v>
      </c>
    </row>
    <row r="41" spans="1:9" ht="15" customHeight="1">
      <c r="A41" s="28" t="s">
        <v>30</v>
      </c>
      <c r="B41" s="47">
        <f>'Расчет субсидий'!L43</f>
        <v>518.00909090909136</v>
      </c>
      <c r="C41" s="54">
        <f>'Расчет субсидий'!D43-1</f>
        <v>0.22887737836968136</v>
      </c>
      <c r="D41" s="54">
        <f>C41*'Расчет субсидий'!E43</f>
        <v>3.4331606755452206</v>
      </c>
      <c r="E41" s="50">
        <f t="shared" si="5"/>
        <v>518.00909090909136</v>
      </c>
      <c r="F41" s="54">
        <f>'Расчет субсидий'!F43-1</f>
        <v>0</v>
      </c>
      <c r="G41" s="54">
        <f>F41*'Расчет субсидий'!G43</f>
        <v>0</v>
      </c>
      <c r="H41" s="50">
        <f t="shared" si="6"/>
        <v>0</v>
      </c>
      <c r="I41" s="49">
        <f t="shared" si="2"/>
        <v>3.4331606755452206</v>
      </c>
    </row>
    <row r="42" spans="1:9" ht="15" customHeight="1">
      <c r="A42" s="28" t="s">
        <v>31</v>
      </c>
      <c r="B42" s="47">
        <f>'Расчет субсидий'!L44</f>
        <v>-367.5545454545454</v>
      </c>
      <c r="C42" s="54">
        <f>'Расчет субсидий'!D44-1</f>
        <v>-0.22006229885354589</v>
      </c>
      <c r="D42" s="54">
        <f>C42*'Расчет субсидий'!E44</f>
        <v>-3.3009344828031884</v>
      </c>
      <c r="E42" s="50">
        <f t="shared" si="5"/>
        <v>-367.55454545454546</v>
      </c>
      <c r="F42" s="54">
        <f>'Расчет субсидий'!F44-1</f>
        <v>0</v>
      </c>
      <c r="G42" s="54">
        <f>F42*'Расчет субсидий'!G44</f>
        <v>0</v>
      </c>
      <c r="H42" s="50">
        <f t="shared" si="6"/>
        <v>0</v>
      </c>
      <c r="I42" s="49">
        <f t="shared" si="2"/>
        <v>-3.3009344828031884</v>
      </c>
    </row>
    <row r="43" spans="1:9" ht="15" customHeight="1">
      <c r="A43" s="28" t="s">
        <v>1</v>
      </c>
      <c r="B43" s="47">
        <f>'Расчет субсидий'!L45</f>
        <v>-278.74545454545432</v>
      </c>
      <c r="C43" s="54">
        <f>'Расчет субсидий'!D45-1</f>
        <v>-0.11963424546193446</v>
      </c>
      <c r="D43" s="54">
        <f>C43*'Расчет субсидий'!E45</f>
        <v>-1.7945136819290171</v>
      </c>
      <c r="E43" s="50">
        <f t="shared" si="5"/>
        <v>-278.74545454545432</v>
      </c>
      <c r="F43" s="54">
        <f>'Расчет субсидий'!F45-1</f>
        <v>0</v>
      </c>
      <c r="G43" s="54">
        <f>F43*'Расчет субсидий'!G45</f>
        <v>0</v>
      </c>
      <c r="H43" s="50">
        <f t="shared" si="6"/>
        <v>0</v>
      </c>
      <c r="I43" s="49">
        <f t="shared" si="2"/>
        <v>-1.7945136819290171</v>
      </c>
    </row>
    <row r="44" spans="1:9" ht="15" customHeight="1">
      <c r="A44" s="28" t="s">
        <v>32</v>
      </c>
      <c r="B44" s="47">
        <f>'Расчет субсидий'!L46</f>
        <v>-465.09999999999991</v>
      </c>
      <c r="C44" s="54">
        <f>'Расчет субсидий'!D46-1</f>
        <v>-0.22120878895009455</v>
      </c>
      <c r="D44" s="54">
        <f>C44*'Расчет субсидий'!E46</f>
        <v>-3.3181318342514183</v>
      </c>
      <c r="E44" s="50">
        <f t="shared" si="5"/>
        <v>-465.09999999999991</v>
      </c>
      <c r="F44" s="54">
        <f>'Расчет субсидий'!F46-1</f>
        <v>0</v>
      </c>
      <c r="G44" s="54">
        <f>F44*'Расчет субсидий'!G46</f>
        <v>0</v>
      </c>
      <c r="H44" s="50">
        <f t="shared" si="6"/>
        <v>0</v>
      </c>
      <c r="I44" s="49">
        <f t="shared" si="2"/>
        <v>-3.3181318342514183</v>
      </c>
    </row>
    <row r="45" spans="1:9" ht="15" customHeight="1">
      <c r="A45" s="28" t="s">
        <v>33</v>
      </c>
      <c r="B45" s="47">
        <f>'Расчет субсидий'!L47</f>
        <v>222.92727272727234</v>
      </c>
      <c r="C45" s="54">
        <f>'Расчет субсидий'!D47-1</f>
        <v>0.14977334818907506</v>
      </c>
      <c r="D45" s="54">
        <f>C45*'Расчет субсидий'!E47</f>
        <v>2.2466002228361259</v>
      </c>
      <c r="E45" s="50">
        <f t="shared" si="5"/>
        <v>222.92727272727234</v>
      </c>
      <c r="F45" s="54">
        <f>'Расчет субсидий'!F47-1</f>
        <v>0</v>
      </c>
      <c r="G45" s="54">
        <f>F45*'Расчет субсидий'!G47</f>
        <v>0</v>
      </c>
      <c r="H45" s="50">
        <f t="shared" si="6"/>
        <v>0</v>
      </c>
      <c r="I45" s="49">
        <f t="shared" si="2"/>
        <v>2.2466002228361259</v>
      </c>
    </row>
    <row r="46" spans="1:9" ht="15" customHeight="1">
      <c r="A46" s="28" t="s">
        <v>34</v>
      </c>
      <c r="B46" s="47">
        <f>'Расчет субсидий'!L48</f>
        <v>-59.845454545455141</v>
      </c>
      <c r="C46" s="54">
        <f>'Расчет субсидий'!D48-1</f>
        <v>-2.1265658396688369E-2</v>
      </c>
      <c r="D46" s="54">
        <f>C46*'Расчет субсидий'!E48</f>
        <v>-0.31898487595032554</v>
      </c>
      <c r="E46" s="50">
        <f t="shared" si="5"/>
        <v>-59.845454545455141</v>
      </c>
      <c r="F46" s="54">
        <f>'Расчет субсидий'!F48-1</f>
        <v>0</v>
      </c>
      <c r="G46" s="54">
        <f>F46*'Расчет субсидий'!G48</f>
        <v>0</v>
      </c>
      <c r="H46" s="50">
        <f t="shared" si="6"/>
        <v>0</v>
      </c>
      <c r="I46" s="49">
        <f t="shared" si="2"/>
        <v>-0.31898487595032554</v>
      </c>
    </row>
    <row r="47" spans="1:9" ht="15" customHeight="1">
      <c r="A47" s="28" t="s">
        <v>35</v>
      </c>
      <c r="B47" s="47">
        <f>'Расчет субсидий'!L49</f>
        <v>210.9727272727273</v>
      </c>
      <c r="C47" s="54">
        <f>'Расчет субсидий'!D49-1</f>
        <v>9.5040244771656512E-2</v>
      </c>
      <c r="D47" s="54">
        <f>C47*'Расчет субсидий'!E49</f>
        <v>1.4256036715748477</v>
      </c>
      <c r="E47" s="50">
        <f t="shared" si="5"/>
        <v>210.9727272727273</v>
      </c>
      <c r="F47" s="54">
        <f>'Расчет субсидий'!F49-1</f>
        <v>0</v>
      </c>
      <c r="G47" s="54">
        <f>F47*'Расчет субсидий'!G49</f>
        <v>0</v>
      </c>
      <c r="H47" s="50">
        <f t="shared" si="6"/>
        <v>0</v>
      </c>
      <c r="I47" s="49">
        <f t="shared" si="2"/>
        <v>1.4256036715748477</v>
      </c>
    </row>
    <row r="48" spans="1:9" ht="15" customHeight="1">
      <c r="A48" s="28" t="s">
        <v>36</v>
      </c>
      <c r="B48" s="47">
        <f>'Расчет субсидий'!L50</f>
        <v>227.88181818181783</v>
      </c>
      <c r="C48" s="54">
        <f>'Расчет субсидий'!D50-1</f>
        <v>0.11878635556879868</v>
      </c>
      <c r="D48" s="54">
        <f>C48*'Расчет субсидий'!E50</f>
        <v>1.7817953335319803</v>
      </c>
      <c r="E48" s="50">
        <f t="shared" si="5"/>
        <v>227.88181818181783</v>
      </c>
      <c r="F48" s="54">
        <f>'Расчет субсидий'!F50-1</f>
        <v>0</v>
      </c>
      <c r="G48" s="54">
        <f>F48*'Расчет субсидий'!G50</f>
        <v>0</v>
      </c>
      <c r="H48" s="50">
        <f t="shared" si="6"/>
        <v>0</v>
      </c>
      <c r="I48" s="49">
        <f t="shared" si="2"/>
        <v>1.7817953335319803</v>
      </c>
    </row>
    <row r="49" spans="1:9" ht="15" customHeight="1">
      <c r="A49" s="28" t="s">
        <v>37</v>
      </c>
      <c r="B49" s="47">
        <f>'Расчет субсидий'!L51</f>
        <v>16.481818181818198</v>
      </c>
      <c r="C49" s="54">
        <f>'Расчет субсидий'!D51-1</f>
        <v>4.0063401080951966E-3</v>
      </c>
      <c r="D49" s="54">
        <f>C49*'Расчет субсидий'!E51</f>
        <v>6.0095101621427949E-2</v>
      </c>
      <c r="E49" s="50">
        <f t="shared" si="5"/>
        <v>16.481818181818198</v>
      </c>
      <c r="F49" s="54">
        <f>'Расчет субсидий'!F51-1</f>
        <v>0</v>
      </c>
      <c r="G49" s="54">
        <f>F49*'Расчет субсидий'!G51</f>
        <v>0</v>
      </c>
      <c r="H49" s="50">
        <f t="shared" si="6"/>
        <v>0</v>
      </c>
      <c r="I49" s="49">
        <f t="shared" si="2"/>
        <v>6.0095101621427949E-2</v>
      </c>
    </row>
    <row r="50" spans="1:9" ht="15" customHeight="1">
      <c r="A50" s="28" t="s">
        <v>38</v>
      </c>
      <c r="B50" s="47">
        <f>'Расчет субсидий'!L52</f>
        <v>152.77272727272748</v>
      </c>
      <c r="C50" s="54">
        <f>'Расчет субсидий'!D52-1</f>
        <v>7.8562178707373587E-2</v>
      </c>
      <c r="D50" s="54">
        <f>C50*'Расчет субсидий'!E52</f>
        <v>1.1784326806106038</v>
      </c>
      <c r="E50" s="50">
        <f t="shared" si="5"/>
        <v>152.77272727272748</v>
      </c>
      <c r="F50" s="54">
        <f>'Расчет субсидий'!F52-1</f>
        <v>0</v>
      </c>
      <c r="G50" s="54">
        <f>F50*'Расчет субсидий'!G52</f>
        <v>0</v>
      </c>
      <c r="H50" s="50">
        <f t="shared" si="6"/>
        <v>0</v>
      </c>
      <c r="I50" s="49">
        <f t="shared" si="2"/>
        <v>1.1784326806106038</v>
      </c>
    </row>
    <row r="51" spans="1:9" ht="15" customHeight="1">
      <c r="A51" s="28" t="s">
        <v>2</v>
      </c>
      <c r="B51" s="47">
        <f>'Расчет субсидий'!L53</f>
        <v>133.09090909090901</v>
      </c>
      <c r="C51" s="54">
        <f>'Расчет субсидий'!D53-1</f>
        <v>7.417610710607625E-2</v>
      </c>
      <c r="D51" s="54">
        <f>C51*'Расчет субсидий'!E53</f>
        <v>1.1126416065911438</v>
      </c>
      <c r="E51" s="50">
        <f t="shared" si="5"/>
        <v>133.09090909090901</v>
      </c>
      <c r="F51" s="54">
        <f>'Расчет субсидий'!F53-1</f>
        <v>0</v>
      </c>
      <c r="G51" s="54">
        <f>F51*'Расчет субсидий'!G53</f>
        <v>0</v>
      </c>
      <c r="H51" s="50">
        <f t="shared" si="6"/>
        <v>0</v>
      </c>
      <c r="I51" s="49">
        <f t="shared" si="2"/>
        <v>1.1126416065911438</v>
      </c>
    </row>
    <row r="52" spans="1:9" ht="15" customHeight="1">
      <c r="A52" s="28" t="s">
        <v>39</v>
      </c>
      <c r="B52" s="47">
        <f>'Расчет субсидий'!L54</f>
        <v>-348.5090909090909</v>
      </c>
      <c r="C52" s="54">
        <f>'Расчет субсидий'!D54-1</f>
        <v>-0.18016916589735266</v>
      </c>
      <c r="D52" s="54">
        <f>C52*'Расчет субсидий'!E54</f>
        <v>-2.70253748846029</v>
      </c>
      <c r="E52" s="50">
        <f t="shared" si="5"/>
        <v>-348.5090909090909</v>
      </c>
      <c r="F52" s="54">
        <f>'Расчет субсидий'!F54-1</f>
        <v>0</v>
      </c>
      <c r="G52" s="54">
        <f>F52*'Расчет субсидий'!G54</f>
        <v>0</v>
      </c>
      <c r="H52" s="50">
        <f t="shared" si="6"/>
        <v>0</v>
      </c>
      <c r="I52" s="49">
        <f t="shared" si="2"/>
        <v>-2.70253748846029</v>
      </c>
    </row>
    <row r="53" spans="1:9" ht="15" customHeight="1">
      <c r="A53" s="28" t="s">
        <v>3</v>
      </c>
      <c r="B53" s="47">
        <f>'Расчет субсидий'!L55</f>
        <v>-187.14545454545441</v>
      </c>
      <c r="C53" s="54">
        <f>'Расчет субсидий'!D55-1</f>
        <v>-0.1036656549147793</v>
      </c>
      <c r="D53" s="54">
        <f>C53*'Расчет субсидий'!E55</f>
        <v>-1.5549848237216897</v>
      </c>
      <c r="E53" s="50">
        <f t="shared" si="5"/>
        <v>-187.14545454545441</v>
      </c>
      <c r="F53" s="54">
        <f>'Расчет субсидий'!F55-1</f>
        <v>0</v>
      </c>
      <c r="G53" s="54">
        <f>F53*'Расчет субсидий'!G55</f>
        <v>0</v>
      </c>
      <c r="H53" s="50">
        <f t="shared" si="6"/>
        <v>0</v>
      </c>
      <c r="I53" s="49">
        <f t="shared" si="2"/>
        <v>-1.5549848237216897</v>
      </c>
    </row>
    <row r="54" spans="1:9" ht="15" customHeight="1">
      <c r="A54" s="28" t="s">
        <v>40</v>
      </c>
      <c r="B54" s="47">
        <f>'Расчет субсидий'!L56</f>
        <v>-203.4909090909091</v>
      </c>
      <c r="C54" s="54">
        <f>'Расчет субсидий'!D56-1</f>
        <v>-8.563974345037495E-2</v>
      </c>
      <c r="D54" s="54">
        <f>C54*'Расчет субсидий'!E56</f>
        <v>-1.2845961517556241</v>
      </c>
      <c r="E54" s="50">
        <f t="shared" si="5"/>
        <v>-203.4909090909091</v>
      </c>
      <c r="F54" s="54">
        <f>'Расчет субсидий'!F56-1</f>
        <v>0</v>
      </c>
      <c r="G54" s="54">
        <f>F54*'Расчет субсидий'!G56</f>
        <v>0</v>
      </c>
      <c r="H54" s="50">
        <f t="shared" si="6"/>
        <v>0</v>
      </c>
      <c r="I54" s="49">
        <f t="shared" si="2"/>
        <v>-1.2845961517556241</v>
      </c>
    </row>
    <row r="55" spans="1:9" ht="15" customHeight="1">
      <c r="A55" s="29" t="s">
        <v>41</v>
      </c>
      <c r="B55" s="46">
        <f>'Расчет субсидий'!L57</f>
        <v>-4020.7909090909061</v>
      </c>
      <c r="C55" s="46"/>
      <c r="D55" s="46"/>
      <c r="E55" s="46" t="e">
        <f>SUM(E57:E378)</f>
        <v>#DIV/0!</v>
      </c>
      <c r="F55" s="46"/>
      <c r="G55" s="46"/>
      <c r="H55" s="46" t="e">
        <f>SUM(H57:H378)</f>
        <v>#DIV/0!</v>
      </c>
      <c r="I55" s="46"/>
    </row>
    <row r="56" spans="1:9" ht="15" customHeight="1">
      <c r="A56" s="30" t="s">
        <v>42</v>
      </c>
      <c r="B56" s="51"/>
      <c r="C56" s="52"/>
      <c r="D56" s="52"/>
      <c r="E56" s="53"/>
      <c r="F56" s="53"/>
      <c r="G56" s="53"/>
      <c r="H56" s="53"/>
      <c r="I56" s="53"/>
    </row>
    <row r="57" spans="1:9" ht="15" customHeight="1">
      <c r="A57" s="31" t="s">
        <v>43</v>
      </c>
      <c r="B57" s="47">
        <f>'Расчет субсидий'!L59</f>
        <v>15.690909090909088</v>
      </c>
      <c r="C57" s="54">
        <f>'Расчет субсидий'!D59-1</f>
        <v>0.16694214876033064</v>
      </c>
      <c r="D57" s="54">
        <f>C57*'Расчет субсидий'!E59</f>
        <v>2.5041322314049594</v>
      </c>
      <c r="E57" s="50">
        <f>$B57*D57/$I57</f>
        <v>15.690909090909088</v>
      </c>
      <c r="F57" s="54">
        <f>'Расчет субсидий'!F59-1</f>
        <v>0</v>
      </c>
      <c r="G57" s="54">
        <f>F57*'Расчет субсидий'!G59</f>
        <v>0</v>
      </c>
      <c r="H57" s="50">
        <f t="shared" ref="H57:H120" si="7">$B57*G57/$I57</f>
        <v>0</v>
      </c>
      <c r="I57" s="49">
        <f t="shared" ref="I57:I120" si="8">D57+G57</f>
        <v>2.5041322314049594</v>
      </c>
    </row>
    <row r="58" spans="1:9" ht="15" customHeight="1">
      <c r="A58" s="31" t="s">
        <v>44</v>
      </c>
      <c r="B58" s="47">
        <f>'Расчет субсидий'!L60</f>
        <v>-45.654545454545456</v>
      </c>
      <c r="C58" s="54">
        <f>'Расчет субсидий'!D60-1</f>
        <v>-0.41719589643380561</v>
      </c>
      <c r="D58" s="54">
        <f>C58*'Расчет субсидий'!E60</f>
        <v>-6.257938446507084</v>
      </c>
      <c r="E58" s="50">
        <f>$B58*D58/$I58</f>
        <v>-45.654545454545456</v>
      </c>
      <c r="F58" s="54">
        <f>'Расчет субсидий'!F60-1</f>
        <v>0</v>
      </c>
      <c r="G58" s="54">
        <f>F58*'Расчет субсидий'!G60</f>
        <v>0</v>
      </c>
      <c r="H58" s="50">
        <f t="shared" si="7"/>
        <v>0</v>
      </c>
      <c r="I58" s="49">
        <f t="shared" si="8"/>
        <v>-6.257938446507084</v>
      </c>
    </row>
    <row r="59" spans="1:9" ht="15" customHeight="1">
      <c r="A59" s="31" t="s">
        <v>45</v>
      </c>
      <c r="B59" s="47">
        <f>'Расчет субсидий'!L61</f>
        <v>-53.572727272727278</v>
      </c>
      <c r="C59" s="54">
        <f>'Расчет субсидий'!D61-1</f>
        <v>-0.53670360110803328</v>
      </c>
      <c r="D59" s="54">
        <f>C59*'Расчет субсидий'!E61</f>
        <v>-8.0505540166204987</v>
      </c>
      <c r="E59" s="50">
        <f>$B59*D59/$I59</f>
        <v>-53.572727272727278</v>
      </c>
      <c r="F59" s="54">
        <f>'Расчет субсидий'!F61-1</f>
        <v>0</v>
      </c>
      <c r="G59" s="54">
        <f>F59*'Расчет субсидий'!G61</f>
        <v>0</v>
      </c>
      <c r="H59" s="50">
        <f t="shared" si="7"/>
        <v>0</v>
      </c>
      <c r="I59" s="49">
        <f t="shared" si="8"/>
        <v>-8.0505540166204987</v>
      </c>
    </row>
    <row r="60" spans="1:9" ht="15" customHeight="1">
      <c r="A60" s="31" t="s">
        <v>46</v>
      </c>
      <c r="B60" s="47">
        <f>'Расчет субсидий'!L62</f>
        <v>-15.409090909090907</v>
      </c>
      <c r="C60" s="54">
        <f>'Расчет субсидий'!D62-1</f>
        <v>-0.26851851851851849</v>
      </c>
      <c r="D60" s="54">
        <f>C60*'Расчет субсидий'!E62</f>
        <v>-4.0277777777777777</v>
      </c>
      <c r="E60" s="50">
        <f>$B60*D60/$I60</f>
        <v>-15.409090909090907</v>
      </c>
      <c r="F60" s="54">
        <f>'Расчет субсидий'!F62-1</f>
        <v>0</v>
      </c>
      <c r="G60" s="54">
        <f>F60*'Расчет субсидий'!G62</f>
        <v>0</v>
      </c>
      <c r="H60" s="50">
        <f t="shared" si="7"/>
        <v>0</v>
      </c>
      <c r="I60" s="49">
        <f t="shared" si="8"/>
        <v>-4.0277777777777777</v>
      </c>
    </row>
    <row r="61" spans="1:9" ht="15" customHeight="1">
      <c r="A61" s="31" t="s">
        <v>47</v>
      </c>
      <c r="B61" s="47">
        <f>'Расчет субсидий'!L63</f>
        <v>-9.8909090909091049</v>
      </c>
      <c r="C61" s="54">
        <f>'Расчет субсидий'!D63-1</f>
        <v>-7.3546856465005916E-2</v>
      </c>
      <c r="D61" s="54">
        <f>C61*'Расчет субсидий'!E63</f>
        <v>-1.1032028469750887</v>
      </c>
      <c r="E61" s="50">
        <f>$B61*D61/$I61</f>
        <v>-9.8909090909091049</v>
      </c>
      <c r="F61" s="54">
        <f>'Расчет субсидий'!F63-1</f>
        <v>0</v>
      </c>
      <c r="G61" s="54">
        <f>F61*'Расчет субсидий'!G63</f>
        <v>0</v>
      </c>
      <c r="H61" s="50">
        <f t="shared" si="7"/>
        <v>0</v>
      </c>
      <c r="I61" s="49">
        <f t="shared" si="8"/>
        <v>-1.1032028469750887</v>
      </c>
    </row>
    <row r="62" spans="1:9" ht="15" customHeight="1">
      <c r="A62" s="30" t="s">
        <v>48</v>
      </c>
      <c r="B62" s="51"/>
      <c r="C62" s="52"/>
      <c r="D62" s="52"/>
      <c r="E62" s="53"/>
      <c r="F62" s="53"/>
      <c r="G62" s="53"/>
      <c r="H62" s="53"/>
      <c r="I62" s="53"/>
    </row>
    <row r="63" spans="1:9" ht="15" customHeight="1">
      <c r="A63" s="31" t="s">
        <v>49</v>
      </c>
      <c r="B63" s="47">
        <f>'Расчет субсидий'!L65</f>
        <v>0.2181818181818187</v>
      </c>
      <c r="C63" s="54">
        <f>'Расчет субсидий'!D65-1</f>
        <v>6.4496812145549365E-2</v>
      </c>
      <c r="D63" s="54">
        <f>C63*'Расчет субсидий'!E65</f>
        <v>0.96745218218324047</v>
      </c>
      <c r="E63" s="50">
        <f t="shared" ref="E63:E74" si="9">$B63*D63/$I63</f>
        <v>0.2181818181818187</v>
      </c>
      <c r="F63" s="54">
        <f>'Расчет субсидий'!F65-1</f>
        <v>0</v>
      </c>
      <c r="G63" s="54">
        <f>F63*'Расчет субсидий'!G65</f>
        <v>0</v>
      </c>
      <c r="H63" s="50">
        <f t="shared" si="7"/>
        <v>0</v>
      </c>
      <c r="I63" s="49">
        <f t="shared" si="8"/>
        <v>0.96745218218324047</v>
      </c>
    </row>
    <row r="64" spans="1:9" ht="15" customHeight="1">
      <c r="A64" s="31" t="s">
        <v>50</v>
      </c>
      <c r="B64" s="47">
        <f>'Расчет субсидий'!L66</f>
        <v>14.563636363636363</v>
      </c>
      <c r="C64" s="54">
        <f>'Расчет субсидий'!D66-1</f>
        <v>0.30000000000000004</v>
      </c>
      <c r="D64" s="54">
        <f>C64*'Расчет субсидий'!E66</f>
        <v>4.5000000000000009</v>
      </c>
      <c r="E64" s="50">
        <f t="shared" si="9"/>
        <v>14.563636363636363</v>
      </c>
      <c r="F64" s="54">
        <f>'Расчет субсидий'!F66-1</f>
        <v>0</v>
      </c>
      <c r="G64" s="54">
        <f>F64*'Расчет субсидий'!G66</f>
        <v>0</v>
      </c>
      <c r="H64" s="50">
        <f t="shared" si="7"/>
        <v>0</v>
      </c>
      <c r="I64" s="49">
        <f t="shared" si="8"/>
        <v>4.5000000000000009</v>
      </c>
    </row>
    <row r="65" spans="1:9" ht="15" customHeight="1">
      <c r="A65" s="31" t="s">
        <v>51</v>
      </c>
      <c r="B65" s="47">
        <f>'Расчет субсидий'!L67</f>
        <v>2.7909090909090892</v>
      </c>
      <c r="C65" s="54">
        <f>'Расчет субсидий'!D67-1</f>
        <v>0.27436345966958209</v>
      </c>
      <c r="D65" s="54">
        <f>C65*'Расчет субсидий'!E67</f>
        <v>4.1154518950437318</v>
      </c>
      <c r="E65" s="50">
        <f t="shared" si="9"/>
        <v>2.7909090909090892</v>
      </c>
      <c r="F65" s="54">
        <f>'Расчет субсидий'!F67-1</f>
        <v>0</v>
      </c>
      <c r="G65" s="54">
        <f>F65*'Расчет субсидий'!G67</f>
        <v>0</v>
      </c>
      <c r="H65" s="50">
        <f t="shared" si="7"/>
        <v>0</v>
      </c>
      <c r="I65" s="49">
        <f t="shared" si="8"/>
        <v>4.1154518950437318</v>
      </c>
    </row>
    <row r="66" spans="1:9" ht="15" customHeight="1">
      <c r="A66" s="31" t="s">
        <v>52</v>
      </c>
      <c r="B66" s="47">
        <f>'Расчет субсидий'!L68</f>
        <v>15.418181818181807</v>
      </c>
      <c r="C66" s="54">
        <f>'Расчет субсидий'!D68-1</f>
        <v>0.2026415094339622</v>
      </c>
      <c r="D66" s="54">
        <f>C66*'Расчет субсидий'!E68</f>
        <v>3.0396226415094327</v>
      </c>
      <c r="E66" s="50">
        <f t="shared" si="9"/>
        <v>15.418181818181806</v>
      </c>
      <c r="F66" s="54">
        <f>'Расчет субсидий'!F68-1</f>
        <v>0</v>
      </c>
      <c r="G66" s="54">
        <f>F66*'Расчет субсидий'!G68</f>
        <v>0</v>
      </c>
      <c r="H66" s="50">
        <f t="shared" si="7"/>
        <v>0</v>
      </c>
      <c r="I66" s="49">
        <f t="shared" si="8"/>
        <v>3.0396226415094327</v>
      </c>
    </row>
    <row r="67" spans="1:9" ht="15" customHeight="1">
      <c r="A67" s="31" t="s">
        <v>53</v>
      </c>
      <c r="B67" s="47">
        <f>'Расчет субсидий'!L69</f>
        <v>23.045454545454533</v>
      </c>
      <c r="C67" s="54">
        <f>'Расчет субсидий'!D69-1</f>
        <v>0.25907801418439713</v>
      </c>
      <c r="D67" s="54">
        <f>C67*'Расчет субсидий'!E69</f>
        <v>3.8861702127659568</v>
      </c>
      <c r="E67" s="50">
        <f t="shared" si="9"/>
        <v>23.045454545454533</v>
      </c>
      <c r="F67" s="54">
        <f>'Расчет субсидий'!F69-1</f>
        <v>0</v>
      </c>
      <c r="G67" s="54">
        <f>F67*'Расчет субсидий'!G69</f>
        <v>0</v>
      </c>
      <c r="H67" s="50">
        <f t="shared" si="7"/>
        <v>0</v>
      </c>
      <c r="I67" s="49">
        <f t="shared" si="8"/>
        <v>3.8861702127659568</v>
      </c>
    </row>
    <row r="68" spans="1:9" ht="15" customHeight="1">
      <c r="A68" s="31" t="s">
        <v>54</v>
      </c>
      <c r="B68" s="47">
        <f>'Расчет субсидий'!L70</f>
        <v>-30.299999999999997</v>
      </c>
      <c r="C68" s="54">
        <f>'Расчет субсидий'!D70-1</f>
        <v>-0.50931677018633548</v>
      </c>
      <c r="D68" s="54">
        <f>C68*'Расчет субсидий'!E70</f>
        <v>-7.6397515527950324</v>
      </c>
      <c r="E68" s="50">
        <f t="shared" si="9"/>
        <v>-30.299999999999997</v>
      </c>
      <c r="F68" s="54">
        <f>'Расчет субсидий'!F70-1</f>
        <v>0</v>
      </c>
      <c r="G68" s="54">
        <f>F68*'Расчет субсидий'!G70</f>
        <v>0</v>
      </c>
      <c r="H68" s="50">
        <f t="shared" si="7"/>
        <v>0</v>
      </c>
      <c r="I68" s="49">
        <f t="shared" si="8"/>
        <v>-7.6397515527950324</v>
      </c>
    </row>
    <row r="69" spans="1:9" ht="15" customHeight="1">
      <c r="A69" s="31" t="s">
        <v>55</v>
      </c>
      <c r="B69" s="47">
        <f>'Расчет субсидий'!L71</f>
        <v>20.363636363636374</v>
      </c>
      <c r="C69" s="54">
        <f>'Расчет субсидий'!D71-1</f>
        <v>0.26028629856850705</v>
      </c>
      <c r="D69" s="54">
        <f>C69*'Расчет субсидий'!E71</f>
        <v>3.9042944785276057</v>
      </c>
      <c r="E69" s="50">
        <f t="shared" si="9"/>
        <v>20.363636363636374</v>
      </c>
      <c r="F69" s="54">
        <f>'Расчет субсидий'!F71-1</f>
        <v>0</v>
      </c>
      <c r="G69" s="54">
        <f>F69*'Расчет субсидий'!G71</f>
        <v>0</v>
      </c>
      <c r="H69" s="50">
        <f t="shared" si="7"/>
        <v>0</v>
      </c>
      <c r="I69" s="49">
        <f t="shared" si="8"/>
        <v>3.9042944785276057</v>
      </c>
    </row>
    <row r="70" spans="1:9" ht="15" customHeight="1">
      <c r="A70" s="31" t="s">
        <v>56</v>
      </c>
      <c r="B70" s="47">
        <f>'Расчет субсидий'!L72</f>
        <v>0.40000000000000036</v>
      </c>
      <c r="C70" s="54">
        <f>'Расчет субсидий'!D72-1</f>
        <v>8.5175625631242147E-2</v>
      </c>
      <c r="D70" s="54">
        <f>C70*'Расчет субсидий'!E72</f>
        <v>1.2776343844686322</v>
      </c>
      <c r="E70" s="50">
        <f t="shared" si="9"/>
        <v>0.40000000000000036</v>
      </c>
      <c r="F70" s="54">
        <f>'Расчет субсидий'!F72-1</f>
        <v>0</v>
      </c>
      <c r="G70" s="54">
        <f>F70*'Расчет субсидий'!G72</f>
        <v>0</v>
      </c>
      <c r="H70" s="50">
        <f t="shared" si="7"/>
        <v>0</v>
      </c>
      <c r="I70" s="49">
        <f t="shared" si="8"/>
        <v>1.2776343844686322</v>
      </c>
    </row>
    <row r="71" spans="1:9" ht="15" customHeight="1">
      <c r="A71" s="31" t="s">
        <v>57</v>
      </c>
      <c r="B71" s="47">
        <f>'Расчет субсидий'!L73</f>
        <v>2.8454545454545439</v>
      </c>
      <c r="C71" s="54">
        <f>'Расчет субсидий'!D73-1</f>
        <v>6.1423650975889865E-2</v>
      </c>
      <c r="D71" s="54">
        <f>C71*'Расчет субсидий'!E73</f>
        <v>0.92135476463834798</v>
      </c>
      <c r="E71" s="50">
        <f t="shared" si="9"/>
        <v>2.8454545454545439</v>
      </c>
      <c r="F71" s="54">
        <f>'Расчет субсидий'!F73-1</f>
        <v>0</v>
      </c>
      <c r="G71" s="54">
        <f>F71*'Расчет субсидий'!G73</f>
        <v>0</v>
      </c>
      <c r="H71" s="50">
        <f t="shared" si="7"/>
        <v>0</v>
      </c>
      <c r="I71" s="49">
        <f t="shared" si="8"/>
        <v>0.92135476463834798</v>
      </c>
    </row>
    <row r="72" spans="1:9" ht="15" customHeight="1">
      <c r="A72" s="31" t="s">
        <v>58</v>
      </c>
      <c r="B72" s="47">
        <f>'Расчет субсидий'!L74</f>
        <v>15.954545454545453</v>
      </c>
      <c r="C72" s="54">
        <f>'Расчет субсидий'!D74-1</f>
        <v>0.30000000000000004</v>
      </c>
      <c r="D72" s="54">
        <f>C72*'Расчет субсидий'!E74</f>
        <v>4.5000000000000009</v>
      </c>
      <c r="E72" s="50">
        <f t="shared" si="9"/>
        <v>15.954545454545451</v>
      </c>
      <c r="F72" s="54">
        <f>'Расчет субсидий'!F74-1</f>
        <v>0</v>
      </c>
      <c r="G72" s="54">
        <f>F72*'Расчет субсидий'!G74</f>
        <v>0</v>
      </c>
      <c r="H72" s="50">
        <f t="shared" si="7"/>
        <v>0</v>
      </c>
      <c r="I72" s="49">
        <f t="shared" si="8"/>
        <v>4.5000000000000009</v>
      </c>
    </row>
    <row r="73" spans="1:9" ht="15" customHeight="1">
      <c r="A73" s="31" t="s">
        <v>59</v>
      </c>
      <c r="B73" s="47">
        <f>'Расчет субсидий'!L75</f>
        <v>3.181818181818187</v>
      </c>
      <c r="C73" s="54">
        <f>'Расчет субсидий'!D75-1</f>
        <v>5.7279236276849721E-2</v>
      </c>
      <c r="D73" s="54">
        <f>C73*'Расчет субсидий'!E75</f>
        <v>0.85918854415274581</v>
      </c>
      <c r="E73" s="50">
        <f t="shared" si="9"/>
        <v>3.181818181818187</v>
      </c>
      <c r="F73" s="54">
        <f>'Расчет субсидий'!F75-1</f>
        <v>0</v>
      </c>
      <c r="G73" s="54">
        <f>F73*'Расчет субсидий'!G75</f>
        <v>0</v>
      </c>
      <c r="H73" s="50">
        <f t="shared" si="7"/>
        <v>0</v>
      </c>
      <c r="I73" s="49">
        <f t="shared" si="8"/>
        <v>0.85918854415274581</v>
      </c>
    </row>
    <row r="74" spans="1:9" ht="15" customHeight="1">
      <c r="A74" s="31" t="s">
        <v>60</v>
      </c>
      <c r="B74" s="47">
        <f>'Расчет субсидий'!L76</f>
        <v>-53.081818181818193</v>
      </c>
      <c r="C74" s="54">
        <f>'Расчет субсидий'!D76-1</f>
        <v>-0.68511066398390341</v>
      </c>
      <c r="D74" s="54">
        <f>C74*'Расчет субсидий'!E76</f>
        <v>-10.27665995975855</v>
      </c>
      <c r="E74" s="50">
        <f t="shared" si="9"/>
        <v>-53.081818181818193</v>
      </c>
      <c r="F74" s="54">
        <f>'Расчет субсидий'!F76-1</f>
        <v>0</v>
      </c>
      <c r="G74" s="54">
        <f>F74*'Расчет субсидий'!G76</f>
        <v>0</v>
      </c>
      <c r="H74" s="50">
        <f t="shared" si="7"/>
        <v>0</v>
      </c>
      <c r="I74" s="49">
        <f t="shared" si="8"/>
        <v>-10.27665995975855</v>
      </c>
    </row>
    <row r="75" spans="1:9" ht="15" customHeight="1">
      <c r="A75" s="30" t="s">
        <v>61</v>
      </c>
      <c r="B75" s="51"/>
      <c r="C75" s="52"/>
      <c r="D75" s="52"/>
      <c r="E75" s="53"/>
      <c r="F75" s="53"/>
      <c r="G75" s="53"/>
      <c r="H75" s="53"/>
      <c r="I75" s="53"/>
    </row>
    <row r="76" spans="1:9" ht="15" customHeight="1">
      <c r="A76" s="31" t="s">
        <v>62</v>
      </c>
      <c r="B76" s="47">
        <f>'Расчет субсидий'!L78</f>
        <v>-1.7909090909090821</v>
      </c>
      <c r="C76" s="54">
        <f>'Расчет субсидий'!D78-1</f>
        <v>-1.4340344168260022E-2</v>
      </c>
      <c r="D76" s="54">
        <f>C76*'Расчет субсидий'!E78</f>
        <v>-0.21510516252390033</v>
      </c>
      <c r="E76" s="50">
        <f>$B76*D76/$I76</f>
        <v>-1.7909090909090821</v>
      </c>
      <c r="F76" s="54">
        <f>'Расчет субсидий'!F78-1</f>
        <v>0</v>
      </c>
      <c r="G76" s="54">
        <f>F76*'Расчет субсидий'!G78</f>
        <v>0</v>
      </c>
      <c r="H76" s="50">
        <f t="shared" si="7"/>
        <v>0</v>
      </c>
      <c r="I76" s="49">
        <f t="shared" si="8"/>
        <v>-0.21510516252390033</v>
      </c>
    </row>
    <row r="77" spans="1:9" ht="15" customHeight="1">
      <c r="A77" s="31" t="s">
        <v>63</v>
      </c>
      <c r="B77" s="47">
        <f>'Расчет субсидий'!L79</f>
        <v>19.990909090909099</v>
      </c>
      <c r="C77" s="54">
        <f>'Расчет субсидий'!D79-1</f>
        <v>0.20184863040373879</v>
      </c>
      <c r="D77" s="54">
        <f>C77*'Расчет субсидий'!E79</f>
        <v>3.0277294560560817</v>
      </c>
      <c r="E77" s="50">
        <f>$B77*D77/$I77</f>
        <v>19.990909090909099</v>
      </c>
      <c r="F77" s="54">
        <f>'Расчет субсидий'!F79-1</f>
        <v>0</v>
      </c>
      <c r="G77" s="54">
        <f>F77*'Расчет субсидий'!G79</f>
        <v>0</v>
      </c>
      <c r="H77" s="50">
        <f t="shared" si="7"/>
        <v>0</v>
      </c>
      <c r="I77" s="49">
        <f t="shared" si="8"/>
        <v>3.0277294560560817</v>
      </c>
    </row>
    <row r="78" spans="1:9" ht="15" customHeight="1">
      <c r="A78" s="31" t="s">
        <v>64</v>
      </c>
      <c r="B78" s="47">
        <f>'Расчет субсидий'!L80</f>
        <v>-77.890909090909091</v>
      </c>
      <c r="C78" s="54">
        <f>'Расчет субсидий'!D80-1</f>
        <v>-0.65557251908396941</v>
      </c>
      <c r="D78" s="54">
        <f>C78*'Расчет субсидий'!E80</f>
        <v>-9.8335877862595407</v>
      </c>
      <c r="E78" s="50">
        <f>$B78*D78/$I78</f>
        <v>-77.890909090909091</v>
      </c>
      <c r="F78" s="54">
        <f>'Расчет субсидий'!F80-1</f>
        <v>0</v>
      </c>
      <c r="G78" s="54">
        <f>F78*'Расчет субсидий'!G80</f>
        <v>0</v>
      </c>
      <c r="H78" s="50">
        <f t="shared" si="7"/>
        <v>0</v>
      </c>
      <c r="I78" s="49">
        <f t="shared" si="8"/>
        <v>-9.8335877862595407</v>
      </c>
    </row>
    <row r="79" spans="1:9" ht="15" customHeight="1">
      <c r="A79" s="31" t="s">
        <v>65</v>
      </c>
      <c r="B79" s="47">
        <f>'Расчет субсидий'!L81</f>
        <v>9.4363636363636374</v>
      </c>
      <c r="C79" s="54">
        <f>'Расчет субсидий'!D81-1</f>
        <v>0.17781981555923387</v>
      </c>
      <c r="D79" s="54">
        <f>C79*'Расчет субсидий'!E81</f>
        <v>2.6672972333885081</v>
      </c>
      <c r="E79" s="50">
        <f>$B79*D79/$I79</f>
        <v>9.4363636363636374</v>
      </c>
      <c r="F79" s="54">
        <f>'Расчет субсидий'!F81-1</f>
        <v>0</v>
      </c>
      <c r="G79" s="54">
        <f>F79*'Расчет субсидий'!G81</f>
        <v>0</v>
      </c>
      <c r="H79" s="50">
        <f t="shared" si="7"/>
        <v>0</v>
      </c>
      <c r="I79" s="49">
        <f t="shared" si="8"/>
        <v>2.6672972333885081</v>
      </c>
    </row>
    <row r="80" spans="1:9" ht="15" customHeight="1">
      <c r="A80" s="31" t="s">
        <v>66</v>
      </c>
      <c r="B80" s="47">
        <f>'Расчет субсидий'!L82</f>
        <v>-2.9454545454545382</v>
      </c>
      <c r="C80" s="54">
        <f>'Расчет субсидий'!D82-1</f>
        <v>-2.0915032679738488E-2</v>
      </c>
      <c r="D80" s="54">
        <f>C80*'Расчет субсидий'!E82</f>
        <v>-0.31372549019607732</v>
      </c>
      <c r="E80" s="50">
        <f>$B80*D80/$I80</f>
        <v>-2.9454545454545382</v>
      </c>
      <c r="F80" s="54">
        <f>'Расчет субсидий'!F82-1</f>
        <v>0</v>
      </c>
      <c r="G80" s="54">
        <f>F80*'Расчет субсидий'!G82</f>
        <v>0</v>
      </c>
      <c r="H80" s="50">
        <f t="shared" si="7"/>
        <v>0</v>
      </c>
      <c r="I80" s="49">
        <f t="shared" si="8"/>
        <v>-0.31372549019607732</v>
      </c>
    </row>
    <row r="81" spans="1:9" ht="15" customHeight="1">
      <c r="A81" s="30" t="s">
        <v>67</v>
      </c>
      <c r="B81" s="51"/>
      <c r="C81" s="52"/>
      <c r="D81" s="52"/>
      <c r="E81" s="53"/>
      <c r="F81" s="53"/>
      <c r="G81" s="53"/>
      <c r="H81" s="53"/>
      <c r="I81" s="53"/>
    </row>
    <row r="82" spans="1:9" ht="15" customHeight="1">
      <c r="A82" s="31" t="s">
        <v>68</v>
      </c>
      <c r="B82" s="47">
        <f>'Расчет субсидий'!L84</f>
        <v>-19.927272727272729</v>
      </c>
      <c r="C82" s="54">
        <f>'Расчет субсидий'!D84-1</f>
        <v>-0.60811781609195403</v>
      </c>
      <c r="D82" s="54">
        <f>C82*'Расчет субсидий'!E84</f>
        <v>-9.1217672413793096</v>
      </c>
      <c r="E82" s="50">
        <f t="shared" ref="E82:E89" si="10">$B82*D82/$I82</f>
        <v>-19.927272727272729</v>
      </c>
      <c r="F82" s="54">
        <f>'Расчет субсидий'!F84-1</f>
        <v>0</v>
      </c>
      <c r="G82" s="54">
        <f>F82*'Расчет субсидий'!G84</f>
        <v>0</v>
      </c>
      <c r="H82" s="50">
        <f t="shared" si="7"/>
        <v>0</v>
      </c>
      <c r="I82" s="49">
        <f t="shared" si="8"/>
        <v>-9.1217672413793096</v>
      </c>
    </row>
    <row r="83" spans="1:9" ht="15" customHeight="1">
      <c r="A83" s="31" t="s">
        <v>69</v>
      </c>
      <c r="B83" s="47">
        <f>'Расчет субсидий'!L85</f>
        <v>-7.518181818181823</v>
      </c>
      <c r="C83" s="54">
        <f>'Расчет субсидий'!D85-1</f>
        <v>-0.24238544474393531</v>
      </c>
      <c r="D83" s="54">
        <f>C83*'Расчет субсидий'!E85</f>
        <v>-3.6357816711590294</v>
      </c>
      <c r="E83" s="50">
        <f t="shared" si="10"/>
        <v>-7.518181818181823</v>
      </c>
      <c r="F83" s="54">
        <f>'Расчет субсидий'!F85-1</f>
        <v>0</v>
      </c>
      <c r="G83" s="54">
        <f>F83*'Расчет субсидий'!G85</f>
        <v>0</v>
      </c>
      <c r="H83" s="50">
        <f t="shared" si="7"/>
        <v>0</v>
      </c>
      <c r="I83" s="49">
        <f t="shared" si="8"/>
        <v>-3.6357816711590294</v>
      </c>
    </row>
    <row r="84" spans="1:9" ht="15" customHeight="1">
      <c r="A84" s="31" t="s">
        <v>70</v>
      </c>
      <c r="B84" s="47">
        <f>'Расчет субсидий'!L86</f>
        <v>13.918181818181807</v>
      </c>
      <c r="C84" s="54">
        <f>'Расчет субсидий'!D86-1</f>
        <v>0.30000000000000004</v>
      </c>
      <c r="D84" s="54">
        <f>C84*'Расчет субсидий'!E86</f>
        <v>4.5000000000000009</v>
      </c>
      <c r="E84" s="50">
        <f t="shared" si="10"/>
        <v>13.918181818181807</v>
      </c>
      <c r="F84" s="54">
        <f>'Расчет субсидий'!F86-1</f>
        <v>0</v>
      </c>
      <c r="G84" s="54">
        <f>F84*'Расчет субсидий'!G86</f>
        <v>0</v>
      </c>
      <c r="H84" s="50">
        <f t="shared" si="7"/>
        <v>0</v>
      </c>
      <c r="I84" s="49">
        <f t="shared" si="8"/>
        <v>4.5000000000000009</v>
      </c>
    </row>
    <row r="85" spans="1:9" ht="15" customHeight="1">
      <c r="A85" s="31" t="s">
        <v>71</v>
      </c>
      <c r="B85" s="47">
        <f>'Расчет субсидий'!L87</f>
        <v>-13.836363636363643</v>
      </c>
      <c r="C85" s="54">
        <f>'Расчет субсидий'!D87-1</f>
        <v>-0.23111111111111116</v>
      </c>
      <c r="D85" s="54">
        <f>C85*'Расчет субсидий'!E87</f>
        <v>-3.4666666666666672</v>
      </c>
      <c r="E85" s="50">
        <f t="shared" si="10"/>
        <v>-13.836363636363643</v>
      </c>
      <c r="F85" s="54">
        <f>'Расчет субсидий'!F87-1</f>
        <v>0</v>
      </c>
      <c r="G85" s="54">
        <f>F85*'Расчет субсидий'!G87</f>
        <v>0</v>
      </c>
      <c r="H85" s="50">
        <f t="shared" si="7"/>
        <v>0</v>
      </c>
      <c r="I85" s="49">
        <f t="shared" si="8"/>
        <v>-3.4666666666666672</v>
      </c>
    </row>
    <row r="86" spans="1:9" ht="15" customHeight="1">
      <c r="A86" s="31" t="s">
        <v>72</v>
      </c>
      <c r="B86" s="47">
        <f>'Расчет субсидий'!L88</f>
        <v>-11.863636363636367</v>
      </c>
      <c r="C86" s="54">
        <f>'Расчет субсидий'!D88-1</f>
        <v>-0.5039301310043669</v>
      </c>
      <c r="D86" s="54">
        <f>C86*'Расчет субсидий'!E88</f>
        <v>-7.5589519650655035</v>
      </c>
      <c r="E86" s="50">
        <f t="shared" si="10"/>
        <v>-11.863636363636367</v>
      </c>
      <c r="F86" s="54">
        <f>'Расчет субсидий'!F88-1</f>
        <v>0</v>
      </c>
      <c r="G86" s="54">
        <f>F86*'Расчет субсидий'!G88</f>
        <v>0</v>
      </c>
      <c r="H86" s="50">
        <f t="shared" si="7"/>
        <v>0</v>
      </c>
      <c r="I86" s="49">
        <f t="shared" si="8"/>
        <v>-7.5589519650655035</v>
      </c>
    </row>
    <row r="87" spans="1:9" ht="15" customHeight="1">
      <c r="A87" s="31" t="s">
        <v>73</v>
      </c>
      <c r="B87" s="47">
        <f>'Расчет субсидий'!L89</f>
        <v>-10.372727272727275</v>
      </c>
      <c r="C87" s="54">
        <f>'Расчет субсидий'!D89-1</f>
        <v>-0.12083847102342782</v>
      </c>
      <c r="D87" s="54">
        <f>C87*'Расчет субсидий'!E89</f>
        <v>-1.8125770653514173</v>
      </c>
      <c r="E87" s="50">
        <f t="shared" si="10"/>
        <v>-10.372727272727275</v>
      </c>
      <c r="F87" s="54">
        <f>'Расчет субсидий'!F89-1</f>
        <v>0</v>
      </c>
      <c r="G87" s="54">
        <f>F87*'Расчет субсидий'!G89</f>
        <v>0</v>
      </c>
      <c r="H87" s="50">
        <f t="shared" si="7"/>
        <v>0</v>
      </c>
      <c r="I87" s="49">
        <f t="shared" si="8"/>
        <v>-1.8125770653514173</v>
      </c>
    </row>
    <row r="88" spans="1:9" ht="15" customHeight="1">
      <c r="A88" s="31" t="s">
        <v>74</v>
      </c>
      <c r="B88" s="47">
        <f>'Расчет субсидий'!L90</f>
        <v>-63.027272727272717</v>
      </c>
      <c r="C88" s="54">
        <f>'Расчет субсидий'!D90-1</f>
        <v>-0.75154320987654322</v>
      </c>
      <c r="D88" s="54">
        <f>C88*'Расчет субсидий'!E90</f>
        <v>-11.273148148148149</v>
      </c>
      <c r="E88" s="50">
        <f t="shared" si="10"/>
        <v>-63.027272727272724</v>
      </c>
      <c r="F88" s="54">
        <f>'Расчет субсидий'!F90-1</f>
        <v>0</v>
      </c>
      <c r="G88" s="54">
        <f>F88*'Расчет субсидий'!G90</f>
        <v>0</v>
      </c>
      <c r="H88" s="50">
        <f t="shared" si="7"/>
        <v>0</v>
      </c>
      <c r="I88" s="49">
        <f t="shared" si="8"/>
        <v>-11.273148148148149</v>
      </c>
    </row>
    <row r="89" spans="1:9" ht="15" customHeight="1">
      <c r="A89" s="31" t="s">
        <v>75</v>
      </c>
      <c r="B89" s="47">
        <f>'Расчет субсидий'!L91</f>
        <v>-28.990909090909092</v>
      </c>
      <c r="C89" s="54">
        <f>'Расчет субсидий'!D91-1</f>
        <v>-0.70891330891330884</v>
      </c>
      <c r="D89" s="54">
        <f>C89*'Расчет субсидий'!E91</f>
        <v>-10.633699633699633</v>
      </c>
      <c r="E89" s="50">
        <f t="shared" si="10"/>
        <v>-28.990909090909092</v>
      </c>
      <c r="F89" s="54">
        <f>'Расчет субсидий'!F91-1</f>
        <v>0</v>
      </c>
      <c r="G89" s="54">
        <f>F89*'Расчет субсидий'!G91</f>
        <v>0</v>
      </c>
      <c r="H89" s="50">
        <f t="shared" si="7"/>
        <v>0</v>
      </c>
      <c r="I89" s="49">
        <f t="shared" si="8"/>
        <v>-10.633699633699633</v>
      </c>
    </row>
    <row r="90" spans="1:9" ht="15" customHeight="1">
      <c r="A90" s="30" t="s">
        <v>76</v>
      </c>
      <c r="B90" s="51"/>
      <c r="C90" s="52"/>
      <c r="D90" s="52"/>
      <c r="E90" s="53"/>
      <c r="F90" s="53"/>
      <c r="G90" s="53"/>
      <c r="H90" s="53"/>
      <c r="I90" s="53"/>
    </row>
    <row r="91" spans="1:9" ht="15" customHeight="1">
      <c r="A91" s="31" t="s">
        <v>77</v>
      </c>
      <c r="B91" s="47">
        <f>'Расчет субсидий'!L93</f>
        <v>27.218181818181819</v>
      </c>
      <c r="C91" s="54">
        <f>'Расчет субсидий'!D93-1</f>
        <v>0.30000000000000004</v>
      </c>
      <c r="D91" s="54">
        <f>C91*'Расчет субсидий'!E93</f>
        <v>4.5000000000000009</v>
      </c>
      <c r="E91" s="50">
        <f t="shared" ref="E91:E99" si="11">$B91*D91/$I91</f>
        <v>27.218181818181819</v>
      </c>
      <c r="F91" s="54">
        <f>'Расчет субсидий'!F93-1</f>
        <v>0</v>
      </c>
      <c r="G91" s="54">
        <f>F91*'Расчет субсидий'!G93</f>
        <v>0</v>
      </c>
      <c r="H91" s="50">
        <f t="shared" si="7"/>
        <v>0</v>
      </c>
      <c r="I91" s="49">
        <f t="shared" si="8"/>
        <v>4.5000000000000009</v>
      </c>
    </row>
    <row r="92" spans="1:9" ht="15" customHeight="1">
      <c r="A92" s="31" t="s">
        <v>78</v>
      </c>
      <c r="B92" s="47">
        <f>'Расчет субсидий'!L94</f>
        <v>-5.7636363636363654</v>
      </c>
      <c r="C92" s="54">
        <f>'Расчет субсидий'!D94-1</f>
        <v>-9.2613636363636398E-2</v>
      </c>
      <c r="D92" s="54">
        <f>C92*'Расчет субсидий'!E94</f>
        <v>-1.3892045454545459</v>
      </c>
      <c r="E92" s="50">
        <f t="shared" si="11"/>
        <v>-5.7636363636363654</v>
      </c>
      <c r="F92" s="54">
        <f>'Расчет субсидий'!F94-1</f>
        <v>0</v>
      </c>
      <c r="G92" s="54">
        <f>F92*'Расчет субсидий'!G94</f>
        <v>0</v>
      </c>
      <c r="H92" s="50">
        <f t="shared" si="7"/>
        <v>0</v>
      </c>
      <c r="I92" s="49">
        <f t="shared" si="8"/>
        <v>-1.3892045454545459</v>
      </c>
    </row>
    <row r="93" spans="1:9" ht="15" customHeight="1">
      <c r="A93" s="31" t="s">
        <v>79</v>
      </c>
      <c r="B93" s="47">
        <f>'Расчет субсидий'!L95</f>
        <v>-11.599999999999994</v>
      </c>
      <c r="C93" s="54">
        <f>'Расчет субсидий'!D95-1</f>
        <v>-7.2796934865900442E-2</v>
      </c>
      <c r="D93" s="54">
        <f>C93*'Расчет субсидий'!E95</f>
        <v>-1.0919540229885065</v>
      </c>
      <c r="E93" s="50">
        <f t="shared" si="11"/>
        <v>-11.599999999999994</v>
      </c>
      <c r="F93" s="54">
        <f>'Расчет субсидий'!F95-1</f>
        <v>0</v>
      </c>
      <c r="G93" s="54">
        <f>F93*'Расчет субсидий'!G95</f>
        <v>0</v>
      </c>
      <c r="H93" s="50">
        <f t="shared" si="7"/>
        <v>0</v>
      </c>
      <c r="I93" s="49">
        <f t="shared" si="8"/>
        <v>-1.0919540229885065</v>
      </c>
    </row>
    <row r="94" spans="1:9" ht="15" customHeight="1">
      <c r="A94" s="31" t="s">
        <v>80</v>
      </c>
      <c r="B94" s="47">
        <f>'Расчет субсидий'!L96</f>
        <v>47.963636363636397</v>
      </c>
      <c r="C94" s="54">
        <f>'Расчет субсидий'!D96-1</f>
        <v>0.30000000000000004</v>
      </c>
      <c r="D94" s="54">
        <f>C94*'Расчет субсидий'!E96</f>
        <v>4.5000000000000009</v>
      </c>
      <c r="E94" s="50">
        <f t="shared" si="11"/>
        <v>47.963636363636397</v>
      </c>
      <c r="F94" s="54">
        <f>'Расчет субсидий'!F96-1</f>
        <v>0</v>
      </c>
      <c r="G94" s="54">
        <f>F94*'Расчет субсидий'!G96</f>
        <v>0</v>
      </c>
      <c r="H94" s="50">
        <f t="shared" si="7"/>
        <v>0</v>
      </c>
      <c r="I94" s="49">
        <f t="shared" si="8"/>
        <v>4.5000000000000009</v>
      </c>
    </row>
    <row r="95" spans="1:9">
      <c r="A95" s="31" t="s">
        <v>81</v>
      </c>
      <c r="B95" s="47">
        <f>'Расчет субсидий'!L97</f>
        <v>33.77272727272728</v>
      </c>
      <c r="C95" s="54">
        <f>'Расчет субсидий'!D97-1</f>
        <v>0.30000000000000004</v>
      </c>
      <c r="D95" s="54">
        <f>C95*'Расчет субсидий'!E97</f>
        <v>4.5000000000000009</v>
      </c>
      <c r="E95" s="50">
        <f t="shared" si="11"/>
        <v>33.77272727272728</v>
      </c>
      <c r="F95" s="54">
        <f>'Расчет субсидий'!F97-1</f>
        <v>0</v>
      </c>
      <c r="G95" s="54">
        <f>F95*'Расчет субсидий'!G97</f>
        <v>0</v>
      </c>
      <c r="H95" s="50">
        <f t="shared" si="7"/>
        <v>0</v>
      </c>
      <c r="I95" s="49">
        <f t="shared" si="8"/>
        <v>4.5000000000000009</v>
      </c>
    </row>
    <row r="96" spans="1:9" ht="15" customHeight="1">
      <c r="A96" s="31" t="s">
        <v>82</v>
      </c>
      <c r="B96" s="47">
        <f>'Расчет субсидий'!L98</f>
        <v>20.572727272727292</v>
      </c>
      <c r="C96" s="54">
        <f>'Расчет субсидий'!D98-1</f>
        <v>0.21790760869565218</v>
      </c>
      <c r="D96" s="54">
        <f>C96*'Расчет субсидий'!E98</f>
        <v>3.2686141304347824</v>
      </c>
      <c r="E96" s="50">
        <f t="shared" si="11"/>
        <v>20.572727272727292</v>
      </c>
      <c r="F96" s="54">
        <f>'Расчет субсидий'!F98-1</f>
        <v>0</v>
      </c>
      <c r="G96" s="54">
        <f>F96*'Расчет субсидий'!G98</f>
        <v>0</v>
      </c>
      <c r="H96" s="50">
        <f t="shared" si="7"/>
        <v>0</v>
      </c>
      <c r="I96" s="49">
        <f t="shared" si="8"/>
        <v>3.2686141304347824</v>
      </c>
    </row>
    <row r="97" spans="1:9" ht="15" customHeight="1">
      <c r="A97" s="31" t="s">
        <v>83</v>
      </c>
      <c r="B97" s="47">
        <f>'Расчет субсидий'!L99</f>
        <v>-106.7909090909091</v>
      </c>
      <c r="C97" s="54">
        <f>'Расчет субсидий'!D99-1</f>
        <v>-0.9511343804537522</v>
      </c>
      <c r="D97" s="54">
        <f>C97*'Расчет субсидий'!E99</f>
        <v>-14.267015706806284</v>
      </c>
      <c r="E97" s="50">
        <f t="shared" si="11"/>
        <v>-106.79090909090911</v>
      </c>
      <c r="F97" s="54">
        <f>'Расчет субсидий'!F99-1</f>
        <v>0</v>
      </c>
      <c r="G97" s="54">
        <f>F97*'Расчет субсидий'!G99</f>
        <v>0</v>
      </c>
      <c r="H97" s="50">
        <f t="shared" si="7"/>
        <v>0</v>
      </c>
      <c r="I97" s="49">
        <f t="shared" si="8"/>
        <v>-14.267015706806284</v>
      </c>
    </row>
    <row r="98" spans="1:9" ht="15" customHeight="1">
      <c r="A98" s="31" t="s">
        <v>84</v>
      </c>
      <c r="B98" s="47">
        <f>'Расчет субсидий'!L100</f>
        <v>33.327272727272714</v>
      </c>
      <c r="C98" s="54">
        <f>'Расчет субсидий'!D100-1</f>
        <v>0.30000000000000004</v>
      </c>
      <c r="D98" s="54">
        <f>C98*'Расчет субсидий'!E100</f>
        <v>4.5000000000000009</v>
      </c>
      <c r="E98" s="50">
        <f t="shared" si="11"/>
        <v>33.327272727272714</v>
      </c>
      <c r="F98" s="54">
        <f>'Расчет субсидий'!F100-1</f>
        <v>0</v>
      </c>
      <c r="G98" s="54">
        <f>F98*'Расчет субсидий'!G100</f>
        <v>0</v>
      </c>
      <c r="H98" s="50">
        <f t="shared" si="7"/>
        <v>0</v>
      </c>
      <c r="I98" s="49">
        <f t="shared" si="8"/>
        <v>4.5000000000000009</v>
      </c>
    </row>
    <row r="99" spans="1:9" ht="15" customHeight="1">
      <c r="A99" s="31" t="s">
        <v>85</v>
      </c>
      <c r="B99" s="47">
        <f>'Расчет субсидий'!L101</f>
        <v>-44.172727272727286</v>
      </c>
      <c r="C99" s="54">
        <f>'Расчет субсидий'!D101-1</f>
        <v>-0.38686131386861322</v>
      </c>
      <c r="D99" s="54">
        <f>C99*'Расчет субсидий'!E101</f>
        <v>-5.8029197080291981</v>
      </c>
      <c r="E99" s="50">
        <f t="shared" si="11"/>
        <v>-44.172727272727293</v>
      </c>
      <c r="F99" s="54">
        <f>'Расчет субсидий'!F101-1</f>
        <v>0</v>
      </c>
      <c r="G99" s="54">
        <f>F99*'Расчет субсидий'!G101</f>
        <v>0</v>
      </c>
      <c r="H99" s="50">
        <f t="shared" si="7"/>
        <v>0</v>
      </c>
      <c r="I99" s="49">
        <f t="shared" si="8"/>
        <v>-5.8029197080291981</v>
      </c>
    </row>
    <row r="100" spans="1:9" ht="15" customHeight="1">
      <c r="A100" s="30" t="s">
        <v>86</v>
      </c>
      <c r="B100" s="51"/>
      <c r="C100" s="52"/>
      <c r="D100" s="52"/>
      <c r="E100" s="53"/>
      <c r="F100" s="53"/>
      <c r="G100" s="53"/>
      <c r="H100" s="53"/>
      <c r="I100" s="53"/>
    </row>
    <row r="101" spans="1:9" ht="15" customHeight="1">
      <c r="A101" s="31" t="s">
        <v>87</v>
      </c>
      <c r="B101" s="47">
        <f>'Расчет субсидий'!L103</f>
        <v>-37.736363636363642</v>
      </c>
      <c r="C101" s="54">
        <f>'Расчет субсидий'!D103-1</f>
        <v>-0.65037593984962405</v>
      </c>
      <c r="D101" s="54">
        <f>C101*'Расчет субсидий'!E103</f>
        <v>-9.7556390977443606</v>
      </c>
      <c r="E101" s="50">
        <f t="shared" ref="E101:E113" si="12">$B101*D101/$I101</f>
        <v>-37.736363636363642</v>
      </c>
      <c r="F101" s="54">
        <f>'Расчет субсидий'!F103-1</f>
        <v>0</v>
      </c>
      <c r="G101" s="54">
        <f>F101*'Расчет субсидий'!G103</f>
        <v>0</v>
      </c>
      <c r="H101" s="50">
        <f t="shared" si="7"/>
        <v>0</v>
      </c>
      <c r="I101" s="49">
        <f t="shared" si="8"/>
        <v>-9.7556390977443606</v>
      </c>
    </row>
    <row r="102" spans="1:9" ht="15" customHeight="1">
      <c r="A102" s="31" t="s">
        <v>88</v>
      </c>
      <c r="B102" s="47">
        <f>'Расчет субсидий'!L104</f>
        <v>-27.954545454545467</v>
      </c>
      <c r="C102" s="54">
        <f>'Расчет субсидий'!D104-1</f>
        <v>-0.21822886716503742</v>
      </c>
      <c r="D102" s="54">
        <f>C102*'Расчет субсидий'!E104</f>
        <v>-3.2734330074755613</v>
      </c>
      <c r="E102" s="50">
        <f t="shared" si="12"/>
        <v>-27.954545454545467</v>
      </c>
      <c r="F102" s="54">
        <f>'Расчет субсидий'!F104-1</f>
        <v>0</v>
      </c>
      <c r="G102" s="54">
        <f>F102*'Расчет субсидий'!G104</f>
        <v>0</v>
      </c>
      <c r="H102" s="50">
        <f t="shared" si="7"/>
        <v>0</v>
      </c>
      <c r="I102" s="49">
        <f t="shared" si="8"/>
        <v>-3.2734330074755613</v>
      </c>
    </row>
    <row r="103" spans="1:9" ht="15" customHeight="1">
      <c r="A103" s="31" t="s">
        <v>89</v>
      </c>
      <c r="B103" s="47">
        <f>'Расчет субсидий'!L105</f>
        <v>-31.709090909090904</v>
      </c>
      <c r="C103" s="54">
        <f>'Расчет субсидий'!D105-1</f>
        <v>-0.50780608052588339</v>
      </c>
      <c r="D103" s="54">
        <f>C103*'Расчет субсидий'!E105</f>
        <v>-7.6170912078882509</v>
      </c>
      <c r="E103" s="50">
        <f t="shared" si="12"/>
        <v>-31.709090909090904</v>
      </c>
      <c r="F103" s="54">
        <f>'Расчет субсидий'!F105-1</f>
        <v>0</v>
      </c>
      <c r="G103" s="54">
        <f>F103*'Расчет субсидий'!G105</f>
        <v>0</v>
      </c>
      <c r="H103" s="50">
        <f t="shared" si="7"/>
        <v>0</v>
      </c>
      <c r="I103" s="49">
        <f t="shared" si="8"/>
        <v>-7.6170912078882509</v>
      </c>
    </row>
    <row r="104" spans="1:9" ht="15" customHeight="1">
      <c r="A104" s="31" t="s">
        <v>90</v>
      </c>
      <c r="B104" s="47">
        <f>'Расчет субсидий'!L106</f>
        <v>16.045454545454547</v>
      </c>
      <c r="C104" s="54">
        <f>'Расчет субсидий'!D106-1</f>
        <v>0.23968309859154924</v>
      </c>
      <c r="D104" s="54">
        <f>C104*'Расчет субсидий'!E106</f>
        <v>3.5952464788732383</v>
      </c>
      <c r="E104" s="50">
        <f t="shared" si="12"/>
        <v>16.045454545454547</v>
      </c>
      <c r="F104" s="54">
        <f>'Расчет субсидий'!F106-1</f>
        <v>0</v>
      </c>
      <c r="G104" s="54">
        <f>F104*'Расчет субсидий'!G106</f>
        <v>0</v>
      </c>
      <c r="H104" s="50">
        <f t="shared" si="7"/>
        <v>0</v>
      </c>
      <c r="I104" s="49">
        <f t="shared" si="8"/>
        <v>3.5952464788732383</v>
      </c>
    </row>
    <row r="105" spans="1:9" ht="15" customHeight="1">
      <c r="A105" s="31" t="s">
        <v>91</v>
      </c>
      <c r="B105" s="47">
        <f>'Расчет субсидий'!L107</f>
        <v>3.2545454545454788</v>
      </c>
      <c r="C105" s="54">
        <f>'Расчет субсидий'!D107-1</f>
        <v>3.34728033472802E-2</v>
      </c>
      <c r="D105" s="54">
        <f>C105*'Расчет субсидий'!E107</f>
        <v>0.502092050209203</v>
      </c>
      <c r="E105" s="50">
        <f t="shared" si="12"/>
        <v>3.2545454545454788</v>
      </c>
      <c r="F105" s="54">
        <f>'Расчет субсидий'!F107-1</f>
        <v>0</v>
      </c>
      <c r="G105" s="54">
        <f>F105*'Расчет субсидий'!G107</f>
        <v>0</v>
      </c>
      <c r="H105" s="50">
        <f t="shared" si="7"/>
        <v>0</v>
      </c>
      <c r="I105" s="49">
        <f t="shared" si="8"/>
        <v>0.502092050209203</v>
      </c>
    </row>
    <row r="106" spans="1:9" ht="15" customHeight="1">
      <c r="A106" s="31" t="s">
        <v>92</v>
      </c>
      <c r="B106" s="47">
        <f>'Расчет субсидий'!L108</f>
        <v>9.7545454545454504</v>
      </c>
      <c r="C106" s="54">
        <f>'Расчет субсидий'!D108-1</f>
        <v>0.14130434782608714</v>
      </c>
      <c r="D106" s="54">
        <f>C106*'Расчет субсидий'!E108</f>
        <v>2.1195652173913073</v>
      </c>
      <c r="E106" s="50">
        <f t="shared" si="12"/>
        <v>9.7545454545454504</v>
      </c>
      <c r="F106" s="54">
        <f>'Расчет субсидий'!F108-1</f>
        <v>0</v>
      </c>
      <c r="G106" s="54">
        <f>F106*'Расчет субсидий'!G108</f>
        <v>0</v>
      </c>
      <c r="H106" s="50">
        <f t="shared" si="7"/>
        <v>0</v>
      </c>
      <c r="I106" s="49">
        <f t="shared" si="8"/>
        <v>2.1195652173913073</v>
      </c>
    </row>
    <row r="107" spans="1:9" ht="15" customHeight="1">
      <c r="A107" s="31" t="s">
        <v>93</v>
      </c>
      <c r="B107" s="47">
        <f>'Расчет субсидий'!L109</f>
        <v>-5.8454545454545439</v>
      </c>
      <c r="C107" s="54">
        <f>'Расчет субсидий'!D109-1</f>
        <v>-5.8524173027989734E-2</v>
      </c>
      <c r="D107" s="54">
        <f>C107*'Расчет субсидий'!E109</f>
        <v>-0.87786259541984601</v>
      </c>
      <c r="E107" s="50">
        <f t="shared" si="12"/>
        <v>-5.8454545454545439</v>
      </c>
      <c r="F107" s="54">
        <f>'Расчет субсидий'!F109-1</f>
        <v>0</v>
      </c>
      <c r="G107" s="54">
        <f>F107*'Расчет субсидий'!G109</f>
        <v>0</v>
      </c>
      <c r="H107" s="50">
        <f t="shared" si="7"/>
        <v>0</v>
      </c>
      <c r="I107" s="49">
        <f t="shared" si="8"/>
        <v>-0.87786259541984601</v>
      </c>
    </row>
    <row r="108" spans="1:9" ht="15" customHeight="1">
      <c r="A108" s="31" t="s">
        <v>94</v>
      </c>
      <c r="B108" s="47">
        <f>'Расчет субсидий'!L110</f>
        <v>27.472727272727269</v>
      </c>
      <c r="C108" s="54">
        <f>'Расчет субсидий'!D110-1</f>
        <v>0.27598506069094308</v>
      </c>
      <c r="D108" s="54">
        <f>C108*'Расчет субсидий'!E110</f>
        <v>4.139775910364146</v>
      </c>
      <c r="E108" s="50">
        <f t="shared" si="12"/>
        <v>27.472727272727269</v>
      </c>
      <c r="F108" s="54">
        <f>'Расчет субсидий'!F110-1</f>
        <v>0</v>
      </c>
      <c r="G108" s="54">
        <f>F108*'Расчет субсидий'!G110</f>
        <v>0</v>
      </c>
      <c r="H108" s="50">
        <f t="shared" si="7"/>
        <v>0</v>
      </c>
      <c r="I108" s="49">
        <f t="shared" si="8"/>
        <v>4.139775910364146</v>
      </c>
    </row>
    <row r="109" spans="1:9" ht="15" customHeight="1">
      <c r="A109" s="31" t="s">
        <v>95</v>
      </c>
      <c r="B109" s="47">
        <f>'Расчет субсидий'!L111</f>
        <v>16.472727272727255</v>
      </c>
      <c r="C109" s="54">
        <f>'Расчет субсидий'!D111-1</f>
        <v>0.23873015873015868</v>
      </c>
      <c r="D109" s="54">
        <f>C109*'Расчет субсидий'!E111</f>
        <v>3.5809523809523802</v>
      </c>
      <c r="E109" s="50">
        <f t="shared" si="12"/>
        <v>16.472727272727255</v>
      </c>
      <c r="F109" s="54">
        <f>'Расчет субсидий'!F111-1</f>
        <v>0</v>
      </c>
      <c r="G109" s="54">
        <f>F109*'Расчет субсидий'!G111</f>
        <v>0</v>
      </c>
      <c r="H109" s="50">
        <f t="shared" si="7"/>
        <v>0</v>
      </c>
      <c r="I109" s="49">
        <f t="shared" si="8"/>
        <v>3.5809523809523802</v>
      </c>
    </row>
    <row r="110" spans="1:9" ht="15" customHeight="1">
      <c r="A110" s="31" t="s">
        <v>96</v>
      </c>
      <c r="B110" s="47">
        <f>'Расчет субсидий'!L112</f>
        <v>25.245454545454521</v>
      </c>
      <c r="C110" s="54">
        <f>'Расчет субсидий'!D112-1</f>
        <v>0.25695852534562214</v>
      </c>
      <c r="D110" s="54">
        <f>C110*'Расчет субсидий'!E112</f>
        <v>3.854377880184332</v>
      </c>
      <c r="E110" s="50">
        <f t="shared" si="12"/>
        <v>25.245454545454521</v>
      </c>
      <c r="F110" s="54">
        <f>'Расчет субсидий'!F112-1</f>
        <v>0</v>
      </c>
      <c r="G110" s="54">
        <f>F110*'Расчет субсидий'!G112</f>
        <v>0</v>
      </c>
      <c r="H110" s="50">
        <f t="shared" si="7"/>
        <v>0</v>
      </c>
      <c r="I110" s="49">
        <f t="shared" si="8"/>
        <v>3.854377880184332</v>
      </c>
    </row>
    <row r="111" spans="1:9" ht="15" customHeight="1">
      <c r="A111" s="31" t="s">
        <v>97</v>
      </c>
      <c r="B111" s="47">
        <f>'Расчет субсидий'!L113</f>
        <v>14.627272727272739</v>
      </c>
      <c r="C111" s="54">
        <f>'Расчет субсидий'!D113-1</f>
        <v>0.29604010025062655</v>
      </c>
      <c r="D111" s="54">
        <f>C111*'Расчет субсидий'!E113</f>
        <v>4.4406015037593978</v>
      </c>
      <c r="E111" s="50">
        <f t="shared" si="12"/>
        <v>14.627272727272739</v>
      </c>
      <c r="F111" s="54">
        <f>'Расчет субсидий'!F113-1</f>
        <v>0</v>
      </c>
      <c r="G111" s="54">
        <f>F111*'Расчет субсидий'!G113</f>
        <v>0</v>
      </c>
      <c r="H111" s="50">
        <f t="shared" si="7"/>
        <v>0</v>
      </c>
      <c r="I111" s="49">
        <f t="shared" si="8"/>
        <v>4.4406015037593978</v>
      </c>
    </row>
    <row r="112" spans="1:9" ht="15" customHeight="1">
      <c r="A112" s="31" t="s">
        <v>98</v>
      </c>
      <c r="B112" s="47">
        <f>'Расчет субсидий'!L114</f>
        <v>-22.13636363636364</v>
      </c>
      <c r="C112" s="54">
        <f>'Расчет субсидий'!D114-1</f>
        <v>-0.34873949579831931</v>
      </c>
      <c r="D112" s="54">
        <f>C112*'Расчет субсидий'!E114</f>
        <v>-5.23109243697479</v>
      </c>
      <c r="E112" s="50">
        <f t="shared" si="12"/>
        <v>-22.13636363636364</v>
      </c>
      <c r="F112" s="54">
        <f>'Расчет субсидий'!F114-1</f>
        <v>0</v>
      </c>
      <c r="G112" s="54">
        <f>F112*'Расчет субсидий'!G114</f>
        <v>0</v>
      </c>
      <c r="H112" s="50">
        <f t="shared" si="7"/>
        <v>0</v>
      </c>
      <c r="I112" s="49">
        <f t="shared" si="8"/>
        <v>-5.23109243697479</v>
      </c>
    </row>
    <row r="113" spans="1:9" ht="15" customHeight="1">
      <c r="A113" s="31" t="s">
        <v>99</v>
      </c>
      <c r="B113" s="47">
        <f>'Расчет субсидий'!L115</f>
        <v>5.6090909090909093</v>
      </c>
      <c r="C113" s="54">
        <f>'Расчет субсидий'!D115-1</f>
        <v>0.11573236889692606</v>
      </c>
      <c r="D113" s="54">
        <f>C113*'Расчет субсидий'!E115</f>
        <v>1.7359855334538909</v>
      </c>
      <c r="E113" s="50">
        <f t="shared" si="12"/>
        <v>5.6090909090909085</v>
      </c>
      <c r="F113" s="54">
        <f>'Расчет субсидий'!F115-1</f>
        <v>0</v>
      </c>
      <c r="G113" s="54">
        <f>F113*'Расчет субсидий'!G115</f>
        <v>0</v>
      </c>
      <c r="H113" s="50">
        <f t="shared" si="7"/>
        <v>0</v>
      </c>
      <c r="I113" s="49">
        <f t="shared" si="8"/>
        <v>1.7359855334538909</v>
      </c>
    </row>
    <row r="114" spans="1:9" ht="15" customHeight="1">
      <c r="A114" s="30" t="s">
        <v>100</v>
      </c>
      <c r="B114" s="51"/>
      <c r="C114" s="52"/>
      <c r="D114" s="52"/>
      <c r="E114" s="53"/>
      <c r="F114" s="53"/>
      <c r="G114" s="53"/>
      <c r="H114" s="53"/>
      <c r="I114" s="53"/>
    </row>
    <row r="115" spans="1:9" ht="15" customHeight="1">
      <c r="A115" s="31" t="s">
        <v>101</v>
      </c>
      <c r="B115" s="47">
        <f>'Расчет субсидий'!L117</f>
        <v>31.327272727272742</v>
      </c>
      <c r="C115" s="54">
        <f>'Расчет субсидий'!D117-1</f>
        <v>0.21035795471766727</v>
      </c>
      <c r="D115" s="54">
        <f>C115*'Расчет субсидий'!E117</f>
        <v>3.1553693207650091</v>
      </c>
      <c r="E115" s="50">
        <f t="shared" ref="E115:E129" si="13">$B115*D115/$I115</f>
        <v>31.327272727272742</v>
      </c>
      <c r="F115" s="54">
        <f>'Расчет субсидий'!F117-1</f>
        <v>0</v>
      </c>
      <c r="G115" s="54">
        <f>F115*'Расчет субсидий'!G117</f>
        <v>0</v>
      </c>
      <c r="H115" s="50">
        <f t="shared" si="7"/>
        <v>0</v>
      </c>
      <c r="I115" s="49">
        <f t="shared" si="8"/>
        <v>3.1553693207650091</v>
      </c>
    </row>
    <row r="116" spans="1:9" ht="15" customHeight="1">
      <c r="A116" s="31" t="s">
        <v>102</v>
      </c>
      <c r="B116" s="47">
        <f>'Расчет субсидий'!L118</f>
        <v>29.327272727272742</v>
      </c>
      <c r="C116" s="54">
        <f>'Расчет субсидий'!D118-1</f>
        <v>0.2032374541003672</v>
      </c>
      <c r="D116" s="54">
        <f>C116*'Расчет субсидий'!E118</f>
        <v>3.048561811505508</v>
      </c>
      <c r="E116" s="50">
        <f t="shared" si="13"/>
        <v>29.327272727272742</v>
      </c>
      <c r="F116" s="54">
        <f>'Расчет субсидий'!F118-1</f>
        <v>0</v>
      </c>
      <c r="G116" s="54">
        <f>F116*'Расчет субсидий'!G118</f>
        <v>0</v>
      </c>
      <c r="H116" s="50">
        <f t="shared" si="7"/>
        <v>0</v>
      </c>
      <c r="I116" s="49">
        <f t="shared" si="8"/>
        <v>3.048561811505508</v>
      </c>
    </row>
    <row r="117" spans="1:9" ht="15" customHeight="1">
      <c r="A117" s="31" t="s">
        <v>103</v>
      </c>
      <c r="B117" s="47">
        <f>'Расчет субсидий'!L119</f>
        <v>-47.145454545454584</v>
      </c>
      <c r="C117" s="54">
        <f>'Расчет субсидий'!D119-1</f>
        <v>-0.21159453216706436</v>
      </c>
      <c r="D117" s="54">
        <f>C117*'Расчет субсидий'!E119</f>
        <v>-3.1739179825059654</v>
      </c>
      <c r="E117" s="50">
        <f t="shared" si="13"/>
        <v>-47.145454545454584</v>
      </c>
      <c r="F117" s="54">
        <f>'Расчет субсидий'!F119-1</f>
        <v>0</v>
      </c>
      <c r="G117" s="54">
        <f>F117*'Расчет субсидий'!G119</f>
        <v>0</v>
      </c>
      <c r="H117" s="50">
        <f t="shared" si="7"/>
        <v>0</v>
      </c>
      <c r="I117" s="49">
        <f t="shared" si="8"/>
        <v>-3.1739179825059654</v>
      </c>
    </row>
    <row r="118" spans="1:9" ht="15" customHeight="1">
      <c r="A118" s="31" t="s">
        <v>104</v>
      </c>
      <c r="B118" s="47">
        <f>'Расчет субсидий'!L120</f>
        <v>-54.136363636363626</v>
      </c>
      <c r="C118" s="54">
        <f>'Расчет субсидий'!D120-1</f>
        <v>-0.3631322957198444</v>
      </c>
      <c r="D118" s="54">
        <f>C118*'Расчет субсидий'!E120</f>
        <v>-5.446984435797666</v>
      </c>
      <c r="E118" s="50">
        <f t="shared" si="13"/>
        <v>-54.136363636363626</v>
      </c>
      <c r="F118" s="54">
        <f>'Расчет субсидий'!F120-1</f>
        <v>0</v>
      </c>
      <c r="G118" s="54">
        <f>F118*'Расчет субсидий'!G120</f>
        <v>0</v>
      </c>
      <c r="H118" s="50">
        <f t="shared" si="7"/>
        <v>0</v>
      </c>
      <c r="I118" s="49">
        <f t="shared" si="8"/>
        <v>-5.446984435797666</v>
      </c>
    </row>
    <row r="119" spans="1:9" ht="15" customHeight="1">
      <c r="A119" s="31" t="s">
        <v>105</v>
      </c>
      <c r="B119" s="47">
        <f>'Расчет субсидий'!L121</f>
        <v>-88.063636363636363</v>
      </c>
      <c r="C119" s="54">
        <f>'Расчет субсидий'!D121-1</f>
        <v>-0.50904971864266402</v>
      </c>
      <c r="D119" s="54">
        <f>C119*'Расчет субсидий'!E121</f>
        <v>-7.6357457796399606</v>
      </c>
      <c r="E119" s="50">
        <f t="shared" si="13"/>
        <v>-88.063636363636363</v>
      </c>
      <c r="F119" s="54">
        <f>'Расчет субсидий'!F121-1</f>
        <v>0</v>
      </c>
      <c r="G119" s="54">
        <f>F119*'Расчет субсидий'!G121</f>
        <v>0</v>
      </c>
      <c r="H119" s="50">
        <f t="shared" si="7"/>
        <v>0</v>
      </c>
      <c r="I119" s="49">
        <f t="shared" si="8"/>
        <v>-7.6357457796399606</v>
      </c>
    </row>
    <row r="120" spans="1:9" ht="15" customHeight="1">
      <c r="A120" s="31" t="s">
        <v>106</v>
      </c>
      <c r="B120" s="47">
        <f>'Расчет субсидий'!L122</f>
        <v>56</v>
      </c>
      <c r="C120" s="54">
        <f>'Расчет субсидий'!D122-1</f>
        <v>0.24440976296643968</v>
      </c>
      <c r="D120" s="54">
        <f>C120*'Расчет субсидий'!E122</f>
        <v>3.6661464444965954</v>
      </c>
      <c r="E120" s="50">
        <f t="shared" si="13"/>
        <v>55.999999999999993</v>
      </c>
      <c r="F120" s="54">
        <f>'Расчет субсидий'!F122-1</f>
        <v>0</v>
      </c>
      <c r="G120" s="54">
        <f>F120*'Расчет субсидий'!G122</f>
        <v>0</v>
      </c>
      <c r="H120" s="50">
        <f t="shared" si="7"/>
        <v>0</v>
      </c>
      <c r="I120" s="49">
        <f t="shared" si="8"/>
        <v>3.6661464444965954</v>
      </c>
    </row>
    <row r="121" spans="1:9" ht="15" customHeight="1">
      <c r="A121" s="31" t="s">
        <v>107</v>
      </c>
      <c r="B121" s="47">
        <f>'Расчет субсидий'!L123</f>
        <v>-30.772727272727252</v>
      </c>
      <c r="C121" s="54">
        <f>'Расчет субсидий'!D123-1</f>
        <v>-0.13854235062376896</v>
      </c>
      <c r="D121" s="54">
        <f>C121*'Расчет субсидий'!E123</f>
        <v>-2.0781352593565345</v>
      </c>
      <c r="E121" s="50">
        <f t="shared" si="13"/>
        <v>-30.772727272727252</v>
      </c>
      <c r="F121" s="54">
        <f>'Расчет субсидий'!F123-1</f>
        <v>0</v>
      </c>
      <c r="G121" s="54">
        <f>F121*'Расчет субсидий'!G123</f>
        <v>0</v>
      </c>
      <c r="H121" s="50">
        <f t="shared" ref="H121:H184" si="14">$B121*G121/$I121</f>
        <v>0</v>
      </c>
      <c r="I121" s="49">
        <f t="shared" ref="I121:I184" si="15">D121+G121</f>
        <v>-2.0781352593565345</v>
      </c>
    </row>
    <row r="122" spans="1:9" ht="15" customHeight="1">
      <c r="A122" s="31" t="s">
        <v>108</v>
      </c>
      <c r="B122" s="47">
        <f>'Расчет субсидий'!L124</f>
        <v>-30.527272727272731</v>
      </c>
      <c r="C122" s="54">
        <f>'Расчет субсидий'!D124-1</f>
        <v>-0.20727464417501318</v>
      </c>
      <c r="D122" s="54">
        <f>C122*'Расчет субсидий'!E124</f>
        <v>-3.1091196626251976</v>
      </c>
      <c r="E122" s="50">
        <f t="shared" si="13"/>
        <v>-30.527272727272727</v>
      </c>
      <c r="F122" s="54">
        <f>'Расчет субсидий'!F124-1</f>
        <v>0</v>
      </c>
      <c r="G122" s="54">
        <f>F122*'Расчет субсидий'!G124</f>
        <v>0</v>
      </c>
      <c r="H122" s="50">
        <f t="shared" si="14"/>
        <v>0</v>
      </c>
      <c r="I122" s="49">
        <f t="shared" si="15"/>
        <v>-3.1091196626251976</v>
      </c>
    </row>
    <row r="123" spans="1:9" ht="15" customHeight="1">
      <c r="A123" s="31" t="s">
        <v>109</v>
      </c>
      <c r="B123" s="47">
        <f>'Расчет субсидий'!L125</f>
        <v>-106.9636363636364</v>
      </c>
      <c r="C123" s="54">
        <f>'Расчет субсидий'!D125-1</f>
        <v>-0.28643649815043148</v>
      </c>
      <c r="D123" s="54">
        <f>C123*'Расчет субсидий'!E125</f>
        <v>-4.2965474722564725</v>
      </c>
      <c r="E123" s="50">
        <f t="shared" si="13"/>
        <v>-106.9636363636364</v>
      </c>
      <c r="F123" s="54">
        <f>'Расчет субсидий'!F125-1</f>
        <v>0</v>
      </c>
      <c r="G123" s="54">
        <f>F123*'Расчет субсидий'!G125</f>
        <v>0</v>
      </c>
      <c r="H123" s="50">
        <f t="shared" si="14"/>
        <v>0</v>
      </c>
      <c r="I123" s="49">
        <f t="shared" si="15"/>
        <v>-4.2965474722564725</v>
      </c>
    </row>
    <row r="124" spans="1:9" ht="15" customHeight="1">
      <c r="A124" s="31" t="s">
        <v>110</v>
      </c>
      <c r="B124" s="47">
        <f>'Расчет субсидий'!L126</f>
        <v>0</v>
      </c>
      <c r="C124" s="54">
        <f>'Расчет субсидий'!D126-1</f>
        <v>0.30000000000000004</v>
      </c>
      <c r="D124" s="54">
        <f>C124*'Расчет субсидий'!E126</f>
        <v>4.5000000000000009</v>
      </c>
      <c r="E124" s="50">
        <f t="shared" si="13"/>
        <v>0</v>
      </c>
      <c r="F124" s="54">
        <f>'Расчет субсидий'!F126-1</f>
        <v>0</v>
      </c>
      <c r="G124" s="54">
        <f>F124*'Расчет субсидий'!G126</f>
        <v>0</v>
      </c>
      <c r="H124" s="50">
        <f t="shared" si="14"/>
        <v>0</v>
      </c>
      <c r="I124" s="49">
        <f t="shared" si="15"/>
        <v>4.5000000000000009</v>
      </c>
    </row>
    <row r="125" spans="1:9" ht="15" customHeight="1">
      <c r="A125" s="31" t="s">
        <v>111</v>
      </c>
      <c r="B125" s="47">
        <f>'Расчет субсидий'!L127</f>
        <v>63.899999999999977</v>
      </c>
      <c r="C125" s="54">
        <f>'Расчет субсидий'!D127-1</f>
        <v>0.20967535018376915</v>
      </c>
      <c r="D125" s="54">
        <f>C125*'Расчет субсидий'!E127</f>
        <v>3.1451302527565375</v>
      </c>
      <c r="E125" s="50">
        <f t="shared" si="13"/>
        <v>63.899999999999977</v>
      </c>
      <c r="F125" s="54">
        <f>'Расчет субсидий'!F127-1</f>
        <v>0</v>
      </c>
      <c r="G125" s="54">
        <f>F125*'Расчет субсидий'!G127</f>
        <v>0</v>
      </c>
      <c r="H125" s="50">
        <f t="shared" si="14"/>
        <v>0</v>
      </c>
      <c r="I125" s="49">
        <f t="shared" si="15"/>
        <v>3.1451302527565375</v>
      </c>
    </row>
    <row r="126" spans="1:9" ht="15" customHeight="1">
      <c r="A126" s="31" t="s">
        <v>112</v>
      </c>
      <c r="B126" s="47">
        <f>'Расчет субсидий'!L128</f>
        <v>-0.81818181818181301</v>
      </c>
      <c r="C126" s="54">
        <f>'Расчет субсидий'!D128-1</f>
        <v>-7.028265851795279E-3</v>
      </c>
      <c r="D126" s="54">
        <f>C126*'Расчет субсидий'!E128</f>
        <v>-0.10542398777692918</v>
      </c>
      <c r="E126" s="50">
        <f t="shared" si="13"/>
        <v>-0.81818181818181313</v>
      </c>
      <c r="F126" s="54">
        <f>'Расчет субсидий'!F128-1</f>
        <v>0</v>
      </c>
      <c r="G126" s="54">
        <f>F126*'Расчет субсидий'!G128</f>
        <v>0</v>
      </c>
      <c r="H126" s="50">
        <f t="shared" si="14"/>
        <v>0</v>
      </c>
      <c r="I126" s="49">
        <f t="shared" si="15"/>
        <v>-0.10542398777692918</v>
      </c>
    </row>
    <row r="127" spans="1:9" ht="15" customHeight="1">
      <c r="A127" s="31" t="s">
        <v>113</v>
      </c>
      <c r="B127" s="47">
        <f>'Расчет субсидий'!L129</f>
        <v>-28.263636363636351</v>
      </c>
      <c r="C127" s="54">
        <f>'Расчет субсидий'!D129-1</f>
        <v>-0.12291666666666667</v>
      </c>
      <c r="D127" s="54">
        <f>C127*'Расчет субсидий'!E129</f>
        <v>-1.84375</v>
      </c>
      <c r="E127" s="50">
        <f t="shared" si="13"/>
        <v>-28.263636363636351</v>
      </c>
      <c r="F127" s="54">
        <f>'Расчет субсидий'!F129-1</f>
        <v>0</v>
      </c>
      <c r="G127" s="54">
        <f>F127*'Расчет субсидий'!G129</f>
        <v>0</v>
      </c>
      <c r="H127" s="50">
        <f t="shared" si="14"/>
        <v>0</v>
      </c>
      <c r="I127" s="49">
        <f t="shared" si="15"/>
        <v>-1.84375</v>
      </c>
    </row>
    <row r="128" spans="1:9" ht="15" customHeight="1">
      <c r="A128" s="31" t="s">
        <v>114</v>
      </c>
      <c r="B128" s="47">
        <f>'Расчет субсидий'!L130</f>
        <v>-51.181818181818187</v>
      </c>
      <c r="C128" s="54">
        <f>'Расчет субсидий'!D130-1</f>
        <v>-0.35828877005347592</v>
      </c>
      <c r="D128" s="54">
        <f>C128*'Расчет субсидий'!E130</f>
        <v>-5.3743315508021388</v>
      </c>
      <c r="E128" s="50">
        <f t="shared" si="13"/>
        <v>-51.181818181818187</v>
      </c>
      <c r="F128" s="54">
        <f>'Расчет субсидий'!F130-1</f>
        <v>0</v>
      </c>
      <c r="G128" s="54">
        <f>F128*'Расчет субсидий'!G130</f>
        <v>0</v>
      </c>
      <c r="H128" s="50">
        <f t="shared" si="14"/>
        <v>0</v>
      </c>
      <c r="I128" s="49">
        <f t="shared" si="15"/>
        <v>-5.3743315508021388</v>
      </c>
    </row>
    <row r="129" spans="1:9" ht="15" customHeight="1">
      <c r="A129" s="31" t="s">
        <v>115</v>
      </c>
      <c r="B129" s="47">
        <f>'Расчет субсидий'!L131</f>
        <v>-94.199999999999989</v>
      </c>
      <c r="C129" s="54">
        <f>'Расчет субсидий'!D131-1</f>
        <v>-0.51623347423329435</v>
      </c>
      <c r="D129" s="54">
        <f>C129*'Расчет субсидий'!E131</f>
        <v>-7.7435021134994155</v>
      </c>
      <c r="E129" s="50">
        <f t="shared" si="13"/>
        <v>-94.199999999999989</v>
      </c>
      <c r="F129" s="54">
        <f>'Расчет субсидий'!F131-1</f>
        <v>0</v>
      </c>
      <c r="G129" s="54">
        <f>F129*'Расчет субсидий'!G131</f>
        <v>0</v>
      </c>
      <c r="H129" s="50">
        <f t="shared" si="14"/>
        <v>0</v>
      </c>
      <c r="I129" s="49">
        <f t="shared" si="15"/>
        <v>-7.7435021134994155</v>
      </c>
    </row>
    <row r="130" spans="1:9" ht="15" customHeight="1">
      <c r="A130" s="30" t="s">
        <v>116</v>
      </c>
      <c r="B130" s="51"/>
      <c r="C130" s="52"/>
      <c r="D130" s="52"/>
      <c r="E130" s="53"/>
      <c r="F130" s="53"/>
      <c r="G130" s="53"/>
      <c r="H130" s="53"/>
      <c r="I130" s="53"/>
    </row>
    <row r="131" spans="1:9" ht="15" customHeight="1">
      <c r="A131" s="31" t="s">
        <v>117</v>
      </c>
      <c r="B131" s="47">
        <f>'Расчет субсидий'!L133</f>
        <v>22.963636363636354</v>
      </c>
      <c r="C131" s="54">
        <f>'Расчет субсидий'!D133-1</f>
        <v>0.29961722488038278</v>
      </c>
      <c r="D131" s="54">
        <f>C131*'Расчет субсидий'!E133</f>
        <v>4.4942583732057422</v>
      </c>
      <c r="E131" s="50">
        <f t="shared" ref="E131:E137" si="16">$B131*D131/$I131</f>
        <v>22.963636363636354</v>
      </c>
      <c r="F131" s="54">
        <f>'Расчет субсидий'!F133-1</f>
        <v>0</v>
      </c>
      <c r="G131" s="54">
        <f>F131*'Расчет субсидий'!G133</f>
        <v>0</v>
      </c>
      <c r="H131" s="50">
        <f t="shared" si="14"/>
        <v>0</v>
      </c>
      <c r="I131" s="49">
        <f t="shared" si="15"/>
        <v>4.4942583732057422</v>
      </c>
    </row>
    <row r="132" spans="1:9" ht="15" customHeight="1">
      <c r="A132" s="31" t="s">
        <v>118</v>
      </c>
      <c r="B132" s="47">
        <f>'Расчет субсидий'!L134</f>
        <v>7</v>
      </c>
      <c r="C132" s="54">
        <f>'Расчет субсидий'!D134-1</f>
        <v>0.22474161378059843</v>
      </c>
      <c r="D132" s="54">
        <f>C132*'Расчет субсидий'!E134</f>
        <v>3.3711242067089762</v>
      </c>
      <c r="E132" s="50">
        <f t="shared" si="16"/>
        <v>7</v>
      </c>
      <c r="F132" s="54">
        <f>'Расчет субсидий'!F134-1</f>
        <v>0</v>
      </c>
      <c r="G132" s="54">
        <f>F132*'Расчет субсидий'!G134</f>
        <v>0</v>
      </c>
      <c r="H132" s="50">
        <f t="shared" si="14"/>
        <v>0</v>
      </c>
      <c r="I132" s="49">
        <f t="shared" si="15"/>
        <v>3.3711242067089762</v>
      </c>
    </row>
    <row r="133" spans="1:9" ht="15" customHeight="1">
      <c r="A133" s="31" t="s">
        <v>119</v>
      </c>
      <c r="B133" s="47">
        <f>'Расчет субсидий'!L135</f>
        <v>18.727272727272734</v>
      </c>
      <c r="C133" s="54">
        <f>'Расчет субсидий'!D135-1</f>
        <v>0.30000000000000004</v>
      </c>
      <c r="D133" s="54">
        <f>C133*'Расчет субсидий'!E135</f>
        <v>4.5000000000000009</v>
      </c>
      <c r="E133" s="50">
        <f t="shared" si="16"/>
        <v>18.727272727272734</v>
      </c>
      <c r="F133" s="54">
        <f>'Расчет субсидий'!F135-1</f>
        <v>0</v>
      </c>
      <c r="G133" s="54">
        <f>F133*'Расчет субсидий'!G135</f>
        <v>0</v>
      </c>
      <c r="H133" s="50">
        <f t="shared" si="14"/>
        <v>0</v>
      </c>
      <c r="I133" s="49">
        <f t="shared" si="15"/>
        <v>4.5000000000000009</v>
      </c>
    </row>
    <row r="134" spans="1:9" ht="15" customHeight="1">
      <c r="A134" s="31" t="s">
        <v>120</v>
      </c>
      <c r="B134" s="47">
        <f>'Расчет субсидий'!L136</f>
        <v>25.936363636363637</v>
      </c>
      <c r="C134" s="54">
        <f>'Расчет субсидий'!D136-1</f>
        <v>0.30000000000000004</v>
      </c>
      <c r="D134" s="54">
        <f>C134*'Расчет субсидий'!E136</f>
        <v>4.5000000000000009</v>
      </c>
      <c r="E134" s="50">
        <f t="shared" si="16"/>
        <v>25.936363636363637</v>
      </c>
      <c r="F134" s="54">
        <f>'Расчет субсидий'!F136-1</f>
        <v>0</v>
      </c>
      <c r="G134" s="54">
        <f>F134*'Расчет субсидий'!G136</f>
        <v>0</v>
      </c>
      <c r="H134" s="50">
        <f t="shared" si="14"/>
        <v>0</v>
      </c>
      <c r="I134" s="49">
        <f t="shared" si="15"/>
        <v>4.5000000000000009</v>
      </c>
    </row>
    <row r="135" spans="1:9" ht="15" customHeight="1">
      <c r="A135" s="31" t="s">
        <v>121</v>
      </c>
      <c r="B135" s="47">
        <f>'Расчет субсидий'!L137</f>
        <v>-18.590909090909093</v>
      </c>
      <c r="C135" s="54">
        <f>'Расчет субсидий'!D137-1</f>
        <v>-0.20833333333333337</v>
      </c>
      <c r="D135" s="54">
        <f>C135*'Расчет субсидий'!E137</f>
        <v>-3.1250000000000004</v>
      </c>
      <c r="E135" s="50">
        <f t="shared" si="16"/>
        <v>-18.590909090909093</v>
      </c>
      <c r="F135" s="54">
        <f>'Расчет субсидий'!F137-1</f>
        <v>0</v>
      </c>
      <c r="G135" s="54">
        <f>F135*'Расчет субсидий'!G137</f>
        <v>0</v>
      </c>
      <c r="H135" s="50">
        <f t="shared" si="14"/>
        <v>0</v>
      </c>
      <c r="I135" s="49">
        <f t="shared" si="15"/>
        <v>-3.1250000000000004</v>
      </c>
    </row>
    <row r="136" spans="1:9" ht="15" customHeight="1">
      <c r="A136" s="31" t="s">
        <v>122</v>
      </c>
      <c r="B136" s="47">
        <f>'Расчет субсидий'!L138</f>
        <v>-67.754545454545465</v>
      </c>
      <c r="C136" s="54">
        <f>'Расчет субсидий'!D138-1</f>
        <v>-0.77639296187683282</v>
      </c>
      <c r="D136" s="54">
        <f>C136*'Расчет субсидий'!E138</f>
        <v>-11.645894428152491</v>
      </c>
      <c r="E136" s="50">
        <f t="shared" si="16"/>
        <v>-67.754545454545465</v>
      </c>
      <c r="F136" s="54">
        <f>'Расчет субсидий'!F138-1</f>
        <v>0</v>
      </c>
      <c r="G136" s="54">
        <f>F136*'Расчет субсидий'!G138</f>
        <v>0</v>
      </c>
      <c r="H136" s="50">
        <f t="shared" si="14"/>
        <v>0</v>
      </c>
      <c r="I136" s="49">
        <f t="shared" si="15"/>
        <v>-11.645894428152491</v>
      </c>
    </row>
    <row r="137" spans="1:9" ht="15" customHeight="1">
      <c r="A137" s="31" t="s">
        <v>123</v>
      </c>
      <c r="B137" s="47">
        <f>'Расчет субсидий'!L139</f>
        <v>12.88181818181819</v>
      </c>
      <c r="C137" s="54">
        <f>'Расчет субсидий'!D139-1</f>
        <v>0.21570324574961353</v>
      </c>
      <c r="D137" s="54">
        <f>C137*'Расчет субсидий'!E139</f>
        <v>3.2355486862442029</v>
      </c>
      <c r="E137" s="50">
        <f t="shared" si="16"/>
        <v>12.88181818181819</v>
      </c>
      <c r="F137" s="54">
        <f>'Расчет субсидий'!F139-1</f>
        <v>0</v>
      </c>
      <c r="G137" s="54">
        <f>F137*'Расчет субсидий'!G139</f>
        <v>0</v>
      </c>
      <c r="H137" s="50">
        <f t="shared" si="14"/>
        <v>0</v>
      </c>
      <c r="I137" s="49">
        <f t="shared" si="15"/>
        <v>3.2355486862442029</v>
      </c>
    </row>
    <row r="138" spans="1:9" ht="15" customHeight="1">
      <c r="A138" s="30" t="s">
        <v>124</v>
      </c>
      <c r="B138" s="51"/>
      <c r="C138" s="52"/>
      <c r="D138" s="52"/>
      <c r="E138" s="53"/>
      <c r="F138" s="53"/>
      <c r="G138" s="53"/>
      <c r="H138" s="53"/>
      <c r="I138" s="53"/>
    </row>
    <row r="139" spans="1:9" ht="15" customHeight="1">
      <c r="A139" s="31" t="s">
        <v>125</v>
      </c>
      <c r="B139" s="47">
        <f>'Расчет субсидий'!L141</f>
        <v>15.354545454545459</v>
      </c>
      <c r="C139" s="54">
        <f>'Расчет субсидий'!D141-1</f>
        <v>0.20449936088623777</v>
      </c>
      <c r="D139" s="54">
        <f>C139*'Расчет субсидий'!E141</f>
        <v>3.0674904132935668</v>
      </c>
      <c r="E139" s="50">
        <f t="shared" ref="E139:E146" si="17">$B139*D139/$I139</f>
        <v>15.354545454545459</v>
      </c>
      <c r="F139" s="54">
        <f>'Расчет субсидий'!F141-1</f>
        <v>0</v>
      </c>
      <c r="G139" s="54">
        <f>F139*'Расчет субсидий'!G141</f>
        <v>0</v>
      </c>
      <c r="H139" s="50">
        <f t="shared" si="14"/>
        <v>0</v>
      </c>
      <c r="I139" s="49">
        <f t="shared" si="15"/>
        <v>3.0674904132935668</v>
      </c>
    </row>
    <row r="140" spans="1:9" ht="15" customHeight="1">
      <c r="A140" s="31" t="s">
        <v>126</v>
      </c>
      <c r="B140" s="47">
        <f>'Расчет субсидий'!L142</f>
        <v>-35.909090909090907</v>
      </c>
      <c r="C140" s="54">
        <f>'Расчет субсидий'!D142-1</f>
        <v>-0.51691729323308278</v>
      </c>
      <c r="D140" s="54">
        <f>C140*'Расчет субсидий'!E142</f>
        <v>-7.7537593984962419</v>
      </c>
      <c r="E140" s="50">
        <f t="shared" si="17"/>
        <v>-35.909090909090907</v>
      </c>
      <c r="F140" s="54">
        <f>'Расчет субсидий'!F142-1</f>
        <v>0</v>
      </c>
      <c r="G140" s="54">
        <f>F140*'Расчет субсидий'!G142</f>
        <v>0</v>
      </c>
      <c r="H140" s="50">
        <f t="shared" si="14"/>
        <v>0</v>
      </c>
      <c r="I140" s="49">
        <f t="shared" si="15"/>
        <v>-7.7537593984962419</v>
      </c>
    </row>
    <row r="141" spans="1:9" ht="15" customHeight="1">
      <c r="A141" s="31" t="s">
        <v>127</v>
      </c>
      <c r="B141" s="47">
        <f>'Расчет субсидий'!L143</f>
        <v>15.845454545454544</v>
      </c>
      <c r="C141" s="54">
        <f>'Расчет субсидий'!D143-1</f>
        <v>0.13988010276905505</v>
      </c>
      <c r="D141" s="54">
        <f>C141*'Расчет субсидий'!E143</f>
        <v>2.0982015415358255</v>
      </c>
      <c r="E141" s="50">
        <f t="shared" si="17"/>
        <v>15.845454545454544</v>
      </c>
      <c r="F141" s="54">
        <f>'Расчет субсидий'!F143-1</f>
        <v>0</v>
      </c>
      <c r="G141" s="54">
        <f>F141*'Расчет субсидий'!G143</f>
        <v>0</v>
      </c>
      <c r="H141" s="50">
        <f t="shared" si="14"/>
        <v>0</v>
      </c>
      <c r="I141" s="49">
        <f t="shared" si="15"/>
        <v>2.0982015415358255</v>
      </c>
    </row>
    <row r="142" spans="1:9" ht="15" customHeight="1">
      <c r="A142" s="31" t="s">
        <v>128</v>
      </c>
      <c r="B142" s="47">
        <f>'Расчет субсидий'!L144</f>
        <v>-33.536363636363632</v>
      </c>
      <c r="C142" s="54">
        <f>'Расчет субсидий'!D144-1</f>
        <v>-0.42436363636363628</v>
      </c>
      <c r="D142" s="54">
        <f>C142*'Расчет субсидий'!E144</f>
        <v>-6.3654545454545444</v>
      </c>
      <c r="E142" s="50">
        <f t="shared" si="17"/>
        <v>-33.536363636363632</v>
      </c>
      <c r="F142" s="54">
        <f>'Расчет субсидий'!F144-1</f>
        <v>0</v>
      </c>
      <c r="G142" s="54">
        <f>F142*'Расчет субсидий'!G144</f>
        <v>0</v>
      </c>
      <c r="H142" s="50">
        <f t="shared" si="14"/>
        <v>0</v>
      </c>
      <c r="I142" s="49">
        <f t="shared" si="15"/>
        <v>-6.3654545454545444</v>
      </c>
    </row>
    <row r="143" spans="1:9" ht="15" customHeight="1">
      <c r="A143" s="31" t="s">
        <v>129</v>
      </c>
      <c r="B143" s="47">
        <f>'Расчет субсидий'!L145</f>
        <v>25.190909090909088</v>
      </c>
      <c r="C143" s="54">
        <f>'Расчет субсидий'!D145-1</f>
        <v>0.26878343399482318</v>
      </c>
      <c r="D143" s="54">
        <f>C143*'Расчет субсидий'!E145</f>
        <v>4.0317515099223478</v>
      </c>
      <c r="E143" s="50">
        <f t="shared" si="17"/>
        <v>25.190909090909088</v>
      </c>
      <c r="F143" s="54">
        <f>'Расчет субсидий'!F145-1</f>
        <v>0</v>
      </c>
      <c r="G143" s="54">
        <f>F143*'Расчет субсидий'!G145</f>
        <v>0</v>
      </c>
      <c r="H143" s="50">
        <f t="shared" si="14"/>
        <v>0</v>
      </c>
      <c r="I143" s="49">
        <f t="shared" si="15"/>
        <v>4.0317515099223478</v>
      </c>
    </row>
    <row r="144" spans="1:9" ht="15" customHeight="1">
      <c r="A144" s="31" t="s">
        <v>130</v>
      </c>
      <c r="B144" s="47">
        <f>'Расчет субсидий'!L146</f>
        <v>-45.218181818181812</v>
      </c>
      <c r="C144" s="54">
        <f>'Расчет субсидий'!D146-1</f>
        <v>-0.76306497175141241</v>
      </c>
      <c r="D144" s="54">
        <f>C144*'Расчет субсидий'!E146</f>
        <v>-11.445974576271187</v>
      </c>
      <c r="E144" s="50">
        <f t="shared" si="17"/>
        <v>-45.218181818181812</v>
      </c>
      <c r="F144" s="54">
        <f>'Расчет субсидий'!F146-1</f>
        <v>0</v>
      </c>
      <c r="G144" s="54">
        <f>F144*'Расчет субсидий'!G146</f>
        <v>0</v>
      </c>
      <c r="H144" s="50">
        <f t="shared" si="14"/>
        <v>0</v>
      </c>
      <c r="I144" s="49">
        <f t="shared" si="15"/>
        <v>-11.445974576271187</v>
      </c>
    </row>
    <row r="145" spans="1:9" ht="15" customHeight="1">
      <c r="A145" s="31" t="s">
        <v>131</v>
      </c>
      <c r="B145" s="47">
        <f>'Расчет субсидий'!L147</f>
        <v>-11.25454545454545</v>
      </c>
      <c r="C145" s="54">
        <f>'Расчет субсидий'!D147-1</f>
        <v>-0.16949806949806956</v>
      </c>
      <c r="D145" s="54">
        <f>C145*'Расчет субсидий'!E147</f>
        <v>-2.5424710424710435</v>
      </c>
      <c r="E145" s="50">
        <f t="shared" si="17"/>
        <v>-11.25454545454545</v>
      </c>
      <c r="F145" s="54">
        <f>'Расчет субсидий'!F147-1</f>
        <v>0</v>
      </c>
      <c r="G145" s="54">
        <f>F145*'Расчет субсидий'!G147</f>
        <v>0</v>
      </c>
      <c r="H145" s="50">
        <f t="shared" si="14"/>
        <v>0</v>
      </c>
      <c r="I145" s="49">
        <f t="shared" si="15"/>
        <v>-2.5424710424710435</v>
      </c>
    </row>
    <row r="146" spans="1:9" ht="15" customHeight="1">
      <c r="A146" s="31" t="s">
        <v>132</v>
      </c>
      <c r="B146" s="47">
        <f>'Расчет субсидий'!L148</f>
        <v>-11.654545454545456</v>
      </c>
      <c r="C146" s="54">
        <f>'Расчет субсидий'!D148-1</f>
        <v>-0.392749244712991</v>
      </c>
      <c r="D146" s="54">
        <f>C146*'Расчет субсидий'!E148</f>
        <v>-5.8912386706948645</v>
      </c>
      <c r="E146" s="50">
        <f t="shared" si="17"/>
        <v>-11.654545454545456</v>
      </c>
      <c r="F146" s="54">
        <f>'Расчет субсидий'!F148-1</f>
        <v>0</v>
      </c>
      <c r="G146" s="54">
        <f>F146*'Расчет субсидий'!G148</f>
        <v>0</v>
      </c>
      <c r="H146" s="50">
        <f t="shared" si="14"/>
        <v>0</v>
      </c>
      <c r="I146" s="49">
        <f t="shared" si="15"/>
        <v>-5.8912386706948645</v>
      </c>
    </row>
    <row r="147" spans="1:9" ht="15" customHeight="1">
      <c r="A147" s="30" t="s">
        <v>133</v>
      </c>
      <c r="B147" s="51"/>
      <c r="C147" s="52"/>
      <c r="D147" s="52"/>
      <c r="E147" s="53"/>
      <c r="F147" s="53"/>
      <c r="G147" s="53"/>
      <c r="H147" s="53"/>
      <c r="I147" s="53"/>
    </row>
    <row r="148" spans="1:9" ht="15" customHeight="1">
      <c r="A148" s="31" t="s">
        <v>134</v>
      </c>
      <c r="B148" s="47">
        <f>'Расчет субсидий'!L150</f>
        <v>-32.13636363636364</v>
      </c>
      <c r="C148" s="54">
        <f>'Расчет субсидий'!D150-1</f>
        <v>-0.51136363636363646</v>
      </c>
      <c r="D148" s="54">
        <f>C148*'Расчет субсидий'!E150</f>
        <v>-7.6704545454545467</v>
      </c>
      <c r="E148" s="50">
        <f t="shared" ref="E148:E153" si="18">$B148*D148/$I148</f>
        <v>-32.13636363636364</v>
      </c>
      <c r="F148" s="54">
        <f>'Расчет субсидий'!F150-1</f>
        <v>0</v>
      </c>
      <c r="G148" s="54">
        <f>F148*'Расчет субсидий'!G150</f>
        <v>0</v>
      </c>
      <c r="H148" s="50">
        <f t="shared" si="14"/>
        <v>0</v>
      </c>
      <c r="I148" s="49">
        <f t="shared" si="15"/>
        <v>-7.6704545454545467</v>
      </c>
    </row>
    <row r="149" spans="1:9" ht="15" customHeight="1">
      <c r="A149" s="31" t="s">
        <v>135</v>
      </c>
      <c r="B149" s="47">
        <f>'Расчет субсидий'!L151</f>
        <v>24.354545454545473</v>
      </c>
      <c r="C149" s="54">
        <f>'Расчет субсидий'!D151-1</f>
        <v>0.30000000000000004</v>
      </c>
      <c r="D149" s="54">
        <f>C149*'Расчет субсидий'!E151</f>
        <v>4.5000000000000009</v>
      </c>
      <c r="E149" s="50">
        <f t="shared" si="18"/>
        <v>24.354545454545473</v>
      </c>
      <c r="F149" s="54">
        <f>'Расчет субсидий'!F151-1</f>
        <v>0</v>
      </c>
      <c r="G149" s="54">
        <f>F149*'Расчет субсидий'!G151</f>
        <v>0</v>
      </c>
      <c r="H149" s="50">
        <f t="shared" si="14"/>
        <v>0</v>
      </c>
      <c r="I149" s="49">
        <f t="shared" si="15"/>
        <v>4.5000000000000009</v>
      </c>
    </row>
    <row r="150" spans="1:9" ht="15" customHeight="1">
      <c r="A150" s="31" t="s">
        <v>136</v>
      </c>
      <c r="B150" s="47">
        <f>'Расчет субсидий'!L152</f>
        <v>-107.87272727272727</v>
      </c>
      <c r="C150" s="54">
        <f>'Расчет субсидий'!D152-1</f>
        <v>-0.89358178053830228</v>
      </c>
      <c r="D150" s="54">
        <f>C150*'Расчет субсидий'!E152</f>
        <v>-13.403726708074535</v>
      </c>
      <c r="E150" s="50">
        <f t="shared" si="18"/>
        <v>-107.87272727272727</v>
      </c>
      <c r="F150" s="54">
        <f>'Расчет субсидий'!F152-1</f>
        <v>0</v>
      </c>
      <c r="G150" s="54">
        <f>F150*'Расчет субсидий'!G152</f>
        <v>0</v>
      </c>
      <c r="H150" s="50">
        <f t="shared" si="14"/>
        <v>0</v>
      </c>
      <c r="I150" s="49">
        <f t="shared" si="15"/>
        <v>-13.403726708074535</v>
      </c>
    </row>
    <row r="151" spans="1:9" ht="15" customHeight="1">
      <c r="A151" s="31" t="s">
        <v>137</v>
      </c>
      <c r="B151" s="47">
        <f>'Расчет субсидий'!L153</f>
        <v>-49.72727272727272</v>
      </c>
      <c r="C151" s="54">
        <f>'Расчет субсидий'!D153-1</f>
        <v>-0.51286287467547798</v>
      </c>
      <c r="D151" s="54">
        <f>C151*'Расчет субсидий'!E153</f>
        <v>-7.6929431201321696</v>
      </c>
      <c r="E151" s="50">
        <f t="shared" si="18"/>
        <v>-49.72727272727272</v>
      </c>
      <c r="F151" s="54">
        <f>'Расчет субсидий'!F153-1</f>
        <v>0</v>
      </c>
      <c r="G151" s="54">
        <f>F151*'Расчет субсидий'!G153</f>
        <v>0</v>
      </c>
      <c r="H151" s="50">
        <f t="shared" si="14"/>
        <v>0</v>
      </c>
      <c r="I151" s="49">
        <f t="shared" si="15"/>
        <v>-7.6929431201321696</v>
      </c>
    </row>
    <row r="152" spans="1:9" ht="15" customHeight="1">
      <c r="A152" s="31" t="s">
        <v>138</v>
      </c>
      <c r="B152" s="47">
        <f>'Расчет субсидий'!L154</f>
        <v>-5.4363636363636374</v>
      </c>
      <c r="C152" s="54">
        <f>'Расчет субсидий'!D154-1</f>
        <v>-0.57581376184590027</v>
      </c>
      <c r="D152" s="54">
        <f>C152*'Расчет субсидий'!E154</f>
        <v>-8.6372064276885041</v>
      </c>
      <c r="E152" s="50">
        <f t="shared" si="18"/>
        <v>-5.4363636363636374</v>
      </c>
      <c r="F152" s="54">
        <f>'Расчет субсидий'!F154-1</f>
        <v>0</v>
      </c>
      <c r="G152" s="54">
        <f>F152*'Расчет субсидий'!G154</f>
        <v>0</v>
      </c>
      <c r="H152" s="50">
        <f t="shared" si="14"/>
        <v>0</v>
      </c>
      <c r="I152" s="49">
        <f t="shared" si="15"/>
        <v>-8.6372064276885041</v>
      </c>
    </row>
    <row r="153" spans="1:9" ht="15" customHeight="1">
      <c r="A153" s="31" t="s">
        <v>139</v>
      </c>
      <c r="B153" s="47">
        <f>'Расчет субсидий'!L155</f>
        <v>17.745454545454521</v>
      </c>
      <c r="C153" s="54">
        <f>'Расчет субсидий'!D155-1</f>
        <v>0.21660714285714278</v>
      </c>
      <c r="D153" s="54">
        <f>C153*'Расчет субсидий'!E155</f>
        <v>3.2491071428571416</v>
      </c>
      <c r="E153" s="50">
        <f t="shared" si="18"/>
        <v>17.745454545454521</v>
      </c>
      <c r="F153" s="54">
        <f>'Расчет субсидий'!F155-1</f>
        <v>0</v>
      </c>
      <c r="G153" s="54">
        <f>F153*'Расчет субсидий'!G155</f>
        <v>0</v>
      </c>
      <c r="H153" s="50">
        <f t="shared" si="14"/>
        <v>0</v>
      </c>
      <c r="I153" s="49">
        <f t="shared" si="15"/>
        <v>3.2491071428571416</v>
      </c>
    </row>
    <row r="154" spans="1:9" ht="15" customHeight="1">
      <c r="A154" s="30" t="s">
        <v>140</v>
      </c>
      <c r="B154" s="51"/>
      <c r="C154" s="52"/>
      <c r="D154" s="52"/>
      <c r="E154" s="53"/>
      <c r="F154" s="53"/>
      <c r="G154" s="53"/>
      <c r="H154" s="53"/>
      <c r="I154" s="53"/>
    </row>
    <row r="155" spans="1:9" ht="15" customHeight="1">
      <c r="A155" s="31" t="s">
        <v>141</v>
      </c>
      <c r="B155" s="47">
        <f>'Расчет субсидий'!L157</f>
        <v>18.190909090909088</v>
      </c>
      <c r="C155" s="54">
        <f>'Расчет субсидий'!D157-1</f>
        <v>0.16134751773049638</v>
      </c>
      <c r="D155" s="54">
        <f>C155*'Расчет субсидий'!E157</f>
        <v>2.4202127659574457</v>
      </c>
      <c r="E155" s="50">
        <f t="shared" ref="E155:E166" si="19">$B155*D155/$I155</f>
        <v>18.190909090909088</v>
      </c>
      <c r="F155" s="54">
        <f>'Расчет субсидий'!F157-1</f>
        <v>0</v>
      </c>
      <c r="G155" s="54">
        <f>F155*'Расчет субсидий'!G157</f>
        <v>0</v>
      </c>
      <c r="H155" s="50">
        <f t="shared" si="14"/>
        <v>0</v>
      </c>
      <c r="I155" s="49">
        <f t="shared" si="15"/>
        <v>2.4202127659574457</v>
      </c>
    </row>
    <row r="156" spans="1:9" ht="15" customHeight="1">
      <c r="A156" s="31" t="s">
        <v>142</v>
      </c>
      <c r="B156" s="47">
        <f>'Расчет субсидий'!L158</f>
        <v>32.163636363636385</v>
      </c>
      <c r="C156" s="54">
        <f>'Расчет субсидий'!D158-1</f>
        <v>0.30000000000000004</v>
      </c>
      <c r="D156" s="54">
        <f>C156*'Расчет субсидий'!E158</f>
        <v>4.5000000000000009</v>
      </c>
      <c r="E156" s="50">
        <f t="shared" si="19"/>
        <v>32.163636363636385</v>
      </c>
      <c r="F156" s="54">
        <f>'Расчет субсидий'!F158-1</f>
        <v>0</v>
      </c>
      <c r="G156" s="54">
        <f>F156*'Расчет субсидий'!G158</f>
        <v>0</v>
      </c>
      <c r="H156" s="50">
        <f t="shared" si="14"/>
        <v>0</v>
      </c>
      <c r="I156" s="49">
        <f t="shared" si="15"/>
        <v>4.5000000000000009</v>
      </c>
    </row>
    <row r="157" spans="1:9" ht="15" customHeight="1">
      <c r="A157" s="31" t="s">
        <v>143</v>
      </c>
      <c r="B157" s="47">
        <f>'Расчет субсидий'!L159</f>
        <v>7.3636363636363669</v>
      </c>
      <c r="C157" s="54">
        <f>'Расчет субсидий'!D159-1</f>
        <v>0.23021231422505295</v>
      </c>
      <c r="D157" s="54">
        <f>C157*'Расчет субсидий'!E159</f>
        <v>3.4531847133757942</v>
      </c>
      <c r="E157" s="50">
        <f t="shared" si="19"/>
        <v>7.3636363636363669</v>
      </c>
      <c r="F157" s="54">
        <f>'Расчет субсидий'!F159-1</f>
        <v>0</v>
      </c>
      <c r="G157" s="54">
        <f>F157*'Расчет субсидий'!G159</f>
        <v>0</v>
      </c>
      <c r="H157" s="50">
        <f t="shared" si="14"/>
        <v>0</v>
      </c>
      <c r="I157" s="49">
        <f t="shared" si="15"/>
        <v>3.4531847133757942</v>
      </c>
    </row>
    <row r="158" spans="1:9" ht="15" customHeight="1">
      <c r="A158" s="31" t="s">
        <v>144</v>
      </c>
      <c r="B158" s="47">
        <f>'Расчет субсидий'!L160</f>
        <v>-149.01818181818186</v>
      </c>
      <c r="C158" s="54">
        <f>'Расчет субсидий'!D160-1</f>
        <v>-0.45574092247301279</v>
      </c>
      <c r="D158" s="54">
        <f>C158*'Расчет субсидий'!E160</f>
        <v>-6.8361138370951915</v>
      </c>
      <c r="E158" s="50">
        <f t="shared" si="19"/>
        <v>-149.01818181818186</v>
      </c>
      <c r="F158" s="54">
        <f>'Расчет субсидий'!F160-1</f>
        <v>0</v>
      </c>
      <c r="G158" s="54">
        <f>F158*'Расчет субсидий'!G160</f>
        <v>0</v>
      </c>
      <c r="H158" s="50">
        <f t="shared" si="14"/>
        <v>0</v>
      </c>
      <c r="I158" s="49">
        <f t="shared" si="15"/>
        <v>-6.8361138370951915</v>
      </c>
    </row>
    <row r="159" spans="1:9" ht="15" customHeight="1">
      <c r="A159" s="31" t="s">
        <v>145</v>
      </c>
      <c r="B159" s="47">
        <f>'Расчет субсидий'!L161</f>
        <v>0.79090909090909101</v>
      </c>
      <c r="C159" s="54">
        <f>'Расчет субсидий'!D161-1</f>
        <v>0.28085388994307392</v>
      </c>
      <c r="D159" s="54">
        <f>C159*'Расчет субсидий'!E161</f>
        <v>4.2128083491461084</v>
      </c>
      <c r="E159" s="50">
        <f t="shared" si="19"/>
        <v>0.79090909090909101</v>
      </c>
      <c r="F159" s="54">
        <f>'Расчет субсидий'!F161-1</f>
        <v>0</v>
      </c>
      <c r="G159" s="54">
        <f>F159*'Расчет субсидий'!G161</f>
        <v>0</v>
      </c>
      <c r="H159" s="50">
        <f t="shared" si="14"/>
        <v>0</v>
      </c>
      <c r="I159" s="49">
        <f t="shared" si="15"/>
        <v>4.2128083491461084</v>
      </c>
    </row>
    <row r="160" spans="1:9" ht="15" customHeight="1">
      <c r="A160" s="31" t="s">
        <v>146</v>
      </c>
      <c r="B160" s="47">
        <f>'Расчет субсидий'!L162</f>
        <v>2.9363636363636338</v>
      </c>
      <c r="C160" s="54">
        <f>'Расчет субсидий'!D162-1</f>
        <v>0.15495391705069128</v>
      </c>
      <c r="D160" s="54">
        <f>C160*'Расчет субсидий'!E162</f>
        <v>2.3243087557603692</v>
      </c>
      <c r="E160" s="50">
        <f t="shared" si="19"/>
        <v>2.9363636363636338</v>
      </c>
      <c r="F160" s="54">
        <f>'Расчет субсидий'!F162-1</f>
        <v>0</v>
      </c>
      <c r="G160" s="54">
        <f>F160*'Расчет субсидий'!G162</f>
        <v>0</v>
      </c>
      <c r="H160" s="50">
        <f t="shared" si="14"/>
        <v>0</v>
      </c>
      <c r="I160" s="49">
        <f t="shared" si="15"/>
        <v>2.3243087557603692</v>
      </c>
    </row>
    <row r="161" spans="1:9" ht="15" customHeight="1">
      <c r="A161" s="31" t="s">
        <v>147</v>
      </c>
      <c r="B161" s="47">
        <f>'Расчет субсидий'!L163</f>
        <v>-65.463636363636368</v>
      </c>
      <c r="C161" s="54">
        <f>'Расчет субсидий'!D163-1</f>
        <v>-0.49320794148380354</v>
      </c>
      <c r="D161" s="54">
        <f>C161*'Расчет субсидий'!E163</f>
        <v>-7.3981191222570528</v>
      </c>
      <c r="E161" s="50">
        <f t="shared" si="19"/>
        <v>-65.463636363636368</v>
      </c>
      <c r="F161" s="54">
        <f>'Расчет субсидий'!F163-1</f>
        <v>0</v>
      </c>
      <c r="G161" s="54">
        <f>F161*'Расчет субсидий'!G163</f>
        <v>0</v>
      </c>
      <c r="H161" s="50">
        <f t="shared" si="14"/>
        <v>0</v>
      </c>
      <c r="I161" s="49">
        <f t="shared" si="15"/>
        <v>-7.3981191222570528</v>
      </c>
    </row>
    <row r="162" spans="1:9" ht="15" customHeight="1">
      <c r="A162" s="31" t="s">
        <v>148</v>
      </c>
      <c r="B162" s="47">
        <f>'Расчет субсидий'!L164</f>
        <v>-47.327272727272714</v>
      </c>
      <c r="C162" s="54">
        <f>'Расчет субсидий'!D164-1</f>
        <v>-0.38528631020098592</v>
      </c>
      <c r="D162" s="54">
        <f>C162*'Расчет субсидий'!E164</f>
        <v>-5.7792946530147891</v>
      </c>
      <c r="E162" s="50">
        <f t="shared" si="19"/>
        <v>-47.327272727272714</v>
      </c>
      <c r="F162" s="54">
        <f>'Расчет субсидий'!F164-1</f>
        <v>0</v>
      </c>
      <c r="G162" s="54">
        <f>F162*'Расчет субсидий'!G164</f>
        <v>0</v>
      </c>
      <c r="H162" s="50">
        <f t="shared" si="14"/>
        <v>0</v>
      </c>
      <c r="I162" s="49">
        <f t="shared" si="15"/>
        <v>-5.7792946530147891</v>
      </c>
    </row>
    <row r="163" spans="1:9" ht="15" customHeight="1">
      <c r="A163" s="31" t="s">
        <v>149</v>
      </c>
      <c r="B163" s="47">
        <f>'Расчет субсидий'!L165</f>
        <v>-55.118181818181824</v>
      </c>
      <c r="C163" s="54">
        <f>'Расчет субсидий'!D165-1</f>
        <v>-0.25444789607455531</v>
      </c>
      <c r="D163" s="54">
        <f>C163*'Расчет субсидий'!E165</f>
        <v>-3.8167184411183297</v>
      </c>
      <c r="E163" s="50">
        <f t="shared" si="19"/>
        <v>-55.118181818181824</v>
      </c>
      <c r="F163" s="54">
        <f>'Расчет субсидий'!F165-1</f>
        <v>0</v>
      </c>
      <c r="G163" s="54">
        <f>F163*'Расчет субсидий'!G165</f>
        <v>0</v>
      </c>
      <c r="H163" s="50">
        <f t="shared" si="14"/>
        <v>0</v>
      </c>
      <c r="I163" s="49">
        <f t="shared" si="15"/>
        <v>-3.8167184411183297</v>
      </c>
    </row>
    <row r="164" spans="1:9" ht="15" customHeight="1">
      <c r="A164" s="31" t="s">
        <v>150</v>
      </c>
      <c r="B164" s="47">
        <f>'Расчет субсидий'!L166</f>
        <v>34.563636363636363</v>
      </c>
      <c r="C164" s="54">
        <f>'Расчет субсидий'!D166-1</f>
        <v>0.20180974477958236</v>
      </c>
      <c r="D164" s="54">
        <f>C164*'Расчет субсидий'!E166</f>
        <v>3.0271461716937353</v>
      </c>
      <c r="E164" s="50">
        <f t="shared" si="19"/>
        <v>34.563636363636363</v>
      </c>
      <c r="F164" s="54">
        <f>'Расчет субсидий'!F166-1</f>
        <v>0</v>
      </c>
      <c r="G164" s="54">
        <f>F164*'Расчет субсидий'!G166</f>
        <v>0</v>
      </c>
      <c r="H164" s="50">
        <f t="shared" si="14"/>
        <v>0</v>
      </c>
      <c r="I164" s="49">
        <f t="shared" si="15"/>
        <v>3.0271461716937353</v>
      </c>
    </row>
    <row r="165" spans="1:9" ht="15" customHeight="1">
      <c r="A165" s="31" t="s">
        <v>151</v>
      </c>
      <c r="B165" s="47">
        <f>'Расчет субсидий'!L167</f>
        <v>-32.090909090909093</v>
      </c>
      <c r="C165" s="54">
        <f>'Расчет субсидий'!D167-1</f>
        <v>-0.47256259989344696</v>
      </c>
      <c r="D165" s="54">
        <f>C165*'Расчет субсидий'!E167</f>
        <v>-7.0884389984017044</v>
      </c>
      <c r="E165" s="50">
        <f t="shared" si="19"/>
        <v>-32.090909090909093</v>
      </c>
      <c r="F165" s="54">
        <f>'Расчет субсидий'!F167-1</f>
        <v>0</v>
      </c>
      <c r="G165" s="54">
        <f>F165*'Расчет субсидий'!G167</f>
        <v>0</v>
      </c>
      <c r="H165" s="50">
        <f t="shared" si="14"/>
        <v>0</v>
      </c>
      <c r="I165" s="49">
        <f t="shared" si="15"/>
        <v>-7.0884389984017044</v>
      </c>
    </row>
    <row r="166" spans="1:9" ht="15" customHeight="1">
      <c r="A166" s="31" t="s">
        <v>152</v>
      </c>
      <c r="B166" s="47">
        <f>'Расчет субсидий'!L168</f>
        <v>20.645454545454527</v>
      </c>
      <c r="C166" s="54">
        <f>'Расчет субсидий'!D168-1</f>
        <v>0.1548809934460158</v>
      </c>
      <c r="D166" s="54">
        <f>C166*'Расчет субсидий'!E168</f>
        <v>2.3232149016902373</v>
      </c>
      <c r="E166" s="50">
        <f t="shared" si="19"/>
        <v>20.645454545454527</v>
      </c>
      <c r="F166" s="54">
        <f>'Расчет субсидий'!F168-1</f>
        <v>0</v>
      </c>
      <c r="G166" s="54">
        <f>F166*'Расчет субсидий'!G168</f>
        <v>0</v>
      </c>
      <c r="H166" s="50">
        <f t="shared" si="14"/>
        <v>0</v>
      </c>
      <c r="I166" s="49">
        <f t="shared" si="15"/>
        <v>2.3232149016902373</v>
      </c>
    </row>
    <row r="167" spans="1:9" ht="15" customHeight="1">
      <c r="A167" s="30" t="s">
        <v>153</v>
      </c>
      <c r="B167" s="51"/>
      <c r="C167" s="52"/>
      <c r="D167" s="52"/>
      <c r="E167" s="53"/>
      <c r="F167" s="53"/>
      <c r="G167" s="53"/>
      <c r="H167" s="53"/>
      <c r="I167" s="53"/>
    </row>
    <row r="168" spans="1:9" ht="15" customHeight="1">
      <c r="A168" s="31" t="s">
        <v>68</v>
      </c>
      <c r="B168" s="47">
        <f>'Расчет субсидий'!L170</f>
        <v>-53.5</v>
      </c>
      <c r="C168" s="54">
        <f>'Расчет субсидий'!D170-1</f>
        <v>-0.34572490706319703</v>
      </c>
      <c r="D168" s="54">
        <f>C168*'Расчет субсидий'!E170</f>
        <v>-5.1858736059479558</v>
      </c>
      <c r="E168" s="50">
        <f t="shared" ref="E168:E180" si="20">$B168*D168/$I168</f>
        <v>-53.499999999999993</v>
      </c>
      <c r="F168" s="54">
        <f>'Расчет субсидий'!F170-1</f>
        <v>0</v>
      </c>
      <c r="G168" s="54">
        <f>F168*'Расчет субсидий'!G170</f>
        <v>0</v>
      </c>
      <c r="H168" s="50">
        <f t="shared" si="14"/>
        <v>0</v>
      </c>
      <c r="I168" s="49">
        <f t="shared" si="15"/>
        <v>-5.1858736059479558</v>
      </c>
    </row>
    <row r="169" spans="1:9" ht="15" customHeight="1">
      <c r="A169" s="31" t="s">
        <v>154</v>
      </c>
      <c r="B169" s="47">
        <f>'Расчет субсидий'!L171</f>
        <v>-53.136363636363626</v>
      </c>
      <c r="C169" s="54">
        <f>'Расчет субсидий'!D171-1</f>
        <v>-0.44849911712772217</v>
      </c>
      <c r="D169" s="54">
        <f>C169*'Расчет субсидий'!E171</f>
        <v>-6.7274867569158321</v>
      </c>
      <c r="E169" s="50">
        <f t="shared" si="20"/>
        <v>-53.136363636363626</v>
      </c>
      <c r="F169" s="54">
        <f>'Расчет субсидий'!F171-1</f>
        <v>0</v>
      </c>
      <c r="G169" s="54">
        <f>F169*'Расчет субсидий'!G171</f>
        <v>0</v>
      </c>
      <c r="H169" s="50">
        <f t="shared" si="14"/>
        <v>0</v>
      </c>
      <c r="I169" s="49">
        <f t="shared" si="15"/>
        <v>-6.7274867569158321</v>
      </c>
    </row>
    <row r="170" spans="1:9" ht="15" customHeight="1">
      <c r="A170" s="31" t="s">
        <v>155</v>
      </c>
      <c r="B170" s="47">
        <f>'Расчет субсидий'!L172</f>
        <v>-83.390909090909076</v>
      </c>
      <c r="C170" s="54">
        <f>'Расчет субсидий'!D172-1</f>
        <v>-0.46464646464646453</v>
      </c>
      <c r="D170" s="54">
        <f>C170*'Расчет субсидий'!E172</f>
        <v>-6.9696969696969679</v>
      </c>
      <c r="E170" s="50">
        <f t="shared" si="20"/>
        <v>-83.390909090909076</v>
      </c>
      <c r="F170" s="54">
        <f>'Расчет субсидий'!F172-1</f>
        <v>0</v>
      </c>
      <c r="G170" s="54">
        <f>F170*'Расчет субсидий'!G172</f>
        <v>0</v>
      </c>
      <c r="H170" s="50">
        <f t="shared" si="14"/>
        <v>0</v>
      </c>
      <c r="I170" s="49">
        <f t="shared" si="15"/>
        <v>-6.9696969696969679</v>
      </c>
    </row>
    <row r="171" spans="1:9" ht="15" customHeight="1">
      <c r="A171" s="31" t="s">
        <v>156</v>
      </c>
      <c r="B171" s="47">
        <f>'Расчет субсидий'!L173</f>
        <v>-35.981818181818198</v>
      </c>
      <c r="C171" s="54">
        <f>'Расчет субсидий'!D173-1</f>
        <v>-0.20139349701393494</v>
      </c>
      <c r="D171" s="54">
        <f>C171*'Расчет субсидий'!E173</f>
        <v>-3.0209024552090242</v>
      </c>
      <c r="E171" s="50">
        <f t="shared" si="20"/>
        <v>-35.981818181818198</v>
      </c>
      <c r="F171" s="54">
        <f>'Расчет субсидий'!F173-1</f>
        <v>0</v>
      </c>
      <c r="G171" s="54">
        <f>F171*'Расчет субсидий'!G173</f>
        <v>0</v>
      </c>
      <c r="H171" s="50">
        <f t="shared" si="14"/>
        <v>0</v>
      </c>
      <c r="I171" s="49">
        <f t="shared" si="15"/>
        <v>-3.0209024552090242</v>
      </c>
    </row>
    <row r="172" spans="1:9" ht="15" customHeight="1">
      <c r="A172" s="31" t="s">
        <v>157</v>
      </c>
      <c r="B172" s="47">
        <f>'Расчет субсидий'!L174</f>
        <v>9.6909090909090878</v>
      </c>
      <c r="C172" s="54">
        <f>'Расчет субсидий'!D174-1</f>
        <v>9.0643410493111309E-2</v>
      </c>
      <c r="D172" s="54">
        <f>C172*'Расчет субсидий'!E174</f>
        <v>1.3596511573966696</v>
      </c>
      <c r="E172" s="50">
        <f t="shared" si="20"/>
        <v>9.6909090909090878</v>
      </c>
      <c r="F172" s="54">
        <f>'Расчет субсидий'!F174-1</f>
        <v>0</v>
      </c>
      <c r="G172" s="54">
        <f>F172*'Расчет субсидий'!G174</f>
        <v>0</v>
      </c>
      <c r="H172" s="50">
        <f t="shared" si="14"/>
        <v>0</v>
      </c>
      <c r="I172" s="49">
        <f t="shared" si="15"/>
        <v>1.3596511573966696</v>
      </c>
    </row>
    <row r="173" spans="1:9" ht="15" customHeight="1">
      <c r="A173" s="31" t="s">
        <v>158</v>
      </c>
      <c r="B173" s="47">
        <f>'Расчет субсидий'!L175</f>
        <v>-74.127272727272725</v>
      </c>
      <c r="C173" s="54">
        <f>'Расчет субсидий'!D175-1</f>
        <v>-0.68345323741007191</v>
      </c>
      <c r="D173" s="54">
        <f>C173*'Расчет субсидий'!E175</f>
        <v>-10.251798561151078</v>
      </c>
      <c r="E173" s="50">
        <f t="shared" si="20"/>
        <v>-74.127272727272725</v>
      </c>
      <c r="F173" s="54">
        <f>'Расчет субсидий'!F175-1</f>
        <v>0</v>
      </c>
      <c r="G173" s="54">
        <f>F173*'Расчет субсидий'!G175</f>
        <v>0</v>
      </c>
      <c r="H173" s="50">
        <f t="shared" si="14"/>
        <v>0</v>
      </c>
      <c r="I173" s="49">
        <f t="shared" si="15"/>
        <v>-10.251798561151078</v>
      </c>
    </row>
    <row r="174" spans="1:9" ht="15" customHeight="1">
      <c r="A174" s="31" t="s">
        <v>159</v>
      </c>
      <c r="B174" s="47">
        <f>'Расчет субсидий'!L176</f>
        <v>-15.109090909090895</v>
      </c>
      <c r="C174" s="54">
        <f>'Расчет субсидий'!D176-1</f>
        <v>-0.11161997126436773</v>
      </c>
      <c r="D174" s="54">
        <f>C174*'Расчет субсидий'!E176</f>
        <v>-1.674299568965516</v>
      </c>
      <c r="E174" s="50">
        <f t="shared" si="20"/>
        <v>-15.109090909090895</v>
      </c>
      <c r="F174" s="54">
        <f>'Расчет субсидий'!F176-1</f>
        <v>0</v>
      </c>
      <c r="G174" s="54">
        <f>F174*'Расчет субсидий'!G176</f>
        <v>0</v>
      </c>
      <c r="H174" s="50">
        <f t="shared" si="14"/>
        <v>0</v>
      </c>
      <c r="I174" s="49">
        <f t="shared" si="15"/>
        <v>-1.674299568965516</v>
      </c>
    </row>
    <row r="175" spans="1:9" ht="15" customHeight="1">
      <c r="A175" s="31" t="s">
        <v>160</v>
      </c>
      <c r="B175" s="47">
        <f>'Расчет субсидий'!L177</f>
        <v>-38.400000000000006</v>
      </c>
      <c r="C175" s="54">
        <f>'Расчет субсидий'!D177-1</f>
        <v>-0.40792136455623007</v>
      </c>
      <c r="D175" s="54">
        <f>C175*'Расчет субсидий'!E177</f>
        <v>-6.1188204683434506</v>
      </c>
      <c r="E175" s="50">
        <f t="shared" si="20"/>
        <v>-38.400000000000006</v>
      </c>
      <c r="F175" s="54">
        <f>'Расчет субсидий'!F177-1</f>
        <v>0</v>
      </c>
      <c r="G175" s="54">
        <f>F175*'Расчет субсидий'!G177</f>
        <v>0</v>
      </c>
      <c r="H175" s="50">
        <f t="shared" si="14"/>
        <v>0</v>
      </c>
      <c r="I175" s="49">
        <f t="shared" si="15"/>
        <v>-6.1188204683434506</v>
      </c>
    </row>
    <row r="176" spans="1:9" ht="15" customHeight="1">
      <c r="A176" s="31" t="s">
        <v>161</v>
      </c>
      <c r="B176" s="47">
        <f>'Расчет субсидий'!L178</f>
        <v>-39.390909090909105</v>
      </c>
      <c r="C176" s="54">
        <f>'Расчет субсидий'!D178-1</f>
        <v>-0.33831775700934585</v>
      </c>
      <c r="D176" s="54">
        <f>C176*'Расчет субсидий'!E178</f>
        <v>-5.0747663551401878</v>
      </c>
      <c r="E176" s="50">
        <f t="shared" si="20"/>
        <v>-39.390909090909105</v>
      </c>
      <c r="F176" s="54">
        <f>'Расчет субсидий'!F178-1</f>
        <v>0</v>
      </c>
      <c r="G176" s="54">
        <f>F176*'Расчет субсидий'!G178</f>
        <v>0</v>
      </c>
      <c r="H176" s="50">
        <f t="shared" si="14"/>
        <v>0</v>
      </c>
      <c r="I176" s="49">
        <f t="shared" si="15"/>
        <v>-5.0747663551401878</v>
      </c>
    </row>
    <row r="177" spans="1:9" ht="15" customHeight="1">
      <c r="A177" s="31" t="s">
        <v>96</v>
      </c>
      <c r="B177" s="47">
        <f>'Расчет субсидий'!L179</f>
        <v>-109.1</v>
      </c>
      <c r="C177" s="54">
        <f>'Расчет субсидий'!D179-1</f>
        <v>-0.84986595174262736</v>
      </c>
      <c r="D177" s="54">
        <f>C177*'Расчет субсидий'!E179</f>
        <v>-12.74798927613941</v>
      </c>
      <c r="E177" s="50">
        <f t="shared" si="20"/>
        <v>-109.1</v>
      </c>
      <c r="F177" s="54">
        <f>'Расчет субсидий'!F179-1</f>
        <v>0</v>
      </c>
      <c r="G177" s="54">
        <f>F177*'Расчет субсидий'!G179</f>
        <v>0</v>
      </c>
      <c r="H177" s="50">
        <f t="shared" si="14"/>
        <v>0</v>
      </c>
      <c r="I177" s="49">
        <f t="shared" si="15"/>
        <v>-12.74798927613941</v>
      </c>
    </row>
    <row r="178" spans="1:9" ht="15" customHeight="1">
      <c r="A178" s="31" t="s">
        <v>162</v>
      </c>
      <c r="B178" s="47">
        <f>'Расчет субсидий'!L180</f>
        <v>-136.83636363636361</v>
      </c>
      <c r="C178" s="54">
        <f>'Расчет субсидий'!D180-1</f>
        <v>-0.89891846921797003</v>
      </c>
      <c r="D178" s="54">
        <f>C178*'Расчет субсидий'!E180</f>
        <v>-13.483777038269551</v>
      </c>
      <c r="E178" s="50">
        <f t="shared" si="20"/>
        <v>-136.83636363636361</v>
      </c>
      <c r="F178" s="54">
        <f>'Расчет субсидий'!F180-1</f>
        <v>0</v>
      </c>
      <c r="G178" s="54">
        <f>F178*'Расчет субсидий'!G180</f>
        <v>0</v>
      </c>
      <c r="H178" s="50">
        <f t="shared" si="14"/>
        <v>0</v>
      </c>
      <c r="I178" s="49">
        <f t="shared" si="15"/>
        <v>-13.483777038269551</v>
      </c>
    </row>
    <row r="179" spans="1:9" ht="15" customHeight="1">
      <c r="A179" s="31" t="s">
        <v>163</v>
      </c>
      <c r="B179" s="47">
        <f>'Расчет субсидий'!L181</f>
        <v>-34</v>
      </c>
      <c r="C179" s="54">
        <f>'Расчет субсидий'!D181-1</f>
        <v>-0.13445903689806127</v>
      </c>
      <c r="D179" s="54">
        <f>C179*'Расчет субсидий'!E181</f>
        <v>-2.0168855534709191</v>
      </c>
      <c r="E179" s="50">
        <f t="shared" si="20"/>
        <v>-34</v>
      </c>
      <c r="F179" s="54">
        <f>'Расчет субсидий'!F181-1</f>
        <v>0</v>
      </c>
      <c r="G179" s="54">
        <f>F179*'Расчет субсидий'!G181</f>
        <v>0</v>
      </c>
      <c r="H179" s="50">
        <f t="shared" si="14"/>
        <v>0</v>
      </c>
      <c r="I179" s="49">
        <f t="shared" si="15"/>
        <v>-2.0168855534709191</v>
      </c>
    </row>
    <row r="180" spans="1:9" ht="15" customHeight="1">
      <c r="A180" s="31" t="s">
        <v>164</v>
      </c>
      <c r="B180" s="47">
        <f>'Расчет субсидий'!L182</f>
        <v>-33.900000000000006</v>
      </c>
      <c r="C180" s="54">
        <f>'Расчет субсидий'!D182-1</f>
        <v>-0.23418350447167935</v>
      </c>
      <c r="D180" s="54">
        <f>C180*'Расчет субсидий'!E182</f>
        <v>-3.5127525670751902</v>
      </c>
      <c r="E180" s="50">
        <f t="shared" si="20"/>
        <v>-33.900000000000006</v>
      </c>
      <c r="F180" s="54">
        <f>'Расчет субсидий'!F182-1</f>
        <v>0</v>
      </c>
      <c r="G180" s="54">
        <f>F180*'Расчет субсидий'!G182</f>
        <v>0</v>
      </c>
      <c r="H180" s="50">
        <f t="shared" si="14"/>
        <v>0</v>
      </c>
      <c r="I180" s="49">
        <f t="shared" si="15"/>
        <v>-3.5127525670751902</v>
      </c>
    </row>
    <row r="181" spans="1:9" ht="15" customHeight="1">
      <c r="A181" s="30" t="s">
        <v>165</v>
      </c>
      <c r="B181" s="51"/>
      <c r="C181" s="52"/>
      <c r="D181" s="52"/>
      <c r="E181" s="53"/>
      <c r="F181" s="53"/>
      <c r="G181" s="53"/>
      <c r="H181" s="53"/>
      <c r="I181" s="53"/>
    </row>
    <row r="182" spans="1:9" ht="15" customHeight="1">
      <c r="A182" s="31" t="s">
        <v>166</v>
      </c>
      <c r="B182" s="47">
        <f>'Расчет субсидий'!L184</f>
        <v>-34.218181818181819</v>
      </c>
      <c r="C182" s="54">
        <f>'Расчет субсидий'!D184-1</f>
        <v>-0.37080867850098631</v>
      </c>
      <c r="D182" s="54">
        <f>C182*'Расчет субсидий'!E184</f>
        <v>-5.5621301775147947</v>
      </c>
      <c r="E182" s="50">
        <f t="shared" ref="E182:E187" si="21">$B182*D182/$I182</f>
        <v>-34.218181818181819</v>
      </c>
      <c r="F182" s="54">
        <f>'Расчет субсидий'!F184-1</f>
        <v>0</v>
      </c>
      <c r="G182" s="54">
        <f>F182*'Расчет субсидий'!G184</f>
        <v>0</v>
      </c>
      <c r="H182" s="50">
        <f t="shared" si="14"/>
        <v>0</v>
      </c>
      <c r="I182" s="49">
        <f t="shared" si="15"/>
        <v>-5.5621301775147947</v>
      </c>
    </row>
    <row r="183" spans="1:9" ht="15" customHeight="1">
      <c r="A183" s="31" t="s">
        <v>167</v>
      </c>
      <c r="B183" s="47">
        <f>'Расчет субсидий'!L185</f>
        <v>-29.463636363636368</v>
      </c>
      <c r="C183" s="54">
        <f>'Расчет субсидий'!D185-1</f>
        <v>-0.33573357335733578</v>
      </c>
      <c r="D183" s="54">
        <f>C183*'Расчет субсидий'!E185</f>
        <v>-5.0360036003600364</v>
      </c>
      <c r="E183" s="50">
        <f t="shared" si="21"/>
        <v>-29.463636363636368</v>
      </c>
      <c r="F183" s="54">
        <f>'Расчет субсидий'!F185-1</f>
        <v>0</v>
      </c>
      <c r="G183" s="54">
        <f>F183*'Расчет субсидий'!G185</f>
        <v>0</v>
      </c>
      <c r="H183" s="50">
        <f t="shared" si="14"/>
        <v>0</v>
      </c>
      <c r="I183" s="49">
        <f t="shared" si="15"/>
        <v>-5.0360036003600364</v>
      </c>
    </row>
    <row r="184" spans="1:9" ht="15" customHeight="1">
      <c r="A184" s="31" t="s">
        <v>168</v>
      </c>
      <c r="B184" s="47">
        <f>'Расчет субсидий'!L186</f>
        <v>-50.627272727272725</v>
      </c>
      <c r="C184" s="54">
        <f>'Расчет субсидий'!D186-1</f>
        <v>-0.61273666092943202</v>
      </c>
      <c r="D184" s="54">
        <f>C184*'Расчет субсидий'!E186</f>
        <v>-9.1910499139414803</v>
      </c>
      <c r="E184" s="50">
        <f t="shared" si="21"/>
        <v>-50.627272727272725</v>
      </c>
      <c r="F184" s="54">
        <f>'Расчет субсидий'!F186-1</f>
        <v>0</v>
      </c>
      <c r="G184" s="54">
        <f>F184*'Расчет субсидий'!G186</f>
        <v>0</v>
      </c>
      <c r="H184" s="50">
        <f t="shared" si="14"/>
        <v>0</v>
      </c>
      <c r="I184" s="49">
        <f t="shared" si="15"/>
        <v>-9.1910499139414803</v>
      </c>
    </row>
    <row r="185" spans="1:9" ht="15" customHeight="1">
      <c r="A185" s="31" t="s">
        <v>169</v>
      </c>
      <c r="B185" s="47">
        <f>'Расчет субсидий'!L187</f>
        <v>-42.590909090909093</v>
      </c>
      <c r="C185" s="54">
        <f>'Расчет субсидий'!D187-1</f>
        <v>-0.67610062893081757</v>
      </c>
      <c r="D185" s="54">
        <f>C185*'Расчет субсидий'!E187</f>
        <v>-10.141509433962263</v>
      </c>
      <c r="E185" s="50">
        <f t="shared" si="21"/>
        <v>-42.590909090909093</v>
      </c>
      <c r="F185" s="54">
        <f>'Расчет субсидий'!F187-1</f>
        <v>0</v>
      </c>
      <c r="G185" s="54">
        <f>F185*'Расчет субсидий'!G187</f>
        <v>0</v>
      </c>
      <c r="H185" s="50">
        <f t="shared" ref="H185:H247" si="22">$B185*G185/$I185</f>
        <v>0</v>
      </c>
      <c r="I185" s="49">
        <f t="shared" ref="I185:I247" si="23">D185+G185</f>
        <v>-10.141509433962263</v>
      </c>
    </row>
    <row r="186" spans="1:9" ht="15" customHeight="1">
      <c r="A186" s="31" t="s">
        <v>170</v>
      </c>
      <c r="B186" s="47">
        <f>'Расчет субсидий'!L188</f>
        <v>-0.22727272727273373</v>
      </c>
      <c r="C186" s="54">
        <f>'Расчет субсидий'!D188-1</f>
        <v>-3.8709677419354049E-3</v>
      </c>
      <c r="D186" s="54">
        <f>C186*'Расчет субсидий'!E188</f>
        <v>-5.8064516129031074E-2</v>
      </c>
      <c r="E186" s="50">
        <f t="shared" si="21"/>
        <v>-0.22727272727273373</v>
      </c>
      <c r="F186" s="54">
        <f>'Расчет субсидий'!F188-1</f>
        <v>0</v>
      </c>
      <c r="G186" s="54">
        <f>F186*'Расчет субсидий'!G188</f>
        <v>0</v>
      </c>
      <c r="H186" s="50">
        <f t="shared" si="22"/>
        <v>0</v>
      </c>
      <c r="I186" s="49">
        <f t="shared" si="23"/>
        <v>-5.8064516129031074E-2</v>
      </c>
    </row>
    <row r="187" spans="1:9" ht="15" customHeight="1">
      <c r="A187" s="31" t="s">
        <v>171</v>
      </c>
      <c r="B187" s="47">
        <f>'Расчет субсидий'!L189</f>
        <v>-65.972727272727283</v>
      </c>
      <c r="C187" s="54">
        <f>'Расчет субсидий'!D189-1</f>
        <v>-0.67342799188640978</v>
      </c>
      <c r="D187" s="54">
        <f>C187*'Расчет субсидий'!E189</f>
        <v>-10.101419878296147</v>
      </c>
      <c r="E187" s="50">
        <f t="shared" si="21"/>
        <v>-65.972727272727283</v>
      </c>
      <c r="F187" s="54">
        <f>'Расчет субсидий'!F189-1</f>
        <v>0</v>
      </c>
      <c r="G187" s="54">
        <f>F187*'Расчет субсидий'!G189</f>
        <v>0</v>
      </c>
      <c r="H187" s="50">
        <f t="shared" si="22"/>
        <v>0</v>
      </c>
      <c r="I187" s="49">
        <f t="shared" si="23"/>
        <v>-10.101419878296147</v>
      </c>
    </row>
    <row r="188" spans="1:9" ht="15" customHeight="1">
      <c r="A188" s="30" t="s">
        <v>172</v>
      </c>
      <c r="B188" s="51"/>
      <c r="C188" s="52"/>
      <c r="D188" s="52"/>
      <c r="E188" s="53"/>
      <c r="F188" s="53"/>
      <c r="G188" s="53"/>
      <c r="H188" s="53"/>
      <c r="I188" s="53"/>
    </row>
    <row r="189" spans="1:9" ht="15" customHeight="1">
      <c r="A189" s="31" t="s">
        <v>173</v>
      </c>
      <c r="B189" s="47">
        <f>'Расчет субсидий'!L191</f>
        <v>17.209090909090918</v>
      </c>
      <c r="C189" s="54">
        <f>'Расчет субсидий'!D191-1</f>
        <v>0.21607305936073051</v>
      </c>
      <c r="D189" s="54">
        <f>C189*'Расчет субсидий'!E191</f>
        <v>3.2410958904109579</v>
      </c>
      <c r="E189" s="50">
        <f t="shared" ref="E189:E201" si="24">$B189*D189/$I189</f>
        <v>17.209090909090918</v>
      </c>
      <c r="F189" s="54">
        <f>'Расчет субсидий'!F191-1</f>
        <v>0</v>
      </c>
      <c r="G189" s="54">
        <f>F189*'Расчет субсидий'!G191</f>
        <v>0</v>
      </c>
      <c r="H189" s="50">
        <f t="shared" si="22"/>
        <v>0</v>
      </c>
      <c r="I189" s="49">
        <f t="shared" si="23"/>
        <v>3.2410958904109579</v>
      </c>
    </row>
    <row r="190" spans="1:9" ht="15" customHeight="1">
      <c r="A190" s="31" t="s">
        <v>174</v>
      </c>
      <c r="B190" s="47">
        <f>'Расчет субсидий'!L192</f>
        <v>-33.700000000000003</v>
      </c>
      <c r="C190" s="54">
        <f>'Расчет субсидий'!D192-1</f>
        <v>-0.66159355416293653</v>
      </c>
      <c r="D190" s="54">
        <f>C190*'Расчет субсидий'!E192</f>
        <v>-9.9239033124440486</v>
      </c>
      <c r="E190" s="50">
        <f t="shared" si="24"/>
        <v>-33.700000000000003</v>
      </c>
      <c r="F190" s="54">
        <f>'Расчет субсидий'!F192-1</f>
        <v>0</v>
      </c>
      <c r="G190" s="54">
        <f>F190*'Расчет субсидий'!G192</f>
        <v>0</v>
      </c>
      <c r="H190" s="50">
        <f t="shared" si="22"/>
        <v>0</v>
      </c>
      <c r="I190" s="49">
        <f t="shared" si="23"/>
        <v>-9.9239033124440486</v>
      </c>
    </row>
    <row r="191" spans="1:9" ht="15" customHeight="1">
      <c r="A191" s="31" t="s">
        <v>175</v>
      </c>
      <c r="B191" s="47">
        <f>'Расчет субсидий'!L193</f>
        <v>-100.45454545454547</v>
      </c>
      <c r="C191" s="54">
        <f>'Расчет субсидий'!D193-1</f>
        <v>-1</v>
      </c>
      <c r="D191" s="54">
        <f>C191*'Расчет субсидий'!E193</f>
        <v>-15</v>
      </c>
      <c r="E191" s="50">
        <f t="shared" si="24"/>
        <v>-100.45454545454547</v>
      </c>
      <c r="F191" s="54">
        <f>'Расчет субсидий'!F193-1</f>
        <v>0</v>
      </c>
      <c r="G191" s="54">
        <f>F191*'Расчет субсидий'!G193</f>
        <v>0</v>
      </c>
      <c r="H191" s="50">
        <f t="shared" si="22"/>
        <v>0</v>
      </c>
      <c r="I191" s="49">
        <f t="shared" si="23"/>
        <v>-15</v>
      </c>
    </row>
    <row r="192" spans="1:9" ht="15" customHeight="1">
      <c r="A192" s="31" t="s">
        <v>176</v>
      </c>
      <c r="B192" s="47">
        <f>'Расчет субсидий'!L194</f>
        <v>-1.3090909090909091</v>
      </c>
      <c r="C192" s="54">
        <f>'Расчет субсидий'!D194-1</f>
        <v>-0.44293463371870034</v>
      </c>
      <c r="D192" s="54">
        <f>C192*'Расчет субсидий'!E194</f>
        <v>-6.6440195057805056</v>
      </c>
      <c r="E192" s="50">
        <f t="shared" si="24"/>
        <v>-1.3090909090909091</v>
      </c>
      <c r="F192" s="54">
        <f>'Расчет субсидий'!F194-1</f>
        <v>0</v>
      </c>
      <c r="G192" s="54">
        <f>F192*'Расчет субсидий'!G194</f>
        <v>0</v>
      </c>
      <c r="H192" s="50">
        <f t="shared" si="22"/>
        <v>0</v>
      </c>
      <c r="I192" s="49">
        <f t="shared" si="23"/>
        <v>-6.6440195057805056</v>
      </c>
    </row>
    <row r="193" spans="1:9" ht="15" customHeight="1">
      <c r="A193" s="31" t="s">
        <v>177</v>
      </c>
      <c r="B193" s="47">
        <f>'Расчет субсидий'!L195</f>
        <v>-22.163636363636357</v>
      </c>
      <c r="C193" s="54">
        <f>'Расчет субсидий'!D195-1</f>
        <v>-0.29725609756097549</v>
      </c>
      <c r="D193" s="54">
        <f>C193*'Расчет субсидий'!E195</f>
        <v>-4.4588414634146325</v>
      </c>
      <c r="E193" s="50">
        <f t="shared" si="24"/>
        <v>-22.163636363636357</v>
      </c>
      <c r="F193" s="54">
        <f>'Расчет субсидий'!F195-1</f>
        <v>0</v>
      </c>
      <c r="G193" s="54">
        <f>F193*'Расчет субсидий'!G195</f>
        <v>0</v>
      </c>
      <c r="H193" s="50">
        <f t="shared" si="22"/>
        <v>0</v>
      </c>
      <c r="I193" s="49">
        <f t="shared" si="23"/>
        <v>-4.4588414634146325</v>
      </c>
    </row>
    <row r="194" spans="1:9" ht="15" customHeight="1">
      <c r="A194" s="31" t="s">
        <v>178</v>
      </c>
      <c r="B194" s="47">
        <f>'Расчет субсидий'!L196</f>
        <v>19.827272727272728</v>
      </c>
      <c r="C194" s="54">
        <f>'Расчет субсидий'!D196-1</f>
        <v>0.29208920187793419</v>
      </c>
      <c r="D194" s="54">
        <f>C194*'Расчет субсидий'!E196</f>
        <v>4.3813380281690133</v>
      </c>
      <c r="E194" s="50">
        <f t="shared" si="24"/>
        <v>19.827272727272728</v>
      </c>
      <c r="F194" s="54">
        <f>'Расчет субсидий'!F196-1</f>
        <v>0</v>
      </c>
      <c r="G194" s="54">
        <f>F194*'Расчет субсидий'!G196</f>
        <v>0</v>
      </c>
      <c r="H194" s="50">
        <f t="shared" si="22"/>
        <v>0</v>
      </c>
      <c r="I194" s="49">
        <f t="shared" si="23"/>
        <v>4.3813380281690133</v>
      </c>
    </row>
    <row r="195" spans="1:9" ht="15" customHeight="1">
      <c r="A195" s="31" t="s">
        <v>179</v>
      </c>
      <c r="B195" s="47">
        <f>'Расчет субсидий'!L197</f>
        <v>-9.1272727272727252</v>
      </c>
      <c r="C195" s="54">
        <f>'Расчет субсидий'!D197-1</f>
        <v>-0.10763454317897381</v>
      </c>
      <c r="D195" s="54">
        <f>C195*'Расчет субсидий'!E197</f>
        <v>-1.6145181476846071</v>
      </c>
      <c r="E195" s="50">
        <f t="shared" si="24"/>
        <v>-9.1272727272727252</v>
      </c>
      <c r="F195" s="54">
        <f>'Расчет субсидий'!F197-1</f>
        <v>0</v>
      </c>
      <c r="G195" s="54">
        <f>F195*'Расчет субсидий'!G197</f>
        <v>0</v>
      </c>
      <c r="H195" s="50">
        <f t="shared" si="22"/>
        <v>0</v>
      </c>
      <c r="I195" s="49">
        <f t="shared" si="23"/>
        <v>-1.6145181476846071</v>
      </c>
    </row>
    <row r="196" spans="1:9" ht="15" customHeight="1">
      <c r="A196" s="31" t="s">
        <v>180</v>
      </c>
      <c r="B196" s="47">
        <f>'Расчет субсидий'!L198</f>
        <v>17.945454545454552</v>
      </c>
      <c r="C196" s="54">
        <f>'Расчет субсидий'!D198-1</f>
        <v>0.30000000000000004</v>
      </c>
      <c r="D196" s="54">
        <f>C196*'Расчет субсидий'!E198</f>
        <v>4.5000000000000009</v>
      </c>
      <c r="E196" s="50">
        <f t="shared" si="24"/>
        <v>17.945454545454552</v>
      </c>
      <c r="F196" s="54">
        <f>'Расчет субсидий'!F198-1</f>
        <v>0</v>
      </c>
      <c r="G196" s="54">
        <f>F196*'Расчет субсидий'!G198</f>
        <v>0</v>
      </c>
      <c r="H196" s="50">
        <f t="shared" si="22"/>
        <v>0</v>
      </c>
      <c r="I196" s="49">
        <f t="shared" si="23"/>
        <v>4.5000000000000009</v>
      </c>
    </row>
    <row r="197" spans="1:9" ht="15" customHeight="1">
      <c r="A197" s="31" t="s">
        <v>181</v>
      </c>
      <c r="B197" s="47">
        <f>'Расчет субсидий'!L199</f>
        <v>-48.563636363636377</v>
      </c>
      <c r="C197" s="54">
        <f>'Расчет субсидий'!D199-1</f>
        <v>-0.49574405635456409</v>
      </c>
      <c r="D197" s="54">
        <f>C197*'Расчет субсидий'!E199</f>
        <v>-7.4361608453184616</v>
      </c>
      <c r="E197" s="50">
        <f t="shared" si="24"/>
        <v>-48.563636363636384</v>
      </c>
      <c r="F197" s="54">
        <f>'Расчет субсидий'!F199-1</f>
        <v>0</v>
      </c>
      <c r="G197" s="54">
        <f>F197*'Расчет субсидий'!G199</f>
        <v>0</v>
      </c>
      <c r="H197" s="50">
        <f t="shared" si="22"/>
        <v>0</v>
      </c>
      <c r="I197" s="49">
        <f t="shared" si="23"/>
        <v>-7.4361608453184616</v>
      </c>
    </row>
    <row r="198" spans="1:9" ht="15" customHeight="1">
      <c r="A198" s="31" t="s">
        <v>182</v>
      </c>
      <c r="B198" s="47">
        <f>'Расчет субсидий'!L200</f>
        <v>-38.409090909090907</v>
      </c>
      <c r="C198" s="54">
        <f>'Расчет субсидий'!D200-1</f>
        <v>-0.46055045871559641</v>
      </c>
      <c r="D198" s="54">
        <f>C198*'Расчет субсидий'!E200</f>
        <v>-6.9082568807339459</v>
      </c>
      <c r="E198" s="50">
        <f t="shared" si="24"/>
        <v>-38.409090909090907</v>
      </c>
      <c r="F198" s="54">
        <f>'Расчет субсидий'!F200-1</f>
        <v>0</v>
      </c>
      <c r="G198" s="54">
        <f>F198*'Расчет субсидий'!G200</f>
        <v>0</v>
      </c>
      <c r="H198" s="50">
        <f t="shared" si="22"/>
        <v>0</v>
      </c>
      <c r="I198" s="49">
        <f t="shared" si="23"/>
        <v>-6.9082568807339459</v>
      </c>
    </row>
    <row r="199" spans="1:9" ht="15" customHeight="1">
      <c r="A199" s="31" t="s">
        <v>183</v>
      </c>
      <c r="B199" s="47">
        <f>'Расчет субсидий'!L201</f>
        <v>-37.581818181818193</v>
      </c>
      <c r="C199" s="54">
        <f>'Расчет субсидий'!D201-1</f>
        <v>-0.48895899053627756</v>
      </c>
      <c r="D199" s="54">
        <f>C199*'Расчет субсидий'!E201</f>
        <v>-7.3343848580441637</v>
      </c>
      <c r="E199" s="50">
        <f t="shared" si="24"/>
        <v>-37.581818181818193</v>
      </c>
      <c r="F199" s="54">
        <f>'Расчет субсидий'!F201-1</f>
        <v>0</v>
      </c>
      <c r="G199" s="54">
        <f>F199*'Расчет субсидий'!G201</f>
        <v>0</v>
      </c>
      <c r="H199" s="50">
        <f t="shared" si="22"/>
        <v>0</v>
      </c>
      <c r="I199" s="49">
        <f t="shared" si="23"/>
        <v>-7.3343848580441637</v>
      </c>
    </row>
    <row r="200" spans="1:9" ht="15" customHeight="1">
      <c r="A200" s="31" t="s">
        <v>184</v>
      </c>
      <c r="B200" s="47">
        <f>'Расчет субсидий'!L202</f>
        <v>-13.290909090909096</v>
      </c>
      <c r="C200" s="54">
        <f>'Расчет субсидий'!D202-1</f>
        <v>-0.19197482297403612</v>
      </c>
      <c r="D200" s="54">
        <f>C200*'Расчет субсидий'!E202</f>
        <v>-2.8796223446105418</v>
      </c>
      <c r="E200" s="50">
        <f t="shared" si="24"/>
        <v>-13.290909090909096</v>
      </c>
      <c r="F200" s="54">
        <f>'Расчет субсидий'!F202-1</f>
        <v>0</v>
      </c>
      <c r="G200" s="54">
        <f>F200*'Расчет субсидий'!G202</f>
        <v>0</v>
      </c>
      <c r="H200" s="50">
        <f t="shared" si="22"/>
        <v>0</v>
      </c>
      <c r="I200" s="49">
        <f t="shared" si="23"/>
        <v>-2.8796223446105418</v>
      </c>
    </row>
    <row r="201" spans="1:9" ht="15" customHeight="1">
      <c r="A201" s="31" t="s">
        <v>185</v>
      </c>
      <c r="B201" s="47">
        <f>'Расчет субсидий'!L203</f>
        <v>-30.172727272727286</v>
      </c>
      <c r="C201" s="54">
        <f>'Расчет субсидий'!D203-1</f>
        <v>-0.36111111111111116</v>
      </c>
      <c r="D201" s="54">
        <f>C201*'Расчет субсидий'!E203</f>
        <v>-5.4166666666666679</v>
      </c>
      <c r="E201" s="50">
        <f t="shared" si="24"/>
        <v>-30.172727272727286</v>
      </c>
      <c r="F201" s="54">
        <f>'Расчет субсидий'!F203-1</f>
        <v>0</v>
      </c>
      <c r="G201" s="54">
        <f>F201*'Расчет субсидий'!G203</f>
        <v>0</v>
      </c>
      <c r="H201" s="50">
        <f t="shared" si="22"/>
        <v>0</v>
      </c>
      <c r="I201" s="49">
        <f t="shared" si="23"/>
        <v>-5.4166666666666679</v>
      </c>
    </row>
    <row r="202" spans="1:9" ht="15" customHeight="1">
      <c r="A202" s="30" t="s">
        <v>186</v>
      </c>
      <c r="B202" s="51"/>
      <c r="C202" s="52"/>
      <c r="D202" s="52"/>
      <c r="E202" s="53"/>
      <c r="F202" s="53"/>
      <c r="G202" s="53"/>
      <c r="H202" s="53"/>
      <c r="I202" s="53"/>
    </row>
    <row r="203" spans="1:9" ht="15" customHeight="1">
      <c r="A203" s="31" t="s">
        <v>187</v>
      </c>
      <c r="B203" s="47">
        <f>'Расчет субсидий'!L205</f>
        <v>-19.845454545454544</v>
      </c>
      <c r="C203" s="54">
        <f>'Расчет субсидий'!D205-1</f>
        <v>-0.20374220374220375</v>
      </c>
      <c r="D203" s="54">
        <f>C203*'Расчет субсидий'!E205</f>
        <v>-3.0561330561330564</v>
      </c>
      <c r="E203" s="50">
        <f t="shared" ref="E203:E214" si="25">$B203*D203/$I203</f>
        <v>-19.845454545454544</v>
      </c>
      <c r="F203" s="54">
        <f>'Расчет субсидий'!F205-1</f>
        <v>0</v>
      </c>
      <c r="G203" s="54">
        <f>F203*'Расчет субсидий'!G205</f>
        <v>0</v>
      </c>
      <c r="H203" s="50">
        <f t="shared" si="22"/>
        <v>0</v>
      </c>
      <c r="I203" s="49">
        <f t="shared" si="23"/>
        <v>-3.0561330561330564</v>
      </c>
    </row>
    <row r="204" spans="1:9" ht="15" customHeight="1">
      <c r="A204" s="31" t="s">
        <v>188</v>
      </c>
      <c r="B204" s="47">
        <f>'Расчет субсидий'!L206</f>
        <v>3.5636363636363626</v>
      </c>
      <c r="C204" s="54">
        <f>'Расчет субсидий'!D206-1</f>
        <v>3.5107587768969495E-2</v>
      </c>
      <c r="D204" s="54">
        <f>C204*'Расчет субсидий'!E206</f>
        <v>0.52661381653454242</v>
      </c>
      <c r="E204" s="50">
        <f t="shared" si="25"/>
        <v>3.5636363636363626</v>
      </c>
      <c r="F204" s="54">
        <f>'Расчет субсидий'!F206-1</f>
        <v>0</v>
      </c>
      <c r="G204" s="54">
        <f>F204*'Расчет субсидий'!G206</f>
        <v>0</v>
      </c>
      <c r="H204" s="50">
        <f t="shared" si="22"/>
        <v>0</v>
      </c>
      <c r="I204" s="49">
        <f t="shared" si="23"/>
        <v>0.52661381653454242</v>
      </c>
    </row>
    <row r="205" spans="1:9" ht="15" customHeight="1">
      <c r="A205" s="31" t="s">
        <v>189</v>
      </c>
      <c r="B205" s="47">
        <f>'Расчет субсидий'!L207</f>
        <v>8.0181818181818016</v>
      </c>
      <c r="C205" s="54">
        <f>'Расчет субсидий'!D207-1</f>
        <v>4.5145825009988094E-2</v>
      </c>
      <c r="D205" s="54">
        <f>C205*'Расчет субсидий'!E207</f>
        <v>0.67718737514982141</v>
      </c>
      <c r="E205" s="50">
        <f t="shared" si="25"/>
        <v>8.0181818181818016</v>
      </c>
      <c r="F205" s="54">
        <f>'Расчет субсидий'!F207-1</f>
        <v>0</v>
      </c>
      <c r="G205" s="54">
        <f>F205*'Расчет субсидий'!G207</f>
        <v>0</v>
      </c>
      <c r="H205" s="50">
        <f t="shared" si="22"/>
        <v>0</v>
      </c>
      <c r="I205" s="49">
        <f t="shared" si="23"/>
        <v>0.67718737514982141</v>
      </c>
    </row>
    <row r="206" spans="1:9" ht="15" customHeight="1">
      <c r="A206" s="31" t="s">
        <v>190</v>
      </c>
      <c r="B206" s="47">
        <f>'Расчет субсидий'!L208</f>
        <v>-29.563636363636363</v>
      </c>
      <c r="C206" s="54">
        <f>'Расчет субсидий'!D208-1</f>
        <v>-0.30382293762575452</v>
      </c>
      <c r="D206" s="54">
        <f>C206*'Расчет субсидий'!E208</f>
        <v>-4.5573440643863181</v>
      </c>
      <c r="E206" s="50">
        <f t="shared" si="25"/>
        <v>-29.563636363636363</v>
      </c>
      <c r="F206" s="54">
        <f>'Расчет субсидий'!F208-1</f>
        <v>0</v>
      </c>
      <c r="G206" s="54">
        <f>F206*'Расчет субсидий'!G208</f>
        <v>0</v>
      </c>
      <c r="H206" s="50">
        <f t="shared" si="22"/>
        <v>0</v>
      </c>
      <c r="I206" s="49">
        <f t="shared" si="23"/>
        <v>-4.5573440643863181</v>
      </c>
    </row>
    <row r="207" spans="1:9" ht="15" customHeight="1">
      <c r="A207" s="31" t="s">
        <v>191</v>
      </c>
      <c r="B207" s="47">
        <f>'Расчет субсидий'!L209</f>
        <v>-12.545454545454533</v>
      </c>
      <c r="C207" s="54">
        <f>'Расчет субсидий'!D209-1</f>
        <v>-0.12508567511994517</v>
      </c>
      <c r="D207" s="54">
        <f>C207*'Расчет субсидий'!E209</f>
        <v>-1.8762851267991776</v>
      </c>
      <c r="E207" s="50">
        <f t="shared" si="25"/>
        <v>-12.545454545454533</v>
      </c>
      <c r="F207" s="54">
        <f>'Расчет субсидий'!F209-1</f>
        <v>0</v>
      </c>
      <c r="G207" s="54">
        <f>F207*'Расчет субсидий'!G209</f>
        <v>0</v>
      </c>
      <c r="H207" s="50">
        <f t="shared" si="22"/>
        <v>0</v>
      </c>
      <c r="I207" s="49">
        <f t="shared" si="23"/>
        <v>-1.8762851267991776</v>
      </c>
    </row>
    <row r="208" spans="1:9" ht="15" customHeight="1">
      <c r="A208" s="31" t="s">
        <v>192</v>
      </c>
      <c r="B208" s="47">
        <f>'Расчет субсидий'!L210</f>
        <v>52.181818181818187</v>
      </c>
      <c r="C208" s="54">
        <f>'Расчет субсидий'!D210-1</f>
        <v>0.24016260162601633</v>
      </c>
      <c r="D208" s="54">
        <f>C208*'Расчет субсидий'!E210</f>
        <v>3.6024390243902449</v>
      </c>
      <c r="E208" s="50">
        <f t="shared" si="25"/>
        <v>52.181818181818187</v>
      </c>
      <c r="F208" s="54">
        <f>'Расчет субсидий'!F210-1</f>
        <v>0</v>
      </c>
      <c r="G208" s="54">
        <f>F208*'Расчет субсидий'!G210</f>
        <v>0</v>
      </c>
      <c r="H208" s="50">
        <f t="shared" si="22"/>
        <v>0</v>
      </c>
      <c r="I208" s="49">
        <f t="shared" si="23"/>
        <v>3.6024390243902449</v>
      </c>
    </row>
    <row r="209" spans="1:9" ht="15" customHeight="1">
      <c r="A209" s="31" t="s">
        <v>193</v>
      </c>
      <c r="B209" s="47">
        <f>'Расчет субсидий'!L211</f>
        <v>-1.3272727272727707</v>
      </c>
      <c r="C209" s="54">
        <f>'Расчет субсидий'!D211-1</f>
        <v>-6.5865943432776852E-3</v>
      </c>
      <c r="D209" s="54">
        <f>C209*'Расчет субсидий'!E211</f>
        <v>-9.8798915149165278E-2</v>
      </c>
      <c r="E209" s="50">
        <f t="shared" si="25"/>
        <v>-1.3272727272727707</v>
      </c>
      <c r="F209" s="54">
        <f>'Расчет субсидий'!F211-1</f>
        <v>0</v>
      </c>
      <c r="G209" s="54">
        <f>F209*'Расчет субсидий'!G211</f>
        <v>0</v>
      </c>
      <c r="H209" s="50">
        <f t="shared" si="22"/>
        <v>0</v>
      </c>
      <c r="I209" s="49">
        <f t="shared" si="23"/>
        <v>-9.8798915149165278E-2</v>
      </c>
    </row>
    <row r="210" spans="1:9" ht="15" customHeight="1">
      <c r="A210" s="31" t="s">
        <v>194</v>
      </c>
      <c r="B210" s="47">
        <f>'Расчет субсидий'!L212</f>
        <v>-98.65454545454547</v>
      </c>
      <c r="C210" s="54">
        <f>'Расчет субсидий'!D212-1</f>
        <v>-0.95307729390968987</v>
      </c>
      <c r="D210" s="54">
        <f>C210*'Расчет субсидий'!E212</f>
        <v>-14.296159408645348</v>
      </c>
      <c r="E210" s="50">
        <f t="shared" si="25"/>
        <v>-98.65454545454547</v>
      </c>
      <c r="F210" s="54">
        <f>'Расчет субсидий'!F212-1</f>
        <v>0</v>
      </c>
      <c r="G210" s="54">
        <f>F210*'Расчет субсидий'!G212</f>
        <v>0</v>
      </c>
      <c r="H210" s="50">
        <f t="shared" si="22"/>
        <v>0</v>
      </c>
      <c r="I210" s="49">
        <f t="shared" si="23"/>
        <v>-14.296159408645348</v>
      </c>
    </row>
    <row r="211" spans="1:9" ht="15" customHeight="1">
      <c r="A211" s="31" t="s">
        <v>195</v>
      </c>
      <c r="B211" s="47">
        <f>'Расчет субсидий'!L213</f>
        <v>-9.9636363636363683</v>
      </c>
      <c r="C211" s="54">
        <f>'Расчет субсидий'!D213-1</f>
        <v>-0.10377358490566035</v>
      </c>
      <c r="D211" s="54">
        <f>C211*'Расчет субсидий'!E213</f>
        <v>-1.5566037735849054</v>
      </c>
      <c r="E211" s="50">
        <f t="shared" si="25"/>
        <v>-9.9636363636363683</v>
      </c>
      <c r="F211" s="54">
        <f>'Расчет субсидий'!F213-1</f>
        <v>0</v>
      </c>
      <c r="G211" s="54">
        <f>F211*'Расчет субсидий'!G213</f>
        <v>0</v>
      </c>
      <c r="H211" s="50">
        <f t="shared" si="22"/>
        <v>0</v>
      </c>
      <c r="I211" s="49">
        <f t="shared" si="23"/>
        <v>-1.5566037735849054</v>
      </c>
    </row>
    <row r="212" spans="1:9" ht="15" customHeight="1">
      <c r="A212" s="31" t="s">
        <v>196</v>
      </c>
      <c r="B212" s="47">
        <f>'Расчет субсидий'!L214</f>
        <v>-63.545454545454561</v>
      </c>
      <c r="C212" s="54">
        <f>'Расчет субсидий'!D214-1</f>
        <v>-0.3441558441558441</v>
      </c>
      <c r="D212" s="54">
        <f>C212*'Расчет субсидий'!E214</f>
        <v>-5.1623376623376611</v>
      </c>
      <c r="E212" s="50">
        <f t="shared" si="25"/>
        <v>-63.545454545454561</v>
      </c>
      <c r="F212" s="54">
        <f>'Расчет субсидий'!F214-1</f>
        <v>0</v>
      </c>
      <c r="G212" s="54">
        <f>F212*'Расчет субсидий'!G214</f>
        <v>0</v>
      </c>
      <c r="H212" s="50">
        <f t="shared" si="22"/>
        <v>0</v>
      </c>
      <c r="I212" s="49">
        <f t="shared" si="23"/>
        <v>-5.1623376623376611</v>
      </c>
    </row>
    <row r="213" spans="1:9" ht="15" customHeight="1">
      <c r="A213" s="31" t="s">
        <v>197</v>
      </c>
      <c r="B213" s="47">
        <f>'Расчет субсидий'!L215</f>
        <v>30.645454545454527</v>
      </c>
      <c r="C213" s="54">
        <f>'Расчет субсидий'!D215-1</f>
        <v>0.29413043478260859</v>
      </c>
      <c r="D213" s="54">
        <f>C213*'Расчет субсидий'!E215</f>
        <v>4.4119565217391283</v>
      </c>
      <c r="E213" s="50">
        <f t="shared" si="25"/>
        <v>30.645454545454527</v>
      </c>
      <c r="F213" s="54">
        <f>'Расчет субсидий'!F215-1</f>
        <v>0</v>
      </c>
      <c r="G213" s="54">
        <f>F213*'Расчет субсидий'!G215</f>
        <v>0</v>
      </c>
      <c r="H213" s="50">
        <f t="shared" si="22"/>
        <v>0</v>
      </c>
      <c r="I213" s="49">
        <f t="shared" si="23"/>
        <v>4.4119565217391283</v>
      </c>
    </row>
    <row r="214" spans="1:9" ht="15" customHeight="1">
      <c r="A214" s="31" t="s">
        <v>198</v>
      </c>
      <c r="B214" s="47">
        <f>'Расчет субсидий'!L216</f>
        <v>21.172727272727272</v>
      </c>
      <c r="C214" s="54">
        <f>'Расчет субсидий'!D216-1</f>
        <v>0.30000000000000004</v>
      </c>
      <c r="D214" s="54">
        <f>C214*'Расчет субсидий'!E216</f>
        <v>4.5000000000000009</v>
      </c>
      <c r="E214" s="50">
        <f t="shared" si="25"/>
        <v>21.172727272727272</v>
      </c>
      <c r="F214" s="54">
        <f>'Расчет субсидий'!F216-1</f>
        <v>0</v>
      </c>
      <c r="G214" s="54">
        <f>F214*'Расчет субсидий'!G216</f>
        <v>0</v>
      </c>
      <c r="H214" s="50">
        <f t="shared" si="22"/>
        <v>0</v>
      </c>
      <c r="I214" s="49">
        <f t="shared" si="23"/>
        <v>4.5000000000000009</v>
      </c>
    </row>
    <row r="215" spans="1:9" ht="15" customHeight="1">
      <c r="A215" s="30" t="s">
        <v>199</v>
      </c>
      <c r="B215" s="51"/>
      <c r="C215" s="52"/>
      <c r="D215" s="52"/>
      <c r="E215" s="53"/>
      <c r="F215" s="53"/>
      <c r="G215" s="53"/>
      <c r="H215" s="53"/>
      <c r="I215" s="53"/>
    </row>
    <row r="216" spans="1:9" ht="15" customHeight="1">
      <c r="A216" s="31" t="s">
        <v>200</v>
      </c>
      <c r="B216" s="47">
        <f>'Расчет субсидий'!L218</f>
        <v>-16.399999999999999</v>
      </c>
      <c r="C216" s="54">
        <f>'Расчет субсидий'!D218-1</f>
        <v>-0.90977908234203619</v>
      </c>
      <c r="D216" s="54">
        <f>C216*'Расчет субсидий'!E218</f>
        <v>-13.646686235130543</v>
      </c>
      <c r="E216" s="50">
        <f t="shared" ref="E216:E228" si="26">$B216*D216/$I216</f>
        <v>-16.399999999999999</v>
      </c>
      <c r="F216" s="54">
        <f>'Расчет субсидий'!F218-1</f>
        <v>0</v>
      </c>
      <c r="G216" s="54">
        <f>F216*'Расчет субсидий'!G218</f>
        <v>0</v>
      </c>
      <c r="H216" s="50">
        <f t="shared" si="22"/>
        <v>0</v>
      </c>
      <c r="I216" s="49">
        <f t="shared" si="23"/>
        <v>-13.646686235130543</v>
      </c>
    </row>
    <row r="217" spans="1:9" ht="15" customHeight="1">
      <c r="A217" s="31" t="s">
        <v>201</v>
      </c>
      <c r="B217" s="47">
        <f>'Расчет субсидий'!L219</f>
        <v>-37.800000000000011</v>
      </c>
      <c r="C217" s="54">
        <f>'Расчет субсидий'!D219-1</f>
        <v>-0.32844574780058655</v>
      </c>
      <c r="D217" s="54">
        <f>C217*'Расчет субсидий'!E219</f>
        <v>-4.9266862170087986</v>
      </c>
      <c r="E217" s="50">
        <f t="shared" si="26"/>
        <v>-37.800000000000011</v>
      </c>
      <c r="F217" s="54">
        <f>'Расчет субсидий'!F219-1</f>
        <v>0</v>
      </c>
      <c r="G217" s="54">
        <f>F217*'Расчет субсидий'!G219</f>
        <v>0</v>
      </c>
      <c r="H217" s="50">
        <f t="shared" si="22"/>
        <v>0</v>
      </c>
      <c r="I217" s="49">
        <f t="shared" si="23"/>
        <v>-4.9266862170087986</v>
      </c>
    </row>
    <row r="218" spans="1:9" ht="15" customHeight="1">
      <c r="A218" s="31" t="s">
        <v>202</v>
      </c>
      <c r="B218" s="47">
        <f>'Расчет субсидий'!L220</f>
        <v>0.20000000000000018</v>
      </c>
      <c r="C218" s="54">
        <f>'Расчет субсидий'!D220-1</f>
        <v>0.20142411426194262</v>
      </c>
      <c r="D218" s="54">
        <f>C218*'Расчет субсидий'!E220</f>
        <v>3.0213617139291395</v>
      </c>
      <c r="E218" s="50">
        <f t="shared" si="26"/>
        <v>0.20000000000000018</v>
      </c>
      <c r="F218" s="54">
        <f>'Расчет субсидий'!F220-1</f>
        <v>0</v>
      </c>
      <c r="G218" s="54">
        <f>F218*'Расчет субсидий'!G220</f>
        <v>0</v>
      </c>
      <c r="H218" s="50">
        <f t="shared" si="22"/>
        <v>0</v>
      </c>
      <c r="I218" s="49">
        <f t="shared" si="23"/>
        <v>3.0213617139291395</v>
      </c>
    </row>
    <row r="219" spans="1:9" ht="15" customHeight="1">
      <c r="A219" s="31" t="s">
        <v>203</v>
      </c>
      <c r="B219" s="47">
        <f>'Расчет субсидий'!L221</f>
        <v>-34.509090909090901</v>
      </c>
      <c r="C219" s="54">
        <f>'Расчет субсидий'!D221-1</f>
        <v>-0.44266666666666665</v>
      </c>
      <c r="D219" s="54">
        <f>C219*'Расчет субсидий'!E221</f>
        <v>-6.64</v>
      </c>
      <c r="E219" s="50">
        <f t="shared" si="26"/>
        <v>-34.509090909090901</v>
      </c>
      <c r="F219" s="54">
        <f>'Расчет субсидий'!F221-1</f>
        <v>0</v>
      </c>
      <c r="G219" s="54">
        <f>F219*'Расчет субсидий'!G221</f>
        <v>0</v>
      </c>
      <c r="H219" s="50">
        <f t="shared" si="22"/>
        <v>0</v>
      </c>
      <c r="I219" s="49">
        <f t="shared" si="23"/>
        <v>-6.64</v>
      </c>
    </row>
    <row r="220" spans="1:9" ht="15" customHeight="1">
      <c r="A220" s="31" t="s">
        <v>204</v>
      </c>
      <c r="B220" s="47">
        <f>'Расчет субсидий'!L222</f>
        <v>-96.518181818181802</v>
      </c>
      <c r="C220" s="54">
        <f>'Расчет субсидий'!D222-1</f>
        <v>-0.5649175559295998</v>
      </c>
      <c r="D220" s="54">
        <f>C220*'Расчет субсидий'!E222</f>
        <v>-8.4737633389439964</v>
      </c>
      <c r="E220" s="50">
        <f t="shared" si="26"/>
        <v>-96.518181818181802</v>
      </c>
      <c r="F220" s="54">
        <f>'Расчет субсидий'!F222-1</f>
        <v>0</v>
      </c>
      <c r="G220" s="54">
        <f>F220*'Расчет субсидий'!G222</f>
        <v>0</v>
      </c>
      <c r="H220" s="50">
        <f t="shared" si="22"/>
        <v>0</v>
      </c>
      <c r="I220" s="49">
        <f t="shared" si="23"/>
        <v>-8.4737633389439964</v>
      </c>
    </row>
    <row r="221" spans="1:9" ht="15" customHeight="1">
      <c r="A221" s="31" t="s">
        <v>205</v>
      </c>
      <c r="B221" s="47">
        <f>'Расчет субсидий'!L223</f>
        <v>-43.400000000000006</v>
      </c>
      <c r="C221" s="54">
        <f>'Расчет субсидий'!D223-1</f>
        <v>-0.35423006695070003</v>
      </c>
      <c r="D221" s="54">
        <f>C221*'Расчет субсидий'!E223</f>
        <v>-5.3134510042605001</v>
      </c>
      <c r="E221" s="50">
        <f t="shared" si="26"/>
        <v>-43.400000000000006</v>
      </c>
      <c r="F221" s="54">
        <f>'Расчет субсидий'!F223-1</f>
        <v>0</v>
      </c>
      <c r="G221" s="54">
        <f>F221*'Расчет субсидий'!G223</f>
        <v>0</v>
      </c>
      <c r="H221" s="50">
        <f t="shared" si="22"/>
        <v>0</v>
      </c>
      <c r="I221" s="49">
        <f t="shared" si="23"/>
        <v>-5.3134510042605001</v>
      </c>
    </row>
    <row r="222" spans="1:9" ht="15" customHeight="1">
      <c r="A222" s="31" t="s">
        <v>206</v>
      </c>
      <c r="B222" s="47">
        <f>'Расчет субсидий'!L224</f>
        <v>-0.51818181818181852</v>
      </c>
      <c r="C222" s="54">
        <f>'Расчет субсидий'!D224-1</f>
        <v>-0.14851451607439281</v>
      </c>
      <c r="D222" s="54">
        <f>C222*'Расчет субсидий'!E224</f>
        <v>-2.2277177411158924</v>
      </c>
      <c r="E222" s="50">
        <f t="shared" si="26"/>
        <v>-0.51818181818181852</v>
      </c>
      <c r="F222" s="54">
        <f>'Расчет субсидий'!F224-1</f>
        <v>0</v>
      </c>
      <c r="G222" s="54">
        <f>F222*'Расчет субсидий'!G224</f>
        <v>0</v>
      </c>
      <c r="H222" s="50">
        <f t="shared" si="22"/>
        <v>0</v>
      </c>
      <c r="I222" s="49">
        <f t="shared" si="23"/>
        <v>-2.2277177411158924</v>
      </c>
    </row>
    <row r="223" spans="1:9" ht="15" customHeight="1">
      <c r="A223" s="31" t="s">
        <v>207</v>
      </c>
      <c r="B223" s="47">
        <f>'Расчет субсидий'!L225</f>
        <v>-57.209090909090918</v>
      </c>
      <c r="C223" s="54">
        <f>'Расчет субсидий'!D225-1</f>
        <v>-0.43987172634954574</v>
      </c>
      <c r="D223" s="54">
        <f>C223*'Расчет субсидий'!E225</f>
        <v>-6.5980758952431859</v>
      </c>
      <c r="E223" s="50">
        <f t="shared" si="26"/>
        <v>-57.209090909090918</v>
      </c>
      <c r="F223" s="54">
        <f>'Расчет субсидий'!F225-1</f>
        <v>0</v>
      </c>
      <c r="G223" s="54">
        <f>F223*'Расчет субсидий'!G225</f>
        <v>0</v>
      </c>
      <c r="H223" s="50">
        <f t="shared" si="22"/>
        <v>0</v>
      </c>
      <c r="I223" s="49">
        <f t="shared" si="23"/>
        <v>-6.5980758952431859</v>
      </c>
    </row>
    <row r="224" spans="1:9" ht="15" customHeight="1">
      <c r="A224" s="31" t="s">
        <v>208</v>
      </c>
      <c r="B224" s="47">
        <f>'Расчет субсидий'!L226</f>
        <v>1.663636363636364</v>
      </c>
      <c r="C224" s="54">
        <f>'Расчет субсидий'!D226-1</f>
        <v>0.12907070996042513</v>
      </c>
      <c r="D224" s="54">
        <f>C224*'Расчет субсидий'!E226</f>
        <v>1.936060649406377</v>
      </c>
      <c r="E224" s="50">
        <f t="shared" si="26"/>
        <v>1.663636363636364</v>
      </c>
      <c r="F224" s="54">
        <f>'Расчет субсидий'!F226-1</f>
        <v>0</v>
      </c>
      <c r="G224" s="54">
        <f>F224*'Расчет субсидий'!G226</f>
        <v>0</v>
      </c>
      <c r="H224" s="50">
        <f t="shared" si="22"/>
        <v>0</v>
      </c>
      <c r="I224" s="49">
        <f t="shared" si="23"/>
        <v>1.936060649406377</v>
      </c>
    </row>
    <row r="225" spans="1:9" ht="15" customHeight="1">
      <c r="A225" s="31" t="s">
        <v>209</v>
      </c>
      <c r="B225" s="47">
        <f>'Расчет субсидий'!L227</f>
        <v>-39.527272727272731</v>
      </c>
      <c r="C225" s="54">
        <f>'Расчет субсидий'!D227-1</f>
        <v>-0.68193130910900945</v>
      </c>
      <c r="D225" s="54">
        <f>C225*'Расчет субсидий'!E227</f>
        <v>-10.228969636635142</v>
      </c>
      <c r="E225" s="50">
        <f t="shared" si="26"/>
        <v>-39.527272727272731</v>
      </c>
      <c r="F225" s="54">
        <f>'Расчет субсидий'!F227-1</f>
        <v>0</v>
      </c>
      <c r="G225" s="54">
        <f>F225*'Расчет субсидий'!G227</f>
        <v>0</v>
      </c>
      <c r="H225" s="50">
        <f t="shared" si="22"/>
        <v>0</v>
      </c>
      <c r="I225" s="49">
        <f t="shared" si="23"/>
        <v>-10.228969636635142</v>
      </c>
    </row>
    <row r="226" spans="1:9" ht="15" customHeight="1">
      <c r="A226" s="31" t="s">
        <v>210</v>
      </c>
      <c r="B226" s="47">
        <f>'Расчет субсидий'!L228</f>
        <v>-122.87272727272727</v>
      </c>
      <c r="C226" s="54">
        <f>'Расчет субсидий'!D228-1</f>
        <v>-0.92522123893805308</v>
      </c>
      <c r="D226" s="54">
        <f>C226*'Расчет субсидий'!E228</f>
        <v>-13.878318584070795</v>
      </c>
      <c r="E226" s="50">
        <f t="shared" si="26"/>
        <v>-122.87272727272727</v>
      </c>
      <c r="F226" s="54">
        <f>'Расчет субсидий'!F228-1</f>
        <v>0</v>
      </c>
      <c r="G226" s="54">
        <f>F226*'Расчет субсидий'!G228</f>
        <v>0</v>
      </c>
      <c r="H226" s="50">
        <f t="shared" si="22"/>
        <v>0</v>
      </c>
      <c r="I226" s="49">
        <f t="shared" si="23"/>
        <v>-13.878318584070795</v>
      </c>
    </row>
    <row r="227" spans="1:9" ht="15" customHeight="1">
      <c r="A227" s="31" t="s">
        <v>211</v>
      </c>
      <c r="B227" s="47">
        <f>'Расчет субсидий'!L229</f>
        <v>-10.218181818181819</v>
      </c>
      <c r="C227" s="54">
        <f>'Расчет субсидий'!D229-1</f>
        <v>-0.37959967096243485</v>
      </c>
      <c r="D227" s="54">
        <f>C227*'Расчет субсидий'!E229</f>
        <v>-5.6939950644365229</v>
      </c>
      <c r="E227" s="50">
        <f t="shared" si="26"/>
        <v>-10.218181818181819</v>
      </c>
      <c r="F227" s="54">
        <f>'Расчет субсидий'!F229-1</f>
        <v>0</v>
      </c>
      <c r="G227" s="54">
        <f>F227*'Расчет субсидий'!G229</f>
        <v>0</v>
      </c>
      <c r="H227" s="50">
        <f t="shared" si="22"/>
        <v>0</v>
      </c>
      <c r="I227" s="49">
        <f t="shared" si="23"/>
        <v>-5.6939950644365229</v>
      </c>
    </row>
    <row r="228" spans="1:9" ht="15" customHeight="1">
      <c r="A228" s="31" t="s">
        <v>212</v>
      </c>
      <c r="B228" s="47">
        <f>'Расчет субсидий'!L230</f>
        <v>-27.654545454545456</v>
      </c>
      <c r="C228" s="54">
        <f>'Расчет субсидий'!D230-1</f>
        <v>-0.45011086474501105</v>
      </c>
      <c r="D228" s="54">
        <f>C228*'Расчет субсидий'!E230</f>
        <v>-6.7516629711751657</v>
      </c>
      <c r="E228" s="50">
        <f t="shared" si="26"/>
        <v>-27.654545454545456</v>
      </c>
      <c r="F228" s="54">
        <f>'Расчет субсидий'!F230-1</f>
        <v>0</v>
      </c>
      <c r="G228" s="54">
        <f>F228*'Расчет субсидий'!G230</f>
        <v>0</v>
      </c>
      <c r="H228" s="50">
        <f t="shared" si="22"/>
        <v>0</v>
      </c>
      <c r="I228" s="49">
        <f t="shared" si="23"/>
        <v>-6.7516629711751657</v>
      </c>
    </row>
    <row r="229" spans="1:9" ht="15" customHeight="1">
      <c r="A229" s="30" t="s">
        <v>213</v>
      </c>
      <c r="B229" s="51"/>
      <c r="C229" s="52"/>
      <c r="D229" s="52"/>
      <c r="E229" s="53"/>
      <c r="F229" s="53"/>
      <c r="G229" s="53"/>
      <c r="H229" s="53"/>
      <c r="I229" s="53"/>
    </row>
    <row r="230" spans="1:9" ht="15" customHeight="1">
      <c r="A230" s="31" t="s">
        <v>214</v>
      </c>
      <c r="B230" s="47">
        <f>'Расчет субсидий'!L232</f>
        <v>-38.827272727272714</v>
      </c>
      <c r="C230" s="54">
        <f>'Расчет субсидий'!D232-1</f>
        <v>-0.4871060171919771</v>
      </c>
      <c r="D230" s="54">
        <f>C230*'Расчет субсидий'!E232</f>
        <v>-7.3065902578796562</v>
      </c>
      <c r="E230" s="50">
        <f t="shared" ref="E230:E238" si="27">$B230*D230/$I230</f>
        <v>-38.827272727272714</v>
      </c>
      <c r="F230" s="54">
        <f>'Расчет субсидий'!F232-1</f>
        <v>0</v>
      </c>
      <c r="G230" s="54">
        <f>F230*'Расчет субсидий'!G232</f>
        <v>0</v>
      </c>
      <c r="H230" s="50">
        <f t="shared" si="22"/>
        <v>0</v>
      </c>
      <c r="I230" s="49">
        <f t="shared" si="23"/>
        <v>-7.3065902578796562</v>
      </c>
    </row>
    <row r="231" spans="1:9" ht="15" customHeight="1">
      <c r="A231" s="31" t="s">
        <v>143</v>
      </c>
      <c r="B231" s="47">
        <f>'Расчет субсидий'!L233</f>
        <v>-38.61818181818181</v>
      </c>
      <c r="C231" s="54">
        <f>'Расчет субсидий'!D233-1</f>
        <v>-0.65182481751824817</v>
      </c>
      <c r="D231" s="54">
        <f>C231*'Расчет субсидий'!E233</f>
        <v>-9.7773722627737225</v>
      </c>
      <c r="E231" s="50">
        <f t="shared" si="27"/>
        <v>-38.61818181818181</v>
      </c>
      <c r="F231" s="54">
        <f>'Расчет субсидий'!F233-1</f>
        <v>0</v>
      </c>
      <c r="G231" s="54">
        <f>F231*'Расчет субсидий'!G233</f>
        <v>0</v>
      </c>
      <c r="H231" s="50">
        <f t="shared" si="22"/>
        <v>0</v>
      </c>
      <c r="I231" s="49">
        <f t="shared" si="23"/>
        <v>-9.7773722627737225</v>
      </c>
    </row>
    <row r="232" spans="1:9" ht="15" customHeight="1">
      <c r="A232" s="31" t="s">
        <v>215</v>
      </c>
      <c r="B232" s="47">
        <f>'Расчет субсидий'!L234</f>
        <v>-62.400000000000006</v>
      </c>
      <c r="C232" s="54">
        <f>'Расчет субсидий'!D234-1</f>
        <v>-0.76513761467889907</v>
      </c>
      <c r="D232" s="54">
        <f>C232*'Расчет субсидий'!E234</f>
        <v>-11.477064220183486</v>
      </c>
      <c r="E232" s="50">
        <f t="shared" si="27"/>
        <v>-62.400000000000006</v>
      </c>
      <c r="F232" s="54">
        <f>'Расчет субсидий'!F234-1</f>
        <v>0</v>
      </c>
      <c r="G232" s="54">
        <f>F232*'Расчет субсидий'!G234</f>
        <v>0</v>
      </c>
      <c r="H232" s="50">
        <f t="shared" si="22"/>
        <v>0</v>
      </c>
      <c r="I232" s="49">
        <f t="shared" si="23"/>
        <v>-11.477064220183486</v>
      </c>
    </row>
    <row r="233" spans="1:9" ht="15" customHeight="1">
      <c r="A233" s="31" t="s">
        <v>216</v>
      </c>
      <c r="B233" s="47">
        <f>'Расчет субсидий'!L235</f>
        <v>21.436363636363652</v>
      </c>
      <c r="C233" s="54">
        <f>'Расчет субсидий'!D235-1</f>
        <v>0.30000000000000004</v>
      </c>
      <c r="D233" s="54">
        <f>C233*'Расчет субсидий'!E235</f>
        <v>4.5000000000000009</v>
      </c>
      <c r="E233" s="50">
        <f t="shared" si="27"/>
        <v>21.436363636363652</v>
      </c>
      <c r="F233" s="54">
        <f>'Расчет субсидий'!F235-1</f>
        <v>0</v>
      </c>
      <c r="G233" s="54">
        <f>F233*'Расчет субсидий'!G235</f>
        <v>0</v>
      </c>
      <c r="H233" s="50">
        <f t="shared" si="22"/>
        <v>0</v>
      </c>
      <c r="I233" s="49">
        <f t="shared" si="23"/>
        <v>4.5000000000000009</v>
      </c>
    </row>
    <row r="234" spans="1:9" ht="15" customHeight="1">
      <c r="A234" s="31" t="s">
        <v>217</v>
      </c>
      <c r="B234" s="47">
        <f>'Расчет субсидий'!L236</f>
        <v>8.7363636363636346</v>
      </c>
      <c r="C234" s="54">
        <f>'Расчет субсидий'!D236-1</f>
        <v>0.2730764206401044</v>
      </c>
      <c r="D234" s="54">
        <f>C234*'Расчет субсидий'!E236</f>
        <v>4.0961463096015658</v>
      </c>
      <c r="E234" s="50">
        <f t="shared" si="27"/>
        <v>8.7363636363636346</v>
      </c>
      <c r="F234" s="54">
        <f>'Расчет субсидий'!F236-1</f>
        <v>0</v>
      </c>
      <c r="G234" s="54">
        <f>F234*'Расчет субсидий'!G236</f>
        <v>0</v>
      </c>
      <c r="H234" s="50">
        <f t="shared" si="22"/>
        <v>0</v>
      </c>
      <c r="I234" s="49">
        <f t="shared" si="23"/>
        <v>4.0961463096015658</v>
      </c>
    </row>
    <row r="235" spans="1:9" ht="15" customHeight="1">
      <c r="A235" s="31" t="s">
        <v>218</v>
      </c>
      <c r="B235" s="47">
        <f>'Расчет субсидий'!L237</f>
        <v>-14.890909090909091</v>
      </c>
      <c r="C235" s="54">
        <f>'Расчет субсидий'!D237-1</f>
        <v>-0.52562619655392462</v>
      </c>
      <c r="D235" s="54">
        <f>C235*'Расчет субсидий'!E237</f>
        <v>-7.8843929483088697</v>
      </c>
      <c r="E235" s="50">
        <f t="shared" si="27"/>
        <v>-14.890909090909091</v>
      </c>
      <c r="F235" s="54">
        <f>'Расчет субсидий'!F237-1</f>
        <v>0</v>
      </c>
      <c r="G235" s="54">
        <f>F235*'Расчет субсидий'!G237</f>
        <v>0</v>
      </c>
      <c r="H235" s="50">
        <f t="shared" si="22"/>
        <v>0</v>
      </c>
      <c r="I235" s="49">
        <f t="shared" si="23"/>
        <v>-7.8843929483088697</v>
      </c>
    </row>
    <row r="236" spans="1:9" ht="15" customHeight="1">
      <c r="A236" s="31" t="s">
        <v>219</v>
      </c>
      <c r="B236" s="47">
        <f>'Расчет субсидий'!L238</f>
        <v>26.036363636363632</v>
      </c>
      <c r="C236" s="54">
        <f>'Расчет субсидий'!D238-1</f>
        <v>0.22774494556765168</v>
      </c>
      <c r="D236" s="54">
        <f>C236*'Расчет субсидий'!E238</f>
        <v>3.4161741835147752</v>
      </c>
      <c r="E236" s="50">
        <f t="shared" si="27"/>
        <v>26.036363636363632</v>
      </c>
      <c r="F236" s="54">
        <f>'Расчет субсидий'!F238-1</f>
        <v>0</v>
      </c>
      <c r="G236" s="54">
        <f>F236*'Расчет субсидий'!G238</f>
        <v>0</v>
      </c>
      <c r="H236" s="50">
        <f t="shared" si="22"/>
        <v>0</v>
      </c>
      <c r="I236" s="49">
        <f t="shared" si="23"/>
        <v>3.4161741835147752</v>
      </c>
    </row>
    <row r="237" spans="1:9" ht="15" customHeight="1">
      <c r="A237" s="31" t="s">
        <v>220</v>
      </c>
      <c r="B237" s="47">
        <f>'Расчет субсидий'!L239</f>
        <v>-1.5727272727272918</v>
      </c>
      <c r="C237" s="54">
        <f>'Расчет субсидий'!D239-1</f>
        <v>-1.9524453895225169E-2</v>
      </c>
      <c r="D237" s="54">
        <f>C237*'Расчет субсидий'!E239</f>
        <v>-0.29286680842837753</v>
      </c>
      <c r="E237" s="50">
        <f t="shared" si="27"/>
        <v>-1.5727272727272918</v>
      </c>
      <c r="F237" s="54">
        <f>'Расчет субсидий'!F239-1</f>
        <v>0</v>
      </c>
      <c r="G237" s="54">
        <f>F237*'Расчет субсидий'!G239</f>
        <v>0</v>
      </c>
      <c r="H237" s="50">
        <f t="shared" si="22"/>
        <v>0</v>
      </c>
      <c r="I237" s="49">
        <f t="shared" si="23"/>
        <v>-0.29286680842837753</v>
      </c>
    </row>
    <row r="238" spans="1:9" ht="15" customHeight="1">
      <c r="A238" s="31" t="s">
        <v>221</v>
      </c>
      <c r="B238" s="47">
        <f>'Расчет субсидий'!L240</f>
        <v>-45.609090909090895</v>
      </c>
      <c r="C238" s="54">
        <f>'Расчет субсидий'!D240-1</f>
        <v>-0.43413208649912327</v>
      </c>
      <c r="D238" s="54">
        <f>C238*'Расчет субсидий'!E240</f>
        <v>-6.511981297486849</v>
      </c>
      <c r="E238" s="50">
        <f t="shared" si="27"/>
        <v>-45.609090909090895</v>
      </c>
      <c r="F238" s="54">
        <f>'Расчет субсидий'!F240-1</f>
        <v>0</v>
      </c>
      <c r="G238" s="54">
        <f>F238*'Расчет субсидий'!G240</f>
        <v>0</v>
      </c>
      <c r="H238" s="50">
        <f t="shared" si="22"/>
        <v>0</v>
      </c>
      <c r="I238" s="49">
        <f t="shared" si="23"/>
        <v>-6.511981297486849</v>
      </c>
    </row>
    <row r="239" spans="1:9" ht="15" customHeight="1">
      <c r="A239" s="30" t="s">
        <v>222</v>
      </c>
      <c r="B239" s="51"/>
      <c r="C239" s="52"/>
      <c r="D239" s="52"/>
      <c r="E239" s="53"/>
      <c r="F239" s="53"/>
      <c r="G239" s="53"/>
      <c r="H239" s="53"/>
      <c r="I239" s="53"/>
    </row>
    <row r="240" spans="1:9" ht="15" customHeight="1">
      <c r="A240" s="31" t="s">
        <v>223</v>
      </c>
      <c r="B240" s="47">
        <f>'Расчет субсидий'!L242</f>
        <v>-29.127272727272725</v>
      </c>
      <c r="C240" s="54">
        <f>'Расчет субсидий'!D242-1</f>
        <v>-0.24339360222531303</v>
      </c>
      <c r="D240" s="54">
        <f>C240*'Расчет субсидий'!E242</f>
        <v>-3.6509040333796956</v>
      </c>
      <c r="E240" s="50">
        <f t="shared" ref="E240:E247" si="28">$B240*D240/$I240</f>
        <v>-29.127272727272725</v>
      </c>
      <c r="F240" s="54">
        <f>'Расчет субсидий'!F242-1</f>
        <v>0</v>
      </c>
      <c r="G240" s="54">
        <f>F240*'Расчет субсидий'!G242</f>
        <v>0</v>
      </c>
      <c r="H240" s="50">
        <f t="shared" si="22"/>
        <v>0</v>
      </c>
      <c r="I240" s="49">
        <f t="shared" si="23"/>
        <v>-3.6509040333796956</v>
      </c>
    </row>
    <row r="241" spans="1:9" ht="15" customHeight="1">
      <c r="A241" s="31" t="s">
        <v>224</v>
      </c>
      <c r="B241" s="47">
        <f>'Расчет субсидий'!L243</f>
        <v>23.599999999999994</v>
      </c>
      <c r="C241" s="54">
        <f>'Расчет субсидий'!D243-1</f>
        <v>0.30000000000000004</v>
      </c>
      <c r="D241" s="54">
        <f>C241*'Расчет субсидий'!E243</f>
        <v>4.5000000000000009</v>
      </c>
      <c r="E241" s="50">
        <f t="shared" si="28"/>
        <v>23.599999999999994</v>
      </c>
      <c r="F241" s="54">
        <f>'Расчет субсидий'!F243-1</f>
        <v>0</v>
      </c>
      <c r="G241" s="54">
        <f>F241*'Расчет субсидий'!G243</f>
        <v>0</v>
      </c>
      <c r="H241" s="50">
        <f t="shared" si="22"/>
        <v>0</v>
      </c>
      <c r="I241" s="49">
        <f t="shared" si="23"/>
        <v>4.5000000000000009</v>
      </c>
    </row>
    <row r="242" spans="1:9" ht="15" customHeight="1">
      <c r="A242" s="31" t="s">
        <v>225</v>
      </c>
      <c r="B242" s="47">
        <f>'Расчет субсидий'!L244</f>
        <v>-91.709090909090918</v>
      </c>
      <c r="C242" s="54">
        <f>'Расчет субсидий'!D244-1</f>
        <v>-0.64215770486170753</v>
      </c>
      <c r="D242" s="54">
        <f>C242*'Расчет субсидий'!E244</f>
        <v>-9.6323655729256128</v>
      </c>
      <c r="E242" s="50">
        <f t="shared" si="28"/>
        <v>-91.709090909090918</v>
      </c>
      <c r="F242" s="54">
        <f>'Расчет субсидий'!F244-1</f>
        <v>0</v>
      </c>
      <c r="G242" s="54">
        <f>F242*'Расчет субсидий'!G244</f>
        <v>0</v>
      </c>
      <c r="H242" s="50">
        <f t="shared" si="22"/>
        <v>0</v>
      </c>
      <c r="I242" s="49">
        <f t="shared" si="23"/>
        <v>-9.6323655729256128</v>
      </c>
    </row>
    <row r="243" spans="1:9" ht="15" customHeight="1">
      <c r="A243" s="31" t="s">
        <v>226</v>
      </c>
      <c r="B243" s="47">
        <f>'Расчет субсидий'!L245</f>
        <v>-56.954545454545453</v>
      </c>
      <c r="C243" s="54">
        <f>'Расчет субсидий'!D245-1</f>
        <v>-0.76301250363477757</v>
      </c>
      <c r="D243" s="54">
        <f>C243*'Расчет субсидий'!E245</f>
        <v>-11.445187554521663</v>
      </c>
      <c r="E243" s="50">
        <f t="shared" si="28"/>
        <v>-56.954545454545446</v>
      </c>
      <c r="F243" s="54">
        <f>'Расчет субсидий'!F245-1</f>
        <v>0</v>
      </c>
      <c r="G243" s="54">
        <f>F243*'Расчет субсидий'!G245</f>
        <v>0</v>
      </c>
      <c r="H243" s="50">
        <f t="shared" si="22"/>
        <v>0</v>
      </c>
      <c r="I243" s="49">
        <f t="shared" si="23"/>
        <v>-11.445187554521663</v>
      </c>
    </row>
    <row r="244" spans="1:9" ht="15" customHeight="1">
      <c r="A244" s="31" t="s">
        <v>227</v>
      </c>
      <c r="B244" s="47">
        <f>'Расчет субсидий'!L246</f>
        <v>-18.227272727272734</v>
      </c>
      <c r="C244" s="54">
        <f>'Расчет субсидий'!D246-1</f>
        <v>-0.24909090909090914</v>
      </c>
      <c r="D244" s="54">
        <f>C244*'Расчет субсидий'!E246</f>
        <v>-3.7363636363636372</v>
      </c>
      <c r="E244" s="50">
        <f t="shared" si="28"/>
        <v>-18.227272727272734</v>
      </c>
      <c r="F244" s="54">
        <f>'Расчет субсидий'!F246-1</f>
        <v>0</v>
      </c>
      <c r="G244" s="54">
        <f>F244*'Расчет субсидий'!G246</f>
        <v>0</v>
      </c>
      <c r="H244" s="50">
        <f t="shared" si="22"/>
        <v>0</v>
      </c>
      <c r="I244" s="49">
        <f t="shared" si="23"/>
        <v>-3.7363636363636372</v>
      </c>
    </row>
    <row r="245" spans="1:9" ht="15" customHeight="1">
      <c r="A245" s="31" t="s">
        <v>228</v>
      </c>
      <c r="B245" s="47">
        <f>'Расчет субсидий'!L247</f>
        <v>-14.300000000000011</v>
      </c>
      <c r="C245" s="54">
        <f>'Расчет субсидий'!D247-1</f>
        <v>-0.10750000000000004</v>
      </c>
      <c r="D245" s="54">
        <f>C245*'Расчет субсидий'!E247</f>
        <v>-1.6125000000000007</v>
      </c>
      <c r="E245" s="50">
        <f t="shared" si="28"/>
        <v>-14.300000000000011</v>
      </c>
      <c r="F245" s="54">
        <f>'Расчет субсидий'!F247-1</f>
        <v>0</v>
      </c>
      <c r="G245" s="54">
        <f>F245*'Расчет субсидий'!G247</f>
        <v>0</v>
      </c>
      <c r="H245" s="50">
        <f t="shared" si="22"/>
        <v>0</v>
      </c>
      <c r="I245" s="49">
        <f t="shared" si="23"/>
        <v>-1.6125000000000007</v>
      </c>
    </row>
    <row r="246" spans="1:9" ht="15" customHeight="1">
      <c r="A246" s="31" t="s">
        <v>229</v>
      </c>
      <c r="B246" s="47">
        <f>'Расчет субсидий'!L248</f>
        <v>-40.71818181818179</v>
      </c>
      <c r="C246" s="54">
        <f>'Расчет субсидий'!D248-1</f>
        <v>-0.16292428198433417</v>
      </c>
      <c r="D246" s="54">
        <f>C246*'Расчет субсидий'!E248</f>
        <v>-2.4438642297650128</v>
      </c>
      <c r="E246" s="50">
        <f t="shared" si="28"/>
        <v>-40.71818181818179</v>
      </c>
      <c r="F246" s="54">
        <f>'Расчет субсидий'!F248-1</f>
        <v>0</v>
      </c>
      <c r="G246" s="54">
        <f>F246*'Расчет субсидий'!G248</f>
        <v>0</v>
      </c>
      <c r="H246" s="50">
        <f t="shared" si="22"/>
        <v>0</v>
      </c>
      <c r="I246" s="49">
        <f t="shared" si="23"/>
        <v>-2.4438642297650128</v>
      </c>
    </row>
    <row r="247" spans="1:9" ht="15" customHeight="1">
      <c r="A247" s="31" t="s">
        <v>230</v>
      </c>
      <c r="B247" s="47">
        <f>'Расчет субсидий'!L249</f>
        <v>4.672727272727272</v>
      </c>
      <c r="C247" s="54">
        <f>'Расчет субсидий'!D249-1</f>
        <v>0.11425972572068277</v>
      </c>
      <c r="D247" s="54">
        <f>C247*'Расчет субсидий'!E249</f>
        <v>1.7138958858102415</v>
      </c>
      <c r="E247" s="50">
        <f t="shared" si="28"/>
        <v>4.672727272727272</v>
      </c>
      <c r="F247" s="54">
        <f>'Расчет субсидий'!F249-1</f>
        <v>0</v>
      </c>
      <c r="G247" s="54">
        <f>F247*'Расчет субсидий'!G249</f>
        <v>0</v>
      </c>
      <c r="H247" s="50">
        <f t="shared" si="22"/>
        <v>0</v>
      </c>
      <c r="I247" s="49">
        <f t="shared" si="23"/>
        <v>1.7138958858102415</v>
      </c>
    </row>
    <row r="248" spans="1:9" ht="15" customHeight="1">
      <c r="A248" s="30" t="s">
        <v>231</v>
      </c>
      <c r="B248" s="51"/>
      <c r="C248" s="52"/>
      <c r="D248" s="52"/>
      <c r="E248" s="53"/>
      <c r="F248" s="53"/>
      <c r="G248" s="53"/>
      <c r="H248" s="53"/>
      <c r="I248" s="53"/>
    </row>
    <row r="249" spans="1:9" ht="15" customHeight="1">
      <c r="A249" s="31" t="s">
        <v>232</v>
      </c>
      <c r="B249" s="47">
        <f>'Расчет субсидий'!L251</f>
        <v>38.890909090909105</v>
      </c>
      <c r="C249" s="54">
        <f>'Расчет субсидий'!D251-1</f>
        <v>0.30000000000000004</v>
      </c>
      <c r="D249" s="54">
        <f>C249*'Расчет субсидий'!E251</f>
        <v>4.5000000000000009</v>
      </c>
      <c r="E249" s="50">
        <f t="shared" ref="E249:E263" si="29">$B249*D249/$I249</f>
        <v>38.890909090909105</v>
      </c>
      <c r="F249" s="54">
        <f>'Расчет субсидий'!F251-1</f>
        <v>0</v>
      </c>
      <c r="G249" s="54">
        <f>F249*'Расчет субсидий'!G251</f>
        <v>0</v>
      </c>
      <c r="H249" s="50">
        <f t="shared" ref="H249:H312" si="30">$B249*G249/$I249</f>
        <v>0</v>
      </c>
      <c r="I249" s="49">
        <f t="shared" ref="I249:I312" si="31">D249+G249</f>
        <v>4.5000000000000009</v>
      </c>
    </row>
    <row r="250" spans="1:9" ht="15" customHeight="1">
      <c r="A250" s="31" t="s">
        <v>233</v>
      </c>
      <c r="B250" s="47">
        <f>'Расчет субсидий'!L252</f>
        <v>22.890909090909105</v>
      </c>
      <c r="C250" s="54">
        <f>'Расчет субсидий'!D252-1</f>
        <v>0.16171749598715901</v>
      </c>
      <c r="D250" s="54">
        <f>C250*'Расчет субсидий'!E252</f>
        <v>2.4257624398073849</v>
      </c>
      <c r="E250" s="50">
        <f t="shared" si="29"/>
        <v>22.890909090909105</v>
      </c>
      <c r="F250" s="54">
        <f>'Расчет субсидий'!F252-1</f>
        <v>0</v>
      </c>
      <c r="G250" s="54">
        <f>F250*'Расчет субсидий'!G252</f>
        <v>0</v>
      </c>
      <c r="H250" s="50">
        <f t="shared" si="30"/>
        <v>0</v>
      </c>
      <c r="I250" s="49">
        <f t="shared" si="31"/>
        <v>2.4257624398073849</v>
      </c>
    </row>
    <row r="251" spans="1:9" ht="15" customHeight="1">
      <c r="A251" s="31" t="s">
        <v>234</v>
      </c>
      <c r="B251" s="47">
        <f>'Расчет субсидий'!L253</f>
        <v>22.181818181818187</v>
      </c>
      <c r="C251" s="54">
        <f>'Расчет субсидий'!D253-1</f>
        <v>0.20472703917790613</v>
      </c>
      <c r="D251" s="54">
        <f>C251*'Расчет субсидий'!E253</f>
        <v>3.0709055876685918</v>
      </c>
      <c r="E251" s="50">
        <f t="shared" si="29"/>
        <v>22.181818181818187</v>
      </c>
      <c r="F251" s="54">
        <f>'Расчет субсидий'!F253-1</f>
        <v>0</v>
      </c>
      <c r="G251" s="54">
        <f>F251*'Расчет субсидий'!G253</f>
        <v>0</v>
      </c>
      <c r="H251" s="50">
        <f t="shared" si="30"/>
        <v>0</v>
      </c>
      <c r="I251" s="49">
        <f t="shared" si="31"/>
        <v>3.0709055876685918</v>
      </c>
    </row>
    <row r="252" spans="1:9" ht="15" customHeight="1">
      <c r="A252" s="31" t="s">
        <v>235</v>
      </c>
      <c r="B252" s="47">
        <f>'Расчет субсидий'!L254</f>
        <v>41.77272727272728</v>
      </c>
      <c r="C252" s="54">
        <f>'Расчет субсидий'!D254-1</f>
        <v>0.29695278969957073</v>
      </c>
      <c r="D252" s="54">
        <f>C252*'Расчет субсидий'!E254</f>
        <v>4.4542918454935609</v>
      </c>
      <c r="E252" s="50">
        <f t="shared" si="29"/>
        <v>41.77272727272728</v>
      </c>
      <c r="F252" s="54">
        <f>'Расчет субсидий'!F254-1</f>
        <v>0</v>
      </c>
      <c r="G252" s="54">
        <f>F252*'Расчет субсидий'!G254</f>
        <v>0</v>
      </c>
      <c r="H252" s="50">
        <f t="shared" si="30"/>
        <v>0</v>
      </c>
      <c r="I252" s="49">
        <f t="shared" si="31"/>
        <v>4.4542918454935609</v>
      </c>
    </row>
    <row r="253" spans="1:9" ht="15" customHeight="1">
      <c r="A253" s="31" t="s">
        <v>236</v>
      </c>
      <c r="B253" s="47">
        <f>'Расчет субсидий'!L255</f>
        <v>33.954545454545467</v>
      </c>
      <c r="C253" s="54">
        <f>'Расчет субсидий'!D255-1</f>
        <v>0.30000000000000004</v>
      </c>
      <c r="D253" s="54">
        <f>C253*'Расчет субсидий'!E255</f>
        <v>4.5000000000000009</v>
      </c>
      <c r="E253" s="50">
        <f t="shared" si="29"/>
        <v>33.954545454545467</v>
      </c>
      <c r="F253" s="54">
        <f>'Расчет субсидий'!F255-1</f>
        <v>0</v>
      </c>
      <c r="G253" s="54">
        <f>F253*'Расчет субсидий'!G255</f>
        <v>0</v>
      </c>
      <c r="H253" s="50">
        <f t="shared" si="30"/>
        <v>0</v>
      </c>
      <c r="I253" s="49">
        <f t="shared" si="31"/>
        <v>4.5000000000000009</v>
      </c>
    </row>
    <row r="254" spans="1:9" ht="15" customHeight="1">
      <c r="A254" s="31" t="s">
        <v>237</v>
      </c>
      <c r="B254" s="47">
        <f>'Расчет субсидий'!L256</f>
        <v>40.072727272727292</v>
      </c>
      <c r="C254" s="54">
        <f>'Расчет субсидий'!D256-1</f>
        <v>0.30000000000000004</v>
      </c>
      <c r="D254" s="54">
        <f>C254*'Расчет субсидий'!E256</f>
        <v>4.5000000000000009</v>
      </c>
      <c r="E254" s="50">
        <f t="shared" si="29"/>
        <v>40.072727272727292</v>
      </c>
      <c r="F254" s="54">
        <f>'Расчет субсидий'!F256-1</f>
        <v>0</v>
      </c>
      <c r="G254" s="54">
        <f>F254*'Расчет субсидий'!G256</f>
        <v>0</v>
      </c>
      <c r="H254" s="50">
        <f t="shared" si="30"/>
        <v>0</v>
      </c>
      <c r="I254" s="49">
        <f t="shared" si="31"/>
        <v>4.5000000000000009</v>
      </c>
    </row>
    <row r="255" spans="1:9" ht="15" customHeight="1">
      <c r="A255" s="31" t="s">
        <v>238</v>
      </c>
      <c r="B255" s="47">
        <f>'Расчет субсидий'!L257</f>
        <v>-20.172727272727286</v>
      </c>
      <c r="C255" s="54">
        <f>'Расчет субсидий'!D257-1</f>
        <v>-0.14111562615441442</v>
      </c>
      <c r="D255" s="54">
        <f>C255*'Расчет субсидий'!E257</f>
        <v>-2.1167343923162161</v>
      </c>
      <c r="E255" s="50">
        <f t="shared" si="29"/>
        <v>-20.172727272727286</v>
      </c>
      <c r="F255" s="54">
        <f>'Расчет субсидий'!F257-1</f>
        <v>0</v>
      </c>
      <c r="G255" s="54">
        <f>F255*'Расчет субсидий'!G257</f>
        <v>0</v>
      </c>
      <c r="H255" s="50">
        <f t="shared" si="30"/>
        <v>0</v>
      </c>
      <c r="I255" s="49">
        <f t="shared" si="31"/>
        <v>-2.1167343923162161</v>
      </c>
    </row>
    <row r="256" spans="1:9" ht="15" customHeight="1">
      <c r="A256" s="31" t="s">
        <v>239</v>
      </c>
      <c r="B256" s="47">
        <f>'Расчет субсидий'!L258</f>
        <v>31.718181818181819</v>
      </c>
      <c r="C256" s="54">
        <f>'Расчет субсидий'!D258-1</f>
        <v>0.30000000000000004</v>
      </c>
      <c r="D256" s="54">
        <f>C256*'Расчет субсидий'!E258</f>
        <v>4.5000000000000009</v>
      </c>
      <c r="E256" s="50">
        <f t="shared" si="29"/>
        <v>31.718181818181815</v>
      </c>
      <c r="F256" s="54">
        <f>'Расчет субсидий'!F258-1</f>
        <v>0</v>
      </c>
      <c r="G256" s="54">
        <f>F256*'Расчет субсидий'!G258</f>
        <v>0</v>
      </c>
      <c r="H256" s="50">
        <f t="shared" si="30"/>
        <v>0</v>
      </c>
      <c r="I256" s="49">
        <f t="shared" si="31"/>
        <v>4.5000000000000009</v>
      </c>
    </row>
    <row r="257" spans="1:9" ht="15" customHeight="1">
      <c r="A257" s="31" t="s">
        <v>240</v>
      </c>
      <c r="B257" s="47">
        <f>'Расчет субсидий'!L259</f>
        <v>1.9727272727272691</v>
      </c>
      <c r="C257" s="54">
        <f>'Расчет субсидий'!D259-1</f>
        <v>1.4949109414758466E-2</v>
      </c>
      <c r="D257" s="54">
        <f>C257*'Расчет субсидий'!E259</f>
        <v>0.22423664122137699</v>
      </c>
      <c r="E257" s="50">
        <f t="shared" si="29"/>
        <v>1.9727272727272689</v>
      </c>
      <c r="F257" s="54">
        <f>'Расчет субсидий'!F259-1</f>
        <v>0</v>
      </c>
      <c r="G257" s="54">
        <f>F257*'Расчет субсидий'!G259</f>
        <v>0</v>
      </c>
      <c r="H257" s="50">
        <f t="shared" si="30"/>
        <v>0</v>
      </c>
      <c r="I257" s="49">
        <f t="shared" si="31"/>
        <v>0.22423664122137699</v>
      </c>
    </row>
    <row r="258" spans="1:9" ht="15" customHeight="1">
      <c r="A258" s="31" t="s">
        <v>241</v>
      </c>
      <c r="B258" s="47">
        <f>'Расчет субсидий'!L260</f>
        <v>31.990909090909099</v>
      </c>
      <c r="C258" s="54">
        <f>'Расчет субсидий'!D260-1</f>
        <v>0.25070200573065904</v>
      </c>
      <c r="D258" s="54">
        <f>C258*'Расчет субсидий'!E260</f>
        <v>3.7605300859598856</v>
      </c>
      <c r="E258" s="50">
        <f t="shared" si="29"/>
        <v>31.990909090909099</v>
      </c>
      <c r="F258" s="54">
        <f>'Расчет субсидий'!F260-1</f>
        <v>0</v>
      </c>
      <c r="G258" s="54">
        <f>F258*'Расчет субсидий'!G260</f>
        <v>0</v>
      </c>
      <c r="H258" s="50">
        <f t="shared" si="30"/>
        <v>0</v>
      </c>
      <c r="I258" s="49">
        <f t="shared" si="31"/>
        <v>3.7605300859598856</v>
      </c>
    </row>
    <row r="259" spans="1:9" ht="15" customHeight="1">
      <c r="A259" s="31" t="s">
        <v>242</v>
      </c>
      <c r="B259" s="47">
        <f>'Расчет субсидий'!L261</f>
        <v>-47.127272727272725</v>
      </c>
      <c r="C259" s="54">
        <f>'Расчет субсидий'!D261-1</f>
        <v>-0.44176706827309231</v>
      </c>
      <c r="D259" s="54">
        <f>C259*'Расчет субсидий'!E261</f>
        <v>-6.6265060240963845</v>
      </c>
      <c r="E259" s="50">
        <f t="shared" si="29"/>
        <v>-47.127272727272732</v>
      </c>
      <c r="F259" s="54">
        <f>'Расчет субсидий'!F261-1</f>
        <v>0</v>
      </c>
      <c r="G259" s="54">
        <f>F259*'Расчет субсидий'!G261</f>
        <v>0</v>
      </c>
      <c r="H259" s="50">
        <f t="shared" si="30"/>
        <v>0</v>
      </c>
      <c r="I259" s="49">
        <f t="shared" si="31"/>
        <v>-6.6265060240963845</v>
      </c>
    </row>
    <row r="260" spans="1:9" ht="15" customHeight="1">
      <c r="A260" s="31" t="s">
        <v>243</v>
      </c>
      <c r="B260" s="47">
        <f>'Расчет субсидий'!L262</f>
        <v>38.581818181818164</v>
      </c>
      <c r="C260" s="54">
        <f>'Расчет субсидий'!D262-1</f>
        <v>0.22246987951807218</v>
      </c>
      <c r="D260" s="54">
        <f>C260*'Расчет субсидий'!E262</f>
        <v>3.3370481927710829</v>
      </c>
      <c r="E260" s="50">
        <f t="shared" si="29"/>
        <v>38.581818181818157</v>
      </c>
      <c r="F260" s="54">
        <f>'Расчет субсидий'!F262-1</f>
        <v>0</v>
      </c>
      <c r="G260" s="54">
        <f>F260*'Расчет субсидий'!G262</f>
        <v>0</v>
      </c>
      <c r="H260" s="50">
        <f t="shared" si="30"/>
        <v>0</v>
      </c>
      <c r="I260" s="49">
        <f t="shared" si="31"/>
        <v>3.3370481927710829</v>
      </c>
    </row>
    <row r="261" spans="1:9" ht="15" customHeight="1">
      <c r="A261" s="31" t="s">
        <v>244</v>
      </c>
      <c r="B261" s="47">
        <f>'Расчет субсидий'!L263</f>
        <v>40.872727272727303</v>
      </c>
      <c r="C261" s="54">
        <f>'Расчет субсидий'!D263-1</f>
        <v>0.28327455919395472</v>
      </c>
      <c r="D261" s="54">
        <f>C261*'Расчет субсидий'!E263</f>
        <v>4.2491183879093208</v>
      </c>
      <c r="E261" s="50">
        <f t="shared" si="29"/>
        <v>40.872727272727303</v>
      </c>
      <c r="F261" s="54">
        <f>'Расчет субсидий'!F263-1</f>
        <v>0</v>
      </c>
      <c r="G261" s="54">
        <f>F261*'Расчет субсидий'!G263</f>
        <v>0</v>
      </c>
      <c r="H261" s="50">
        <f t="shared" si="30"/>
        <v>0</v>
      </c>
      <c r="I261" s="49">
        <f t="shared" si="31"/>
        <v>4.2491183879093208</v>
      </c>
    </row>
    <row r="262" spans="1:9" ht="15" customHeight="1">
      <c r="A262" s="31" t="s">
        <v>245</v>
      </c>
      <c r="B262" s="47">
        <f>'Расчет субсидий'!L264</f>
        <v>-8.5909090909090935</v>
      </c>
      <c r="C262" s="54">
        <f>'Расчет субсидий'!D264-1</f>
        <v>-0.1178903826266805</v>
      </c>
      <c r="D262" s="54">
        <f>C262*'Расчет субсидий'!E264</f>
        <v>-1.7683557394002074</v>
      </c>
      <c r="E262" s="50">
        <f t="shared" si="29"/>
        <v>-8.5909090909090935</v>
      </c>
      <c r="F262" s="54">
        <f>'Расчет субсидий'!F264-1</f>
        <v>0</v>
      </c>
      <c r="G262" s="54">
        <f>F262*'Расчет субсидий'!G264</f>
        <v>0</v>
      </c>
      <c r="H262" s="50">
        <f t="shared" si="30"/>
        <v>0</v>
      </c>
      <c r="I262" s="49">
        <f t="shared" si="31"/>
        <v>-1.7683557394002074</v>
      </c>
    </row>
    <row r="263" spans="1:9" ht="15" customHeight="1">
      <c r="A263" s="31" t="s">
        <v>246</v>
      </c>
      <c r="B263" s="47">
        <f>'Расчет субсидий'!L265</f>
        <v>38.936363636363637</v>
      </c>
      <c r="C263" s="54">
        <f>'Расчет субсидий'!D265-1</f>
        <v>0.30000000000000004</v>
      </c>
      <c r="D263" s="54">
        <f>C263*'Расчет субсидий'!E265</f>
        <v>4.5000000000000009</v>
      </c>
      <c r="E263" s="50">
        <f t="shared" si="29"/>
        <v>38.936363636363637</v>
      </c>
      <c r="F263" s="54">
        <f>'Расчет субсидий'!F265-1</f>
        <v>0</v>
      </c>
      <c r="G263" s="54">
        <f>F263*'Расчет субсидий'!G265</f>
        <v>0</v>
      </c>
      <c r="H263" s="50">
        <f t="shared" si="30"/>
        <v>0</v>
      </c>
      <c r="I263" s="49">
        <f t="shared" si="31"/>
        <v>4.5000000000000009</v>
      </c>
    </row>
    <row r="264" spans="1:9" ht="15" customHeight="1">
      <c r="A264" s="30" t="s">
        <v>247</v>
      </c>
      <c r="B264" s="51"/>
      <c r="C264" s="52"/>
      <c r="D264" s="52"/>
      <c r="E264" s="53"/>
      <c r="F264" s="53"/>
      <c r="G264" s="53"/>
      <c r="H264" s="53"/>
      <c r="I264" s="53"/>
    </row>
    <row r="265" spans="1:9" ht="15" customHeight="1">
      <c r="A265" s="31" t="s">
        <v>248</v>
      </c>
      <c r="B265" s="47">
        <f>'Расчет субсидий'!L267</f>
        <v>28.936363636363637</v>
      </c>
      <c r="C265" s="54">
        <f>'Расчет субсидий'!D267-1</f>
        <v>0.24939890710382517</v>
      </c>
      <c r="D265" s="54">
        <f>C265*'Расчет субсидий'!E267</f>
        <v>3.7409836065573776</v>
      </c>
      <c r="E265" s="50">
        <f t="shared" ref="E265:E271" si="32">$B265*D265/$I265</f>
        <v>28.936363636363637</v>
      </c>
      <c r="F265" s="54">
        <f>'Расчет субсидий'!F267-1</f>
        <v>0</v>
      </c>
      <c r="G265" s="54">
        <f>F265*'Расчет субсидий'!G267</f>
        <v>0</v>
      </c>
      <c r="H265" s="50">
        <f t="shared" si="30"/>
        <v>0</v>
      </c>
      <c r="I265" s="49">
        <f t="shared" si="31"/>
        <v>3.7409836065573776</v>
      </c>
    </row>
    <row r="266" spans="1:9" ht="15" customHeight="1">
      <c r="A266" s="31" t="s">
        <v>249</v>
      </c>
      <c r="B266" s="47">
        <f>'Расчет субсидий'!L268</f>
        <v>3.0090909090909008</v>
      </c>
      <c r="C266" s="54">
        <f>'Расчет субсидий'!D268-1</f>
        <v>4.733131923464251E-2</v>
      </c>
      <c r="D266" s="54">
        <f>C266*'Расчет субсидий'!E268</f>
        <v>0.70996978851963766</v>
      </c>
      <c r="E266" s="50">
        <f t="shared" si="32"/>
        <v>3.0090909090909004</v>
      </c>
      <c r="F266" s="54">
        <f>'Расчет субсидий'!F268-1</f>
        <v>0</v>
      </c>
      <c r="G266" s="54">
        <f>F266*'Расчет субсидий'!G268</f>
        <v>0</v>
      </c>
      <c r="H266" s="50">
        <f t="shared" si="30"/>
        <v>0</v>
      </c>
      <c r="I266" s="49">
        <f t="shared" si="31"/>
        <v>0.70996978851963766</v>
      </c>
    </row>
    <row r="267" spans="1:9" ht="15" customHeight="1">
      <c r="A267" s="31" t="s">
        <v>250</v>
      </c>
      <c r="B267" s="47">
        <f>'Расчет субсидий'!L269</f>
        <v>51.318181818181813</v>
      </c>
      <c r="C267" s="54">
        <f>'Расчет субсидий'!D269-1</f>
        <v>0.30000000000000004</v>
      </c>
      <c r="D267" s="54">
        <f>C267*'Расчет субсидий'!E269</f>
        <v>4.5000000000000009</v>
      </c>
      <c r="E267" s="50">
        <f t="shared" si="32"/>
        <v>51.318181818181813</v>
      </c>
      <c r="F267" s="54">
        <f>'Расчет субсидий'!F269-1</f>
        <v>0</v>
      </c>
      <c r="G267" s="54">
        <f>F267*'Расчет субсидий'!G269</f>
        <v>0</v>
      </c>
      <c r="H267" s="50">
        <f t="shared" si="30"/>
        <v>0</v>
      </c>
      <c r="I267" s="49">
        <f t="shared" si="31"/>
        <v>4.5000000000000009</v>
      </c>
    </row>
    <row r="268" spans="1:9" ht="15" customHeight="1">
      <c r="A268" s="31" t="s">
        <v>251</v>
      </c>
      <c r="B268" s="47">
        <f>'Расчет субсидий'!L270</f>
        <v>-11.627272727272739</v>
      </c>
      <c r="C268" s="54">
        <f>'Расчет субсидий'!D270-1</f>
        <v>-0.1541850220264317</v>
      </c>
      <c r="D268" s="54">
        <f>C268*'Расчет субсидий'!E270</f>
        <v>-2.3127753303964753</v>
      </c>
      <c r="E268" s="50">
        <f t="shared" si="32"/>
        <v>-11.627272727272739</v>
      </c>
      <c r="F268" s="54">
        <f>'Расчет субсидий'!F270-1</f>
        <v>0</v>
      </c>
      <c r="G268" s="54">
        <f>F268*'Расчет субсидий'!G270</f>
        <v>0</v>
      </c>
      <c r="H268" s="50">
        <f t="shared" si="30"/>
        <v>0</v>
      </c>
      <c r="I268" s="49">
        <f t="shared" si="31"/>
        <v>-2.3127753303964753</v>
      </c>
    </row>
    <row r="269" spans="1:9" ht="15" customHeight="1">
      <c r="A269" s="31" t="s">
        <v>252</v>
      </c>
      <c r="B269" s="47">
        <f>'Расчет субсидий'!L271</f>
        <v>-31.709090909090946</v>
      </c>
      <c r="C269" s="54">
        <f>'Расчет субсидий'!D271-1</f>
        <v>-0.17442149788504591</v>
      </c>
      <c r="D269" s="54">
        <f>C269*'Расчет субсидий'!E271</f>
        <v>-2.6163224682756887</v>
      </c>
      <c r="E269" s="50">
        <f t="shared" si="32"/>
        <v>-31.709090909090946</v>
      </c>
      <c r="F269" s="54">
        <f>'Расчет субсидий'!F271-1</f>
        <v>0</v>
      </c>
      <c r="G269" s="54">
        <f>F269*'Расчет субсидий'!G271</f>
        <v>0</v>
      </c>
      <c r="H269" s="50">
        <f t="shared" si="30"/>
        <v>0</v>
      </c>
      <c r="I269" s="49">
        <f t="shared" si="31"/>
        <v>-2.6163224682756887</v>
      </c>
    </row>
    <row r="270" spans="1:9" ht="15" customHeight="1">
      <c r="A270" s="31" t="s">
        <v>253</v>
      </c>
      <c r="B270" s="47">
        <f>'Расчет субсидий'!L272</f>
        <v>-28.681818181818187</v>
      </c>
      <c r="C270" s="54">
        <f>'Расчет субсидий'!D272-1</f>
        <v>-0.40741960267808153</v>
      </c>
      <c r="D270" s="54">
        <f>C270*'Расчет субсидий'!E272</f>
        <v>-6.1112940401712228</v>
      </c>
      <c r="E270" s="50">
        <f t="shared" si="32"/>
        <v>-28.681818181818187</v>
      </c>
      <c r="F270" s="54">
        <f>'Расчет субсидий'!F272-1</f>
        <v>0</v>
      </c>
      <c r="G270" s="54">
        <f>F270*'Расчет субсидий'!G272</f>
        <v>0</v>
      </c>
      <c r="H270" s="50">
        <f t="shared" si="30"/>
        <v>0</v>
      </c>
      <c r="I270" s="49">
        <f t="shared" si="31"/>
        <v>-6.1112940401712228</v>
      </c>
    </row>
    <row r="271" spans="1:9" ht="15" customHeight="1">
      <c r="A271" s="31" t="s">
        <v>254</v>
      </c>
      <c r="B271" s="47">
        <f>'Расчет субсидий'!L273</f>
        <v>-2.2454545454545443</v>
      </c>
      <c r="C271" s="54">
        <f>'Расчет субсидий'!D273-1</f>
        <v>-0.25883276629154683</v>
      </c>
      <c r="D271" s="54">
        <f>C271*'Расчет субсидий'!E273</f>
        <v>-3.8824914943732027</v>
      </c>
      <c r="E271" s="50">
        <f t="shared" si="32"/>
        <v>-2.2454545454545438</v>
      </c>
      <c r="F271" s="54">
        <f>'Расчет субсидий'!F273-1</f>
        <v>0</v>
      </c>
      <c r="G271" s="54">
        <f>F271*'Расчет субсидий'!G273</f>
        <v>0</v>
      </c>
      <c r="H271" s="50">
        <f t="shared" si="30"/>
        <v>0</v>
      </c>
      <c r="I271" s="49">
        <f t="shared" si="31"/>
        <v>-3.8824914943732027</v>
      </c>
    </row>
    <row r="272" spans="1:9" ht="15" customHeight="1">
      <c r="A272" s="30" t="s">
        <v>255</v>
      </c>
      <c r="B272" s="51"/>
      <c r="C272" s="52"/>
      <c r="D272" s="52"/>
      <c r="E272" s="53"/>
      <c r="F272" s="53"/>
      <c r="G272" s="53"/>
      <c r="H272" s="53"/>
      <c r="I272" s="53"/>
    </row>
    <row r="273" spans="1:9" ht="15" customHeight="1">
      <c r="A273" s="31" t="s">
        <v>256</v>
      </c>
      <c r="B273" s="47">
        <f>'Расчет субсидий'!L275</f>
        <v>5.7545454545454504</v>
      </c>
      <c r="C273" s="54">
        <f>'Расчет субсидий'!D275-1</f>
        <v>0.24986301369863018</v>
      </c>
      <c r="D273" s="54">
        <f>C273*'Расчет субсидий'!E275</f>
        <v>3.7479452054794526</v>
      </c>
      <c r="E273" s="50">
        <f t="shared" ref="E273:E289" si="33">$B273*D273/$I273</f>
        <v>5.7545454545454504</v>
      </c>
      <c r="F273" s="54">
        <f>'Расчет субсидий'!F275-1</f>
        <v>0</v>
      </c>
      <c r="G273" s="54">
        <f>F273*'Расчет субсидий'!G275</f>
        <v>0</v>
      </c>
      <c r="H273" s="50">
        <f t="shared" si="30"/>
        <v>0</v>
      </c>
      <c r="I273" s="49">
        <f t="shared" si="31"/>
        <v>3.7479452054794526</v>
      </c>
    </row>
    <row r="274" spans="1:9" ht="15" customHeight="1">
      <c r="A274" s="31" t="s">
        <v>257</v>
      </c>
      <c r="B274" s="47">
        <f>'Расчет субсидий'!L276</f>
        <v>-8.3909090909090907</v>
      </c>
      <c r="C274" s="54">
        <f>'Расчет субсидий'!D276-1</f>
        <v>-0.22941822173435777</v>
      </c>
      <c r="D274" s="54">
        <f>C274*'Расчет субсидий'!E276</f>
        <v>-3.4412733260153665</v>
      </c>
      <c r="E274" s="50">
        <f t="shared" si="33"/>
        <v>-8.3909090909090907</v>
      </c>
      <c r="F274" s="54">
        <f>'Расчет субсидий'!F276-1</f>
        <v>0</v>
      </c>
      <c r="G274" s="54">
        <f>F274*'Расчет субсидий'!G276</f>
        <v>0</v>
      </c>
      <c r="H274" s="50">
        <f t="shared" si="30"/>
        <v>0</v>
      </c>
      <c r="I274" s="49">
        <f t="shared" si="31"/>
        <v>-3.4412733260153665</v>
      </c>
    </row>
    <row r="275" spans="1:9" ht="15" customHeight="1">
      <c r="A275" s="31" t="s">
        <v>258</v>
      </c>
      <c r="B275" s="47">
        <f>'Расчет субсидий'!L277</f>
        <v>10.654545454545456</v>
      </c>
      <c r="C275" s="54">
        <f>'Расчет субсидий'!D277-1</f>
        <v>0.21998476770753994</v>
      </c>
      <c r="D275" s="54">
        <f>C275*'Расчет субсидий'!E277</f>
        <v>3.2997715156130991</v>
      </c>
      <c r="E275" s="50">
        <f t="shared" si="33"/>
        <v>10.654545454545456</v>
      </c>
      <c r="F275" s="54">
        <f>'Расчет субсидий'!F277-1</f>
        <v>0</v>
      </c>
      <c r="G275" s="54">
        <f>F275*'Расчет субсидий'!G277</f>
        <v>0</v>
      </c>
      <c r="H275" s="50">
        <f t="shared" si="30"/>
        <v>0</v>
      </c>
      <c r="I275" s="49">
        <f t="shared" si="31"/>
        <v>3.2997715156130991</v>
      </c>
    </row>
    <row r="276" spans="1:9" ht="15" customHeight="1">
      <c r="A276" s="31" t="s">
        <v>259</v>
      </c>
      <c r="B276" s="47">
        <f>'Расчет субсидий'!L278</f>
        <v>-47.872727272727275</v>
      </c>
      <c r="C276" s="54">
        <f>'Расчет субсидий'!D278-1</f>
        <v>-0.55302325581395351</v>
      </c>
      <c r="D276" s="54">
        <f>C276*'Расчет субсидий'!E278</f>
        <v>-8.2953488372093034</v>
      </c>
      <c r="E276" s="50">
        <f t="shared" si="33"/>
        <v>-47.872727272727275</v>
      </c>
      <c r="F276" s="54">
        <f>'Расчет субсидий'!F278-1</f>
        <v>0</v>
      </c>
      <c r="G276" s="54">
        <f>F276*'Расчет субсидий'!G278</f>
        <v>0</v>
      </c>
      <c r="H276" s="50">
        <f t="shared" si="30"/>
        <v>0</v>
      </c>
      <c r="I276" s="49">
        <f t="shared" si="31"/>
        <v>-8.2953488372093034</v>
      </c>
    </row>
    <row r="277" spans="1:9" ht="15" customHeight="1">
      <c r="A277" s="31" t="s">
        <v>260</v>
      </c>
      <c r="B277" s="47">
        <f>'Расчет субсидий'!L279</f>
        <v>-14.790909090909096</v>
      </c>
      <c r="C277" s="54">
        <f>'Расчет субсидий'!D279-1</f>
        <v>-0.49263502454991814</v>
      </c>
      <c r="D277" s="54">
        <f>C277*'Расчет субсидий'!E279</f>
        <v>-7.3895253682487718</v>
      </c>
      <c r="E277" s="50">
        <f t="shared" si="33"/>
        <v>-14.790909090909096</v>
      </c>
      <c r="F277" s="54">
        <f>'Расчет субсидий'!F279-1</f>
        <v>0</v>
      </c>
      <c r="G277" s="54">
        <f>F277*'Расчет субсидий'!G279</f>
        <v>0</v>
      </c>
      <c r="H277" s="50">
        <f t="shared" si="30"/>
        <v>0</v>
      </c>
      <c r="I277" s="49">
        <f t="shared" si="31"/>
        <v>-7.3895253682487718</v>
      </c>
    </row>
    <row r="278" spans="1:9" ht="15" customHeight="1">
      <c r="A278" s="31" t="s">
        <v>261</v>
      </c>
      <c r="B278" s="47">
        <f>'Расчет субсидий'!L280</f>
        <v>-9.0363636363636459</v>
      </c>
      <c r="C278" s="54">
        <f>'Расчет субсидий'!D280-1</f>
        <v>-0.14434330299089737</v>
      </c>
      <c r="D278" s="54">
        <f>C278*'Расчет субсидий'!E280</f>
        <v>-2.1651495448634606</v>
      </c>
      <c r="E278" s="50">
        <f t="shared" si="33"/>
        <v>-9.0363636363636459</v>
      </c>
      <c r="F278" s="54">
        <f>'Расчет субсидий'!F280-1</f>
        <v>0</v>
      </c>
      <c r="G278" s="54">
        <f>F278*'Расчет субсидий'!G280</f>
        <v>0</v>
      </c>
      <c r="H278" s="50">
        <f t="shared" si="30"/>
        <v>0</v>
      </c>
      <c r="I278" s="49">
        <f t="shared" si="31"/>
        <v>-2.1651495448634606</v>
      </c>
    </row>
    <row r="279" spans="1:9" ht="15" customHeight="1">
      <c r="A279" s="31" t="s">
        <v>262</v>
      </c>
      <c r="B279" s="47">
        <f>'Расчет субсидий'!L281</f>
        <v>10.627272727272739</v>
      </c>
      <c r="C279" s="54">
        <f>'Расчет субсидий'!D281-1</f>
        <v>0.20045177045177032</v>
      </c>
      <c r="D279" s="54">
        <f>C279*'Расчет субсидий'!E281</f>
        <v>3.006776556776555</v>
      </c>
      <c r="E279" s="50">
        <f t="shared" si="33"/>
        <v>10.627272727272739</v>
      </c>
      <c r="F279" s="54">
        <f>'Расчет субсидий'!F281-1</f>
        <v>0</v>
      </c>
      <c r="G279" s="54">
        <f>F279*'Расчет субсидий'!G281</f>
        <v>0</v>
      </c>
      <c r="H279" s="50">
        <f t="shared" si="30"/>
        <v>0</v>
      </c>
      <c r="I279" s="49">
        <f t="shared" si="31"/>
        <v>3.006776556776555</v>
      </c>
    </row>
    <row r="280" spans="1:9" ht="15" customHeight="1">
      <c r="A280" s="31" t="s">
        <v>263</v>
      </c>
      <c r="B280" s="47">
        <f>'Расчет субсидий'!L282</f>
        <v>22.072727272727278</v>
      </c>
      <c r="C280" s="54">
        <f>'Расчет субсидий'!D282-1</f>
        <v>0.30000000000000004</v>
      </c>
      <c r="D280" s="54">
        <f>C280*'Расчет субсидий'!E282</f>
        <v>4.5000000000000009</v>
      </c>
      <c r="E280" s="50">
        <f t="shared" si="33"/>
        <v>22.072727272727278</v>
      </c>
      <c r="F280" s="54">
        <f>'Расчет субсидий'!F282-1</f>
        <v>0</v>
      </c>
      <c r="G280" s="54">
        <f>F280*'Расчет субсидий'!G282</f>
        <v>0</v>
      </c>
      <c r="H280" s="50">
        <f t="shared" si="30"/>
        <v>0</v>
      </c>
      <c r="I280" s="49">
        <f t="shared" si="31"/>
        <v>4.5000000000000009</v>
      </c>
    </row>
    <row r="281" spans="1:9" ht="15" customHeight="1">
      <c r="A281" s="31" t="s">
        <v>264</v>
      </c>
      <c r="B281" s="47">
        <f>'Расчет субсидий'!L283</f>
        <v>13.263636363636365</v>
      </c>
      <c r="C281" s="54">
        <f>'Расчет субсидий'!D283-1</f>
        <v>0.22456255110384293</v>
      </c>
      <c r="D281" s="54">
        <f>C281*'Расчет субсидий'!E283</f>
        <v>3.3684382665576438</v>
      </c>
      <c r="E281" s="50">
        <f t="shared" si="33"/>
        <v>13.263636363636365</v>
      </c>
      <c r="F281" s="54">
        <f>'Расчет субсидий'!F283-1</f>
        <v>0</v>
      </c>
      <c r="G281" s="54">
        <f>F281*'Расчет субсидий'!G283</f>
        <v>0</v>
      </c>
      <c r="H281" s="50">
        <f t="shared" si="30"/>
        <v>0</v>
      </c>
      <c r="I281" s="49">
        <f t="shared" si="31"/>
        <v>3.3684382665576438</v>
      </c>
    </row>
    <row r="282" spans="1:9" ht="15" customHeight="1">
      <c r="A282" s="31" t="s">
        <v>265</v>
      </c>
      <c r="B282" s="47">
        <f>'Расчет субсидий'!L284</f>
        <v>-11.38181818181819</v>
      </c>
      <c r="C282" s="54">
        <f>'Расчет субсидий'!D284-1</f>
        <v>-0.20601028074337679</v>
      </c>
      <c r="D282" s="54">
        <f>C282*'Расчет субсидий'!E284</f>
        <v>-3.0901542111506517</v>
      </c>
      <c r="E282" s="50">
        <f t="shared" si="33"/>
        <v>-11.381818181818192</v>
      </c>
      <c r="F282" s="54">
        <f>'Расчет субсидий'!F284-1</f>
        <v>0</v>
      </c>
      <c r="G282" s="54">
        <f>F282*'Расчет субсидий'!G284</f>
        <v>0</v>
      </c>
      <c r="H282" s="50">
        <f t="shared" si="30"/>
        <v>0</v>
      </c>
      <c r="I282" s="49">
        <f t="shared" si="31"/>
        <v>-3.0901542111506517</v>
      </c>
    </row>
    <row r="283" spans="1:9" ht="15" customHeight="1">
      <c r="A283" s="31" t="s">
        <v>266</v>
      </c>
      <c r="B283" s="47">
        <f>'Расчет субсидий'!L285</f>
        <v>-24.809090909090912</v>
      </c>
      <c r="C283" s="54">
        <f>'Расчет субсидий'!D285-1</f>
        <v>-0.41425260718424106</v>
      </c>
      <c r="D283" s="54">
        <f>C283*'Расчет субсидий'!E285</f>
        <v>-6.213789107763616</v>
      </c>
      <c r="E283" s="50">
        <f t="shared" si="33"/>
        <v>-24.809090909090912</v>
      </c>
      <c r="F283" s="54">
        <f>'Расчет субсидий'!F285-1</f>
        <v>0</v>
      </c>
      <c r="G283" s="54">
        <f>F283*'Расчет субсидий'!G285</f>
        <v>0</v>
      </c>
      <c r="H283" s="50">
        <f t="shared" si="30"/>
        <v>0</v>
      </c>
      <c r="I283" s="49">
        <f t="shared" si="31"/>
        <v>-6.213789107763616</v>
      </c>
    </row>
    <row r="284" spans="1:9" ht="15" customHeight="1">
      <c r="A284" s="31" t="s">
        <v>267</v>
      </c>
      <c r="B284" s="47">
        <f>'Расчет субсидий'!L286</f>
        <v>-14.309090909090912</v>
      </c>
      <c r="C284" s="54">
        <f>'Расчет субсидий'!D286-1</f>
        <v>-0.25709090909090904</v>
      </c>
      <c r="D284" s="54">
        <f>C284*'Расчет субсидий'!E286</f>
        <v>-3.8563636363636355</v>
      </c>
      <c r="E284" s="50">
        <f t="shared" si="33"/>
        <v>-14.309090909090912</v>
      </c>
      <c r="F284" s="54">
        <f>'Расчет субсидий'!F286-1</f>
        <v>0</v>
      </c>
      <c r="G284" s="54">
        <f>F284*'Расчет субсидий'!G286</f>
        <v>0</v>
      </c>
      <c r="H284" s="50">
        <f t="shared" si="30"/>
        <v>0</v>
      </c>
      <c r="I284" s="49">
        <f t="shared" si="31"/>
        <v>-3.8563636363636355</v>
      </c>
    </row>
    <row r="285" spans="1:9" ht="15" customHeight="1">
      <c r="A285" s="31" t="s">
        <v>268</v>
      </c>
      <c r="B285" s="47">
        <f>'Расчет субсидий'!L287</f>
        <v>1.9363636363636374</v>
      </c>
      <c r="C285" s="54">
        <f>'Расчет субсидий'!D287-1</f>
        <v>0.26153568374037817</v>
      </c>
      <c r="D285" s="54">
        <f>C285*'Расчет субсидий'!E287</f>
        <v>3.9230352561056723</v>
      </c>
      <c r="E285" s="50">
        <f t="shared" si="33"/>
        <v>1.9363636363636374</v>
      </c>
      <c r="F285" s="54">
        <f>'Расчет субсидий'!F287-1</f>
        <v>0</v>
      </c>
      <c r="G285" s="54">
        <f>F285*'Расчет субсидий'!G287</f>
        <v>0</v>
      </c>
      <c r="H285" s="50">
        <f t="shared" si="30"/>
        <v>0</v>
      </c>
      <c r="I285" s="49">
        <f t="shared" si="31"/>
        <v>3.9230352561056723</v>
      </c>
    </row>
    <row r="286" spans="1:9" ht="15" customHeight="1">
      <c r="A286" s="31" t="s">
        <v>269</v>
      </c>
      <c r="B286" s="47">
        <f>'Расчет субсидий'!L288</f>
        <v>-40.77272727272728</v>
      </c>
      <c r="C286" s="54">
        <f>'Расчет субсидий'!D288-1</f>
        <v>-0.52197006277160796</v>
      </c>
      <c r="D286" s="54">
        <f>C286*'Расчет субсидий'!E288</f>
        <v>-7.8295509415741193</v>
      </c>
      <c r="E286" s="50">
        <f t="shared" si="33"/>
        <v>-40.77272727272728</v>
      </c>
      <c r="F286" s="54">
        <f>'Расчет субсидий'!F288-1</f>
        <v>0</v>
      </c>
      <c r="G286" s="54">
        <f>F286*'Расчет субсидий'!G288</f>
        <v>0</v>
      </c>
      <c r="H286" s="50">
        <f t="shared" si="30"/>
        <v>0</v>
      </c>
      <c r="I286" s="49">
        <f t="shared" si="31"/>
        <v>-7.8295509415741193</v>
      </c>
    </row>
    <row r="287" spans="1:9" ht="15" customHeight="1">
      <c r="A287" s="31" t="s">
        <v>270</v>
      </c>
      <c r="B287" s="47">
        <f>'Расчет субсидий'!L289</f>
        <v>-5.0545454545454476</v>
      </c>
      <c r="C287" s="54">
        <f>'Расчет субсидий'!D289-1</f>
        <v>-8.2438701126573921E-2</v>
      </c>
      <c r="D287" s="54">
        <f>C287*'Расчет субсидий'!E289</f>
        <v>-1.2365805168986088</v>
      </c>
      <c r="E287" s="50">
        <f t="shared" si="33"/>
        <v>-5.0545454545454476</v>
      </c>
      <c r="F287" s="54">
        <f>'Расчет субсидий'!F289-1</f>
        <v>0</v>
      </c>
      <c r="G287" s="54">
        <f>F287*'Расчет субсидий'!G289</f>
        <v>0</v>
      </c>
      <c r="H287" s="50">
        <f t="shared" si="30"/>
        <v>0</v>
      </c>
      <c r="I287" s="49">
        <f t="shared" si="31"/>
        <v>-1.2365805168986088</v>
      </c>
    </row>
    <row r="288" spans="1:9" ht="15" customHeight="1">
      <c r="A288" s="31" t="s">
        <v>271</v>
      </c>
      <c r="B288" s="47">
        <f>'Расчет субсидий'!L290</f>
        <v>-0.8545454545454545</v>
      </c>
      <c r="C288" s="54">
        <f>'Расчет субсидий'!D290-1</f>
        <v>-0.39582915580509326</v>
      </c>
      <c r="D288" s="54">
        <f>C288*'Расчет субсидий'!E290</f>
        <v>-5.9374373370763989</v>
      </c>
      <c r="E288" s="50">
        <f t="shared" si="33"/>
        <v>-0.85454545454545439</v>
      </c>
      <c r="F288" s="54">
        <f>'Расчет субсидий'!F290-1</f>
        <v>0</v>
      </c>
      <c r="G288" s="54">
        <f>F288*'Расчет субсидий'!G290</f>
        <v>0</v>
      </c>
      <c r="H288" s="50">
        <f t="shared" si="30"/>
        <v>0</v>
      </c>
      <c r="I288" s="49">
        <f t="shared" si="31"/>
        <v>-5.9374373370763989</v>
      </c>
    </row>
    <row r="289" spans="1:9" ht="15" customHeight="1">
      <c r="A289" s="31" t="s">
        <v>164</v>
      </c>
      <c r="B289" s="47">
        <f>'Расчет субсидий'!L291</f>
        <v>-9.7000000000000028</v>
      </c>
      <c r="C289" s="54">
        <f>'Расчет субсидий'!D291-1</f>
        <v>-0.34265279583875174</v>
      </c>
      <c r="D289" s="54">
        <f>C289*'Расчет субсидий'!E291</f>
        <v>-5.1397919375812764</v>
      </c>
      <c r="E289" s="50">
        <f t="shared" si="33"/>
        <v>-9.7000000000000028</v>
      </c>
      <c r="F289" s="54">
        <f>'Расчет субсидий'!F291-1</f>
        <v>0</v>
      </c>
      <c r="G289" s="54">
        <f>F289*'Расчет субсидий'!G291</f>
        <v>0</v>
      </c>
      <c r="H289" s="50">
        <f t="shared" si="30"/>
        <v>0</v>
      </c>
      <c r="I289" s="49">
        <f t="shared" si="31"/>
        <v>-5.1397919375812764</v>
      </c>
    </row>
    <row r="290" spans="1:9" ht="15" customHeight="1">
      <c r="A290" s="30" t="s">
        <v>272</v>
      </c>
      <c r="B290" s="51"/>
      <c r="C290" s="52"/>
      <c r="D290" s="52"/>
      <c r="E290" s="53"/>
      <c r="F290" s="53"/>
      <c r="G290" s="53"/>
      <c r="H290" s="53"/>
      <c r="I290" s="53"/>
    </row>
    <row r="291" spans="1:9" ht="15" customHeight="1">
      <c r="A291" s="31" t="s">
        <v>68</v>
      </c>
      <c r="B291" s="47">
        <f>'Расчет субсидий'!L293</f>
        <v>-20.709090909090904</v>
      </c>
      <c r="C291" s="54">
        <f>'Расчет субсидий'!D293-1</f>
        <v>-0.44875697615423638</v>
      </c>
      <c r="D291" s="54">
        <f>C291*'Расчет субсидий'!E293</f>
        <v>-6.731354642313546</v>
      </c>
      <c r="E291" s="50">
        <f t="shared" ref="E291:E314" si="34">$B291*D291/$I291</f>
        <v>-20.709090909090904</v>
      </c>
      <c r="F291" s="54">
        <f>'Расчет субсидий'!F293-1</f>
        <v>0</v>
      </c>
      <c r="G291" s="54">
        <f>F291*'Расчет субсидий'!G293</f>
        <v>0</v>
      </c>
      <c r="H291" s="50">
        <f t="shared" si="30"/>
        <v>0</v>
      </c>
      <c r="I291" s="49">
        <f t="shared" si="31"/>
        <v>-6.731354642313546</v>
      </c>
    </row>
    <row r="292" spans="1:9" ht="15" customHeight="1">
      <c r="A292" s="31" t="s">
        <v>273</v>
      </c>
      <c r="B292" s="47">
        <f>'Расчет субсидий'!L294</f>
        <v>0.95454545454545414</v>
      </c>
      <c r="C292" s="54">
        <f>'Расчет субсидий'!D294-1</f>
        <v>0.30000000000000004</v>
      </c>
      <c r="D292" s="54">
        <f>C292*'Расчет субсидий'!E294</f>
        <v>4.5000000000000009</v>
      </c>
      <c r="E292" s="50">
        <f t="shared" si="34"/>
        <v>0.95454545454545403</v>
      </c>
      <c r="F292" s="54">
        <f>'Расчет субсидий'!F294-1</f>
        <v>0</v>
      </c>
      <c r="G292" s="54">
        <f>F292*'Расчет субсидий'!G294</f>
        <v>0</v>
      </c>
      <c r="H292" s="50">
        <f t="shared" si="30"/>
        <v>0</v>
      </c>
      <c r="I292" s="49">
        <f t="shared" si="31"/>
        <v>4.5000000000000009</v>
      </c>
    </row>
    <row r="293" spans="1:9" ht="15" customHeight="1">
      <c r="A293" s="31" t="s">
        <v>274</v>
      </c>
      <c r="B293" s="47">
        <f>'Расчет субсидий'!L295</f>
        <v>2.290909090909091</v>
      </c>
      <c r="C293" s="54">
        <f>'Расчет субсидий'!D295-1</f>
        <v>0.30000000000000004</v>
      </c>
      <c r="D293" s="54">
        <f>C293*'Расчет субсидий'!E295</f>
        <v>4.5000000000000009</v>
      </c>
      <c r="E293" s="50">
        <f t="shared" si="34"/>
        <v>2.290909090909091</v>
      </c>
      <c r="F293" s="54">
        <f>'Расчет субсидий'!F295-1</f>
        <v>0</v>
      </c>
      <c r="G293" s="54">
        <f>F293*'Расчет субсидий'!G295</f>
        <v>0</v>
      </c>
      <c r="H293" s="50">
        <f t="shared" si="30"/>
        <v>0</v>
      </c>
      <c r="I293" s="49">
        <f t="shared" si="31"/>
        <v>4.5000000000000009</v>
      </c>
    </row>
    <row r="294" spans="1:9" ht="15" customHeight="1">
      <c r="A294" s="31" t="s">
        <v>50</v>
      </c>
      <c r="B294" s="47">
        <f>'Расчет субсидий'!L296</f>
        <v>0.96363636363636296</v>
      </c>
      <c r="C294" s="54">
        <f>'Расчет субсидий'!D296-1</f>
        <v>0.21688376614359117</v>
      </c>
      <c r="D294" s="54">
        <f>C294*'Расчет субсидий'!E296</f>
        <v>3.2532564921538674</v>
      </c>
      <c r="E294" s="50">
        <f t="shared" si="34"/>
        <v>0.96363636363636296</v>
      </c>
      <c r="F294" s="54">
        <f>'Расчет субсидий'!F296-1</f>
        <v>0</v>
      </c>
      <c r="G294" s="54">
        <f>F294*'Расчет субсидий'!G296</f>
        <v>0</v>
      </c>
      <c r="H294" s="50">
        <f t="shared" si="30"/>
        <v>0</v>
      </c>
      <c r="I294" s="49">
        <f t="shared" si="31"/>
        <v>3.2532564921538674</v>
      </c>
    </row>
    <row r="295" spans="1:9" ht="15" customHeight="1">
      <c r="A295" s="31" t="s">
        <v>275</v>
      </c>
      <c r="B295" s="47">
        <f>'Расчет субсидий'!L297</f>
        <v>-5.5909090909090935</v>
      </c>
      <c r="C295" s="54">
        <f>'Расчет субсидий'!D297-1</f>
        <v>-0.13278008298755173</v>
      </c>
      <c r="D295" s="54">
        <f>C295*'Расчет субсидий'!E297</f>
        <v>-1.9917012448132758</v>
      </c>
      <c r="E295" s="50">
        <f t="shared" si="34"/>
        <v>-5.5909090909090935</v>
      </c>
      <c r="F295" s="54">
        <f>'Расчет субсидий'!F297-1</f>
        <v>0</v>
      </c>
      <c r="G295" s="54">
        <f>F295*'Расчет субсидий'!G297</f>
        <v>0</v>
      </c>
      <c r="H295" s="50">
        <f t="shared" si="30"/>
        <v>0</v>
      </c>
      <c r="I295" s="49">
        <f t="shared" si="31"/>
        <v>-1.9917012448132758</v>
      </c>
    </row>
    <row r="296" spans="1:9" ht="15" customHeight="1">
      <c r="A296" s="31" t="s">
        <v>276</v>
      </c>
      <c r="B296" s="47">
        <f>'Расчет субсидий'!L298</f>
        <v>-48.181818181818187</v>
      </c>
      <c r="C296" s="54">
        <f>'Расчет субсидий'!D298-1</f>
        <v>-0.79432195711265485</v>
      </c>
      <c r="D296" s="54">
        <f>C296*'Расчет субсидий'!E298</f>
        <v>-11.914829356689824</v>
      </c>
      <c r="E296" s="50">
        <f t="shared" si="34"/>
        <v>-48.18181818181818</v>
      </c>
      <c r="F296" s="54">
        <f>'Расчет субсидий'!F298-1</f>
        <v>0</v>
      </c>
      <c r="G296" s="54">
        <f>F296*'Расчет субсидий'!G298</f>
        <v>0</v>
      </c>
      <c r="H296" s="50">
        <f t="shared" si="30"/>
        <v>0</v>
      </c>
      <c r="I296" s="49">
        <f t="shared" si="31"/>
        <v>-11.914829356689824</v>
      </c>
    </row>
    <row r="297" spans="1:9" ht="15" customHeight="1">
      <c r="A297" s="31" t="s">
        <v>277</v>
      </c>
      <c r="B297" s="47">
        <f>'Расчет субсидий'!L299</f>
        <v>-3.6545454545454552</v>
      </c>
      <c r="C297" s="54">
        <f>'Расчет субсидий'!D299-1</f>
        <v>-0.58725581395348836</v>
      </c>
      <c r="D297" s="54">
        <f>C297*'Расчет субсидий'!E299</f>
        <v>-8.8088372093023253</v>
      </c>
      <c r="E297" s="50">
        <f t="shared" si="34"/>
        <v>-3.6545454545454552</v>
      </c>
      <c r="F297" s="54">
        <f>'Расчет субсидий'!F299-1</f>
        <v>0</v>
      </c>
      <c r="G297" s="54">
        <f>F297*'Расчет субсидий'!G299</f>
        <v>0</v>
      </c>
      <c r="H297" s="50">
        <f t="shared" si="30"/>
        <v>0</v>
      </c>
      <c r="I297" s="49">
        <f t="shared" si="31"/>
        <v>-8.8088372093023253</v>
      </c>
    </row>
    <row r="298" spans="1:9" ht="15" customHeight="1">
      <c r="A298" s="31" t="s">
        <v>278</v>
      </c>
      <c r="B298" s="47">
        <f>'Расчет субсидий'!L300</f>
        <v>-33.318181818181813</v>
      </c>
      <c r="C298" s="54">
        <f>'Расчет субсидий'!D300-1</f>
        <v>-0.55017581823099804</v>
      </c>
      <c r="D298" s="54">
        <f>C298*'Расчет субсидий'!E300</f>
        <v>-8.2526372734649698</v>
      </c>
      <c r="E298" s="50">
        <f t="shared" si="34"/>
        <v>-33.318181818181813</v>
      </c>
      <c r="F298" s="54">
        <f>'Расчет субсидий'!F300-1</f>
        <v>0</v>
      </c>
      <c r="G298" s="54">
        <f>F298*'Расчет субсидий'!G300</f>
        <v>0</v>
      </c>
      <c r="H298" s="50">
        <f t="shared" si="30"/>
        <v>0</v>
      </c>
      <c r="I298" s="49">
        <f t="shared" si="31"/>
        <v>-8.2526372734649698</v>
      </c>
    </row>
    <row r="299" spans="1:9" ht="15" customHeight="1">
      <c r="A299" s="31" t="s">
        <v>279</v>
      </c>
      <c r="B299" s="47">
        <f>'Расчет субсидий'!L301</f>
        <v>-14.600000000000001</v>
      </c>
      <c r="C299" s="54">
        <f>'Расчет субсидий'!D301-1</f>
        <v>-0.51606805293005675</v>
      </c>
      <c r="D299" s="54">
        <f>C299*'Расчет субсидий'!E301</f>
        <v>-7.7410207939508515</v>
      </c>
      <c r="E299" s="50">
        <f t="shared" si="34"/>
        <v>-14.600000000000001</v>
      </c>
      <c r="F299" s="54">
        <f>'Расчет субсидий'!F301-1</f>
        <v>0</v>
      </c>
      <c r="G299" s="54">
        <f>F299*'Расчет субсидий'!G301</f>
        <v>0</v>
      </c>
      <c r="H299" s="50">
        <f t="shared" si="30"/>
        <v>0</v>
      </c>
      <c r="I299" s="49">
        <f t="shared" si="31"/>
        <v>-7.7410207939508515</v>
      </c>
    </row>
    <row r="300" spans="1:9" ht="15" customHeight="1">
      <c r="A300" s="31" t="s">
        <v>280</v>
      </c>
      <c r="B300" s="47">
        <f>'Расчет субсидий'!L302</f>
        <v>-2.8454545454545448</v>
      </c>
      <c r="C300" s="54">
        <f>'Расчет субсидий'!D302-1</f>
        <v>-0.5</v>
      </c>
      <c r="D300" s="54">
        <f>C300*'Расчет субсидий'!E302</f>
        <v>-7.5</v>
      </c>
      <c r="E300" s="50">
        <f t="shared" si="34"/>
        <v>-2.8454545454545448</v>
      </c>
      <c r="F300" s="54">
        <f>'Расчет субсидий'!F302-1</f>
        <v>0</v>
      </c>
      <c r="G300" s="54">
        <f>F300*'Расчет субсидий'!G302</f>
        <v>0</v>
      </c>
      <c r="H300" s="50">
        <f t="shared" si="30"/>
        <v>0</v>
      </c>
      <c r="I300" s="49">
        <f t="shared" si="31"/>
        <v>-7.5</v>
      </c>
    </row>
    <row r="301" spans="1:9" ht="15" customHeight="1">
      <c r="A301" s="31" t="s">
        <v>281</v>
      </c>
      <c r="B301" s="47">
        <f>'Расчет субсидий'!L303</f>
        <v>-34.563636363636363</v>
      </c>
      <c r="C301" s="54">
        <f>'Расчет субсидий'!D303-1</f>
        <v>-0.56854587060536721</v>
      </c>
      <c r="D301" s="54">
        <f>C301*'Расчет субсидий'!E303</f>
        <v>-8.5281880590805077</v>
      </c>
      <c r="E301" s="50">
        <f t="shared" si="34"/>
        <v>-34.563636363636363</v>
      </c>
      <c r="F301" s="54">
        <f>'Расчет субсидий'!F303-1</f>
        <v>0</v>
      </c>
      <c r="G301" s="54">
        <f>F301*'Расчет субсидий'!G303</f>
        <v>0</v>
      </c>
      <c r="H301" s="50">
        <f t="shared" si="30"/>
        <v>0</v>
      </c>
      <c r="I301" s="49">
        <f t="shared" si="31"/>
        <v>-8.5281880590805077</v>
      </c>
    </row>
    <row r="302" spans="1:9" ht="15" customHeight="1">
      <c r="A302" s="31" t="s">
        <v>282</v>
      </c>
      <c r="B302" s="47">
        <f>'Расчет субсидий'!L304</f>
        <v>0.41818181818181799</v>
      </c>
      <c r="C302" s="54">
        <f>'Расчет субсидий'!D304-1</f>
        <v>0.1497577225923683</v>
      </c>
      <c r="D302" s="54">
        <f>C302*'Расчет субсидий'!E304</f>
        <v>2.2463658388855245</v>
      </c>
      <c r="E302" s="50">
        <f t="shared" si="34"/>
        <v>0.41818181818181799</v>
      </c>
      <c r="F302" s="54">
        <f>'Расчет субсидий'!F304-1</f>
        <v>0</v>
      </c>
      <c r="G302" s="54">
        <f>F302*'Расчет субсидий'!G304</f>
        <v>0</v>
      </c>
      <c r="H302" s="50">
        <f t="shared" si="30"/>
        <v>0</v>
      </c>
      <c r="I302" s="49">
        <f t="shared" si="31"/>
        <v>2.2463658388855245</v>
      </c>
    </row>
    <row r="303" spans="1:9" ht="15" customHeight="1">
      <c r="A303" s="31" t="s">
        <v>283</v>
      </c>
      <c r="B303" s="47">
        <f>'Расчет субсидий'!L305</f>
        <v>5.5454545454545467</v>
      </c>
      <c r="C303" s="54">
        <f>'Расчет субсидий'!D305-1</f>
        <v>0.10902255639097747</v>
      </c>
      <c r="D303" s="54">
        <f>C303*'Расчет субсидий'!E305</f>
        <v>1.635338345864662</v>
      </c>
      <c r="E303" s="50">
        <f t="shared" si="34"/>
        <v>5.5454545454545467</v>
      </c>
      <c r="F303" s="54">
        <f>'Расчет субсидий'!F305-1</f>
        <v>0</v>
      </c>
      <c r="G303" s="54">
        <f>F303*'Расчет субсидий'!G305</f>
        <v>0</v>
      </c>
      <c r="H303" s="50">
        <f t="shared" si="30"/>
        <v>0</v>
      </c>
      <c r="I303" s="49">
        <f t="shared" si="31"/>
        <v>1.635338345864662</v>
      </c>
    </row>
    <row r="304" spans="1:9" ht="15" customHeight="1">
      <c r="A304" s="31" t="s">
        <v>284</v>
      </c>
      <c r="B304" s="47">
        <f>'Расчет субсидий'!L306</f>
        <v>0.20909090909090899</v>
      </c>
      <c r="C304" s="54">
        <f>'Расчет субсидий'!D306-1</f>
        <v>8.8588007736943863E-2</v>
      </c>
      <c r="D304" s="54">
        <f>C304*'Расчет субсидий'!E306</f>
        <v>1.328820116054158</v>
      </c>
      <c r="E304" s="50">
        <f t="shared" si="34"/>
        <v>0.20909090909090899</v>
      </c>
      <c r="F304" s="54">
        <f>'Расчет субсидий'!F306-1</f>
        <v>0</v>
      </c>
      <c r="G304" s="54">
        <f>F304*'Расчет субсидий'!G306</f>
        <v>0</v>
      </c>
      <c r="H304" s="50">
        <f t="shared" si="30"/>
        <v>0</v>
      </c>
      <c r="I304" s="49">
        <f t="shared" si="31"/>
        <v>1.328820116054158</v>
      </c>
    </row>
    <row r="305" spans="1:9" ht="15" customHeight="1">
      <c r="A305" s="31" t="s">
        <v>285</v>
      </c>
      <c r="B305" s="47">
        <f>'Расчет субсидий'!L307</f>
        <v>-1.4727272727272727</v>
      </c>
      <c r="C305" s="54">
        <f>'Расчет субсидий'!D307-1</f>
        <v>-0.18889982059146948</v>
      </c>
      <c r="D305" s="54">
        <f>C305*'Расчет субсидий'!E307</f>
        <v>-2.8334973088720421</v>
      </c>
      <c r="E305" s="50">
        <f t="shared" si="34"/>
        <v>-1.4727272727272727</v>
      </c>
      <c r="F305" s="54">
        <f>'Расчет субсидий'!F307-1</f>
        <v>0</v>
      </c>
      <c r="G305" s="54">
        <f>F305*'Расчет субсидий'!G307</f>
        <v>0</v>
      </c>
      <c r="H305" s="50">
        <f t="shared" si="30"/>
        <v>0</v>
      </c>
      <c r="I305" s="49">
        <f t="shared" si="31"/>
        <v>-2.8334973088720421</v>
      </c>
    </row>
    <row r="306" spans="1:9" ht="15" customHeight="1">
      <c r="A306" s="31" t="s">
        <v>286</v>
      </c>
      <c r="B306" s="47">
        <f>'Расчет субсидий'!L308</f>
        <v>-0.6454545454545455</v>
      </c>
      <c r="C306" s="54">
        <f>'Расчет субсидий'!D308-1</f>
        <v>-0.30002730934662392</v>
      </c>
      <c r="D306" s="54">
        <f>C306*'Расчет субсидий'!E308</f>
        <v>-4.5004096401993587</v>
      </c>
      <c r="E306" s="50">
        <f t="shared" si="34"/>
        <v>-0.6454545454545455</v>
      </c>
      <c r="F306" s="54">
        <f>'Расчет субсидий'!F308-1</f>
        <v>0</v>
      </c>
      <c r="G306" s="54">
        <f>F306*'Расчет субсидий'!G308</f>
        <v>0</v>
      </c>
      <c r="H306" s="50">
        <f t="shared" si="30"/>
        <v>0</v>
      </c>
      <c r="I306" s="49">
        <f t="shared" si="31"/>
        <v>-4.5004096401993587</v>
      </c>
    </row>
    <row r="307" spans="1:9" ht="15" customHeight="1">
      <c r="A307" s="31" t="s">
        <v>287</v>
      </c>
      <c r="B307" s="47">
        <f>'Расчет субсидий'!L309</f>
        <v>-2.7272727272727337E-2</v>
      </c>
      <c r="C307" s="54">
        <f>'Расчет субсидий'!D309-1</f>
        <v>-2.6982710809963728E-2</v>
      </c>
      <c r="D307" s="54">
        <f>C307*'Расчет субсидий'!E309</f>
        <v>-0.40474066214945592</v>
      </c>
      <c r="E307" s="50">
        <f t="shared" si="34"/>
        <v>-2.7272727272727337E-2</v>
      </c>
      <c r="F307" s="54">
        <f>'Расчет субсидий'!F309-1</f>
        <v>0</v>
      </c>
      <c r="G307" s="54">
        <f>F307*'Расчет субсидий'!G309</f>
        <v>0</v>
      </c>
      <c r="H307" s="50">
        <f t="shared" si="30"/>
        <v>0</v>
      </c>
      <c r="I307" s="49">
        <f t="shared" si="31"/>
        <v>-0.40474066214945592</v>
      </c>
    </row>
    <row r="308" spans="1:9" ht="15" customHeight="1">
      <c r="A308" s="31" t="s">
        <v>288</v>
      </c>
      <c r="B308" s="47">
        <f>'Расчет субсидий'!L310</f>
        <v>-9.5545454545454547</v>
      </c>
      <c r="C308" s="54">
        <f>'Расчет субсидий'!D310-1</f>
        <v>-0.26691042047531999</v>
      </c>
      <c r="D308" s="54">
        <f>C308*'Расчет субсидий'!E310</f>
        <v>-4.0036563071298001</v>
      </c>
      <c r="E308" s="50">
        <f t="shared" si="34"/>
        <v>-9.5545454545454547</v>
      </c>
      <c r="F308" s="54">
        <f>'Расчет субсидий'!F310-1</f>
        <v>0</v>
      </c>
      <c r="G308" s="54">
        <f>F308*'Расчет субсидий'!G310</f>
        <v>0</v>
      </c>
      <c r="H308" s="50">
        <f t="shared" si="30"/>
        <v>0</v>
      </c>
      <c r="I308" s="49">
        <f t="shared" si="31"/>
        <v>-4.0036563071298001</v>
      </c>
    </row>
    <row r="309" spans="1:9" ht="15" customHeight="1">
      <c r="A309" s="31" t="s">
        <v>289</v>
      </c>
      <c r="B309" s="47">
        <f>'Расчет субсидий'!L311</f>
        <v>-48.7</v>
      </c>
      <c r="C309" s="54">
        <f>'Расчет субсидий'!D311-1</f>
        <v>-0.78007662835249048</v>
      </c>
      <c r="D309" s="54">
        <f>C309*'Расчет субсидий'!E311</f>
        <v>-11.701149425287356</v>
      </c>
      <c r="E309" s="50">
        <f t="shared" si="34"/>
        <v>-48.7</v>
      </c>
      <c r="F309" s="54">
        <f>'Расчет субсидий'!F311-1</f>
        <v>0</v>
      </c>
      <c r="G309" s="54">
        <f>F309*'Расчет субсидий'!G311</f>
        <v>0</v>
      </c>
      <c r="H309" s="50">
        <f t="shared" si="30"/>
        <v>0</v>
      </c>
      <c r="I309" s="49">
        <f t="shared" si="31"/>
        <v>-11.701149425287356</v>
      </c>
    </row>
    <row r="310" spans="1:9" ht="15" customHeight="1">
      <c r="A310" s="31" t="s">
        <v>290</v>
      </c>
      <c r="B310" s="47">
        <f>'Расчет субсидий'!L312</f>
        <v>-18.436363636363637</v>
      </c>
      <c r="C310" s="54">
        <f>'Расчет субсидий'!D312-1</f>
        <v>-0.28874117158288326</v>
      </c>
      <c r="D310" s="54">
        <f>C310*'Расчет субсидий'!E312</f>
        <v>-4.3311175737432492</v>
      </c>
      <c r="E310" s="50">
        <f t="shared" si="34"/>
        <v>-18.436363636363637</v>
      </c>
      <c r="F310" s="54">
        <f>'Расчет субсидий'!F312-1</f>
        <v>0</v>
      </c>
      <c r="G310" s="54">
        <f>F310*'Расчет субсидий'!G312</f>
        <v>0</v>
      </c>
      <c r="H310" s="50">
        <f t="shared" si="30"/>
        <v>0</v>
      </c>
      <c r="I310" s="49">
        <f t="shared" si="31"/>
        <v>-4.3311175737432492</v>
      </c>
    </row>
    <row r="311" spans="1:9" ht="15" customHeight="1">
      <c r="A311" s="31" t="s">
        <v>291</v>
      </c>
      <c r="B311" s="47">
        <f>'Расчет субсидий'!L313</f>
        <v>-0.13636363636363669</v>
      </c>
      <c r="C311" s="54">
        <f>'Расчет субсидий'!D313-1</f>
        <v>-4.009816563370916E-2</v>
      </c>
      <c r="D311" s="54">
        <f>C311*'Расчет субсидий'!E313</f>
        <v>-0.60147248450563739</v>
      </c>
      <c r="E311" s="50">
        <f t="shared" si="34"/>
        <v>-0.13636363636363669</v>
      </c>
      <c r="F311" s="54">
        <f>'Расчет субсидий'!F313-1</f>
        <v>0</v>
      </c>
      <c r="G311" s="54">
        <f>F311*'Расчет субсидий'!G313</f>
        <v>0</v>
      </c>
      <c r="H311" s="50">
        <f t="shared" si="30"/>
        <v>0</v>
      </c>
      <c r="I311" s="49">
        <f t="shared" si="31"/>
        <v>-0.60147248450563739</v>
      </c>
    </row>
    <row r="312" spans="1:9" ht="15" customHeight="1">
      <c r="A312" s="31" t="s">
        <v>292</v>
      </c>
      <c r="B312" s="47">
        <f>'Расчет субсидий'!L314</f>
        <v>-2.627272727272727</v>
      </c>
      <c r="C312" s="54">
        <f>'Расчет субсидий'!D314-1</f>
        <v>-0.4061978103544257</v>
      </c>
      <c r="D312" s="54">
        <f>C312*'Расчет субсидий'!E314</f>
        <v>-6.0929671553163853</v>
      </c>
      <c r="E312" s="50">
        <f t="shared" si="34"/>
        <v>-2.627272727272727</v>
      </c>
      <c r="F312" s="54">
        <f>'Расчет субсидий'!F314-1</f>
        <v>0</v>
      </c>
      <c r="G312" s="54">
        <f>F312*'Расчет субсидий'!G314</f>
        <v>0</v>
      </c>
      <c r="H312" s="50">
        <f t="shared" si="30"/>
        <v>0</v>
      </c>
      <c r="I312" s="49">
        <f t="shared" si="31"/>
        <v>-6.0929671553163853</v>
      </c>
    </row>
    <row r="313" spans="1:9" ht="15" customHeight="1">
      <c r="A313" s="31" t="s">
        <v>293</v>
      </c>
      <c r="B313" s="47">
        <f>'Расчет субсидий'!L315</f>
        <v>7.4909090909090921</v>
      </c>
      <c r="C313" s="54">
        <f>'Расчет субсидий'!D315-1</f>
        <v>0.29712946267580231</v>
      </c>
      <c r="D313" s="54">
        <f>C313*'Расчет субсидий'!E315</f>
        <v>4.4569419401370345</v>
      </c>
      <c r="E313" s="50">
        <f t="shared" si="34"/>
        <v>7.4909090909090921</v>
      </c>
      <c r="F313" s="54">
        <f>'Расчет субсидий'!F315-1</f>
        <v>0</v>
      </c>
      <c r="G313" s="54">
        <f>F313*'Расчет субсидий'!G315</f>
        <v>0</v>
      </c>
      <c r="H313" s="50">
        <f t="shared" ref="H313:H376" si="35">$B313*G313/$I313</f>
        <v>0</v>
      </c>
      <c r="I313" s="49">
        <f t="shared" ref="I313:I376" si="36">D313+G313</f>
        <v>4.4569419401370345</v>
      </c>
    </row>
    <row r="314" spans="1:9" ht="15" customHeight="1">
      <c r="A314" s="31" t="s">
        <v>294</v>
      </c>
      <c r="B314" s="47">
        <f>'Расчет субсидий'!L316</f>
        <v>-0.98181818181818148</v>
      </c>
      <c r="C314" s="54">
        <f>'Расчет субсидий'!D316-1</f>
        <v>-0.25824144432383023</v>
      </c>
      <c r="D314" s="54">
        <f>C314*'Расчет субсидий'!E316</f>
        <v>-3.8736216648574535</v>
      </c>
      <c r="E314" s="50">
        <f t="shared" si="34"/>
        <v>-0.98181818181818148</v>
      </c>
      <c r="F314" s="54">
        <f>'Расчет субсидий'!F316-1</f>
        <v>0</v>
      </c>
      <c r="G314" s="54">
        <f>F314*'Расчет субсидий'!G316</f>
        <v>0</v>
      </c>
      <c r="H314" s="50">
        <f t="shared" si="35"/>
        <v>0</v>
      </c>
      <c r="I314" s="49">
        <f t="shared" si="36"/>
        <v>-3.8736216648574535</v>
      </c>
    </row>
    <row r="315" spans="1:9" ht="15" customHeight="1">
      <c r="A315" s="30" t="s">
        <v>295</v>
      </c>
      <c r="B315" s="51"/>
      <c r="C315" s="52"/>
      <c r="D315" s="52"/>
      <c r="E315" s="53"/>
      <c r="F315" s="53"/>
      <c r="G315" s="53"/>
      <c r="H315" s="53"/>
      <c r="I315" s="53"/>
    </row>
    <row r="316" spans="1:9" ht="15" customHeight="1">
      <c r="A316" s="31" t="s">
        <v>296</v>
      </c>
      <c r="B316" s="47">
        <f>'Расчет субсидий'!L318</f>
        <v>-0.19090909090909092</v>
      </c>
      <c r="C316" s="54">
        <f>'Расчет субсидий'!D318-1</f>
        <v>-0.10858468677494204</v>
      </c>
      <c r="D316" s="54">
        <f>C316*'Расчет субсидий'!E318</f>
        <v>-1.6287703016241306</v>
      </c>
      <c r="E316" s="50">
        <f t="shared" ref="E316:E330" si="37">$B316*D316/$I316</f>
        <v>-0.19090909090909092</v>
      </c>
      <c r="F316" s="54">
        <f>'Расчет субсидий'!F318-1</f>
        <v>0</v>
      </c>
      <c r="G316" s="54">
        <f>F316*'Расчет субсидий'!G318</f>
        <v>0</v>
      </c>
      <c r="H316" s="50">
        <f t="shared" si="35"/>
        <v>0</v>
      </c>
      <c r="I316" s="49">
        <f t="shared" si="36"/>
        <v>-1.6287703016241306</v>
      </c>
    </row>
    <row r="317" spans="1:9" ht="15" customHeight="1">
      <c r="A317" s="31" t="s">
        <v>297</v>
      </c>
      <c r="B317" s="47">
        <f>'Расчет субсидий'!L319</f>
        <v>-2.1363636363636367</v>
      </c>
      <c r="C317" s="54">
        <f>'Расчет субсидий'!D319-1</f>
        <v>-0.36309645709604754</v>
      </c>
      <c r="D317" s="54">
        <f>C317*'Расчет субсидий'!E319</f>
        <v>-5.4464468564407129</v>
      </c>
      <c r="E317" s="50">
        <f t="shared" si="37"/>
        <v>-2.1363636363636367</v>
      </c>
      <c r="F317" s="54">
        <f>'Расчет субсидий'!F319-1</f>
        <v>0</v>
      </c>
      <c r="G317" s="54">
        <f>F317*'Расчет субсидий'!G319</f>
        <v>0</v>
      </c>
      <c r="H317" s="50">
        <f t="shared" si="35"/>
        <v>0</v>
      </c>
      <c r="I317" s="49">
        <f t="shared" si="36"/>
        <v>-5.4464468564407129</v>
      </c>
    </row>
    <row r="318" spans="1:9" ht="15" customHeight="1">
      <c r="A318" s="31" t="s">
        <v>298</v>
      </c>
      <c r="B318" s="47">
        <f>'Расчет субсидий'!L320</f>
        <v>-1.0545454545454547</v>
      </c>
      <c r="C318" s="54">
        <f>'Расчет субсидий'!D320-1</f>
        <v>-8.4850264239577311E-2</v>
      </c>
      <c r="D318" s="54">
        <f>C318*'Расчет субсидий'!E320</f>
        <v>-1.2727539635936598</v>
      </c>
      <c r="E318" s="50">
        <f t="shared" si="37"/>
        <v>-1.0545454545454547</v>
      </c>
      <c r="F318" s="54">
        <f>'Расчет субсидий'!F320-1</f>
        <v>0</v>
      </c>
      <c r="G318" s="54">
        <f>F318*'Расчет субсидий'!G320</f>
        <v>0</v>
      </c>
      <c r="H318" s="50">
        <f t="shared" si="35"/>
        <v>0</v>
      </c>
      <c r="I318" s="49">
        <f t="shared" si="36"/>
        <v>-1.2727539635936598</v>
      </c>
    </row>
    <row r="319" spans="1:9" ht="15" customHeight="1">
      <c r="A319" s="31" t="s">
        <v>299</v>
      </c>
      <c r="B319" s="47">
        <f>'Расчет субсидий'!L321</f>
        <v>-44.527272727272731</v>
      </c>
      <c r="C319" s="54">
        <f>'Расчет субсидий'!D321-1</f>
        <v>-0.64107308048103606</v>
      </c>
      <c r="D319" s="54">
        <f>C319*'Расчет субсидий'!E321</f>
        <v>-9.6160962072155414</v>
      </c>
      <c r="E319" s="50">
        <f t="shared" si="37"/>
        <v>-44.527272727272731</v>
      </c>
      <c r="F319" s="54">
        <f>'Расчет субсидий'!F321-1</f>
        <v>0</v>
      </c>
      <c r="G319" s="54">
        <f>F319*'Расчет субсидий'!G321</f>
        <v>0</v>
      </c>
      <c r="H319" s="50">
        <f t="shared" si="35"/>
        <v>0</v>
      </c>
      <c r="I319" s="49">
        <f t="shared" si="36"/>
        <v>-9.6160962072155414</v>
      </c>
    </row>
    <row r="320" spans="1:9" ht="15" customHeight="1">
      <c r="A320" s="31" t="s">
        <v>300</v>
      </c>
      <c r="B320" s="47">
        <f>'Расчет субсидий'!L322</f>
        <v>-40.181818181818187</v>
      </c>
      <c r="C320" s="54">
        <f>'Расчет субсидий'!D322-1</f>
        <v>-0.60240000000000005</v>
      </c>
      <c r="D320" s="54">
        <f>C320*'Расчет субсидий'!E322</f>
        <v>-9.0360000000000014</v>
      </c>
      <c r="E320" s="50">
        <f t="shared" si="37"/>
        <v>-40.181818181818187</v>
      </c>
      <c r="F320" s="54">
        <f>'Расчет субсидий'!F322-1</f>
        <v>0</v>
      </c>
      <c r="G320" s="54">
        <f>F320*'Расчет субсидий'!G322</f>
        <v>0</v>
      </c>
      <c r="H320" s="50">
        <f t="shared" si="35"/>
        <v>0</v>
      </c>
      <c r="I320" s="49">
        <f t="shared" si="36"/>
        <v>-9.0360000000000014</v>
      </c>
    </row>
    <row r="321" spans="1:9" ht="15" customHeight="1">
      <c r="A321" s="31" t="s">
        <v>301</v>
      </c>
      <c r="B321" s="47">
        <f>'Расчет субсидий'!L323</f>
        <v>4.8090909090909051</v>
      </c>
      <c r="C321" s="54">
        <f>'Расчет субсидий'!D323-1</f>
        <v>0.15269320843091339</v>
      </c>
      <c r="D321" s="54">
        <f>C321*'Расчет субсидий'!E323</f>
        <v>2.2903981264637006</v>
      </c>
      <c r="E321" s="50">
        <f t="shared" si="37"/>
        <v>4.8090909090909051</v>
      </c>
      <c r="F321" s="54">
        <f>'Расчет субсидий'!F323-1</f>
        <v>0</v>
      </c>
      <c r="G321" s="54">
        <f>F321*'Расчет субсидий'!G323</f>
        <v>0</v>
      </c>
      <c r="H321" s="50">
        <f t="shared" si="35"/>
        <v>0</v>
      </c>
      <c r="I321" s="49">
        <f t="shared" si="36"/>
        <v>2.2903981264637006</v>
      </c>
    </row>
    <row r="322" spans="1:9" ht="15" customHeight="1">
      <c r="A322" s="31" t="s">
        <v>302</v>
      </c>
      <c r="B322" s="47">
        <f>'Расчет субсидий'!L324</f>
        <v>8.181818181818179E-2</v>
      </c>
      <c r="C322" s="54">
        <f>'Расчет субсидий'!D324-1</f>
        <v>0.20339032375409238</v>
      </c>
      <c r="D322" s="54">
        <f>C322*'Расчет субсидий'!E324</f>
        <v>3.0508548563113855</v>
      </c>
      <c r="E322" s="50">
        <f t="shared" si="37"/>
        <v>8.181818181818179E-2</v>
      </c>
      <c r="F322" s="54">
        <f>'Расчет субсидий'!F324-1</f>
        <v>0</v>
      </c>
      <c r="G322" s="54">
        <f>F322*'Расчет субсидий'!G324</f>
        <v>0</v>
      </c>
      <c r="H322" s="50">
        <f t="shared" si="35"/>
        <v>0</v>
      </c>
      <c r="I322" s="49">
        <f t="shared" si="36"/>
        <v>3.0508548563113855</v>
      </c>
    </row>
    <row r="323" spans="1:9" ht="15" customHeight="1">
      <c r="A323" s="31" t="s">
        <v>303</v>
      </c>
      <c r="B323" s="47">
        <f>'Расчет субсидий'!L325</f>
        <v>-20.9</v>
      </c>
      <c r="C323" s="54">
        <f>'Расчет субсидий'!D325-1</f>
        <v>-0.72423208191126287</v>
      </c>
      <c r="D323" s="54">
        <f>C323*'Расчет субсидий'!E325</f>
        <v>-10.863481228668944</v>
      </c>
      <c r="E323" s="50">
        <f t="shared" si="37"/>
        <v>-20.9</v>
      </c>
      <c r="F323" s="54">
        <f>'Расчет субсидий'!F325-1</f>
        <v>0</v>
      </c>
      <c r="G323" s="54">
        <f>F323*'Расчет субсидий'!G325</f>
        <v>0</v>
      </c>
      <c r="H323" s="50">
        <f t="shared" si="35"/>
        <v>0</v>
      </c>
      <c r="I323" s="49">
        <f t="shared" si="36"/>
        <v>-10.863481228668944</v>
      </c>
    </row>
    <row r="324" spans="1:9" ht="15" customHeight="1">
      <c r="A324" s="31" t="s">
        <v>304</v>
      </c>
      <c r="B324" s="47">
        <f>'Расчет субсидий'!L326</f>
        <v>-26.563636363636363</v>
      </c>
      <c r="C324" s="54">
        <f>'Расчет субсидий'!D326-1</f>
        <v>-0.43271088216355447</v>
      </c>
      <c r="D324" s="54">
        <f>C324*'Расчет субсидий'!E326</f>
        <v>-6.4906632324533167</v>
      </c>
      <c r="E324" s="50">
        <f t="shared" si="37"/>
        <v>-26.563636363636363</v>
      </c>
      <c r="F324" s="54">
        <f>'Расчет субсидий'!F326-1</f>
        <v>0</v>
      </c>
      <c r="G324" s="54">
        <f>F324*'Расчет субсидий'!G326</f>
        <v>0</v>
      </c>
      <c r="H324" s="50">
        <f t="shared" si="35"/>
        <v>0</v>
      </c>
      <c r="I324" s="49">
        <f t="shared" si="36"/>
        <v>-6.4906632324533167</v>
      </c>
    </row>
    <row r="325" spans="1:9" ht="15" customHeight="1">
      <c r="A325" s="31" t="s">
        <v>305</v>
      </c>
      <c r="B325" s="47">
        <f>'Расчет субсидий'!L327</f>
        <v>2.8909090909090907</v>
      </c>
      <c r="C325" s="54">
        <f>'Расчет субсидий'!D327-1</f>
        <v>0.23104166666666659</v>
      </c>
      <c r="D325" s="54">
        <f>C325*'Расчет субсидий'!E327</f>
        <v>3.4656249999999988</v>
      </c>
      <c r="E325" s="50">
        <f t="shared" si="37"/>
        <v>2.8909090909090907</v>
      </c>
      <c r="F325" s="54">
        <f>'Расчет субсидий'!F327-1</f>
        <v>0</v>
      </c>
      <c r="G325" s="54">
        <f>F325*'Расчет субсидий'!G327</f>
        <v>0</v>
      </c>
      <c r="H325" s="50">
        <f t="shared" si="35"/>
        <v>0</v>
      </c>
      <c r="I325" s="49">
        <f t="shared" si="36"/>
        <v>3.4656249999999988</v>
      </c>
    </row>
    <row r="326" spans="1:9" ht="15" customHeight="1">
      <c r="A326" s="31" t="s">
        <v>306</v>
      </c>
      <c r="B326" s="47">
        <f>'Расчет субсидий'!L328</f>
        <v>15.818181818181813</v>
      </c>
      <c r="C326" s="54">
        <f>'Расчет субсидий'!D328-1</f>
        <v>0.22114114114114103</v>
      </c>
      <c r="D326" s="54">
        <f>C326*'Расчет субсидий'!E328</f>
        <v>3.3171171171171157</v>
      </c>
      <c r="E326" s="50">
        <f t="shared" si="37"/>
        <v>15.818181818181813</v>
      </c>
      <c r="F326" s="54">
        <f>'Расчет субсидий'!F328-1</f>
        <v>0</v>
      </c>
      <c r="G326" s="54">
        <f>F326*'Расчет субсидий'!G328</f>
        <v>0</v>
      </c>
      <c r="H326" s="50">
        <f t="shared" si="35"/>
        <v>0</v>
      </c>
      <c r="I326" s="49">
        <f t="shared" si="36"/>
        <v>3.3171171171171157</v>
      </c>
    </row>
    <row r="327" spans="1:9" ht="15" customHeight="1">
      <c r="A327" s="31" t="s">
        <v>307</v>
      </c>
      <c r="B327" s="47">
        <f>'Расчет субсидий'!L329</f>
        <v>-57.454545454545467</v>
      </c>
      <c r="C327" s="54">
        <f>'Расчет субсидий'!D329-1</f>
        <v>-0.71223513328776489</v>
      </c>
      <c r="D327" s="54">
        <f>C327*'Расчет субсидий'!E329</f>
        <v>-10.683526999316474</v>
      </c>
      <c r="E327" s="50">
        <f t="shared" si="37"/>
        <v>-57.454545454545475</v>
      </c>
      <c r="F327" s="54">
        <f>'Расчет субсидий'!F329-1</f>
        <v>0</v>
      </c>
      <c r="G327" s="54">
        <f>F327*'Расчет субсидий'!G329</f>
        <v>0</v>
      </c>
      <c r="H327" s="50">
        <f t="shared" si="35"/>
        <v>0</v>
      </c>
      <c r="I327" s="49">
        <f t="shared" si="36"/>
        <v>-10.683526999316474</v>
      </c>
    </row>
    <row r="328" spans="1:9" ht="15" customHeight="1">
      <c r="A328" s="31" t="s">
        <v>308</v>
      </c>
      <c r="B328" s="47">
        <f>'Расчет субсидий'!L330</f>
        <v>-15.927272727272737</v>
      </c>
      <c r="C328" s="54">
        <f>'Расчет субсидий'!D330-1</f>
        <v>-0.24671052631578949</v>
      </c>
      <c r="D328" s="54">
        <f>C328*'Расчет субсидий'!E330</f>
        <v>-3.7006578947368425</v>
      </c>
      <c r="E328" s="50">
        <f t="shared" si="37"/>
        <v>-15.927272727272737</v>
      </c>
      <c r="F328" s="54">
        <f>'Расчет субсидий'!F330-1</f>
        <v>0</v>
      </c>
      <c r="G328" s="54">
        <f>F328*'Расчет субсидий'!G330</f>
        <v>0</v>
      </c>
      <c r="H328" s="50">
        <f t="shared" si="35"/>
        <v>0</v>
      </c>
      <c r="I328" s="49">
        <f t="shared" si="36"/>
        <v>-3.7006578947368425</v>
      </c>
    </row>
    <row r="329" spans="1:9" ht="15" customHeight="1">
      <c r="A329" s="31" t="s">
        <v>309</v>
      </c>
      <c r="B329" s="47">
        <f>'Расчет субсидий'!L331</f>
        <v>0.35454545454545894</v>
      </c>
      <c r="C329" s="54">
        <f>'Расчет субсидий'!D331-1</f>
        <v>4.1208791208791062E-3</v>
      </c>
      <c r="D329" s="54">
        <f>C329*'Расчет субсидий'!E331</f>
        <v>6.1813186813186594E-2</v>
      </c>
      <c r="E329" s="50">
        <f t="shared" si="37"/>
        <v>0.35454545454545894</v>
      </c>
      <c r="F329" s="54">
        <f>'Расчет субсидий'!F331-1</f>
        <v>0</v>
      </c>
      <c r="G329" s="54">
        <f>F329*'Расчет субсидий'!G331</f>
        <v>0</v>
      </c>
      <c r="H329" s="50">
        <f t="shared" si="35"/>
        <v>0</v>
      </c>
      <c r="I329" s="49">
        <f t="shared" si="36"/>
        <v>6.1813186813186594E-2</v>
      </c>
    </row>
    <row r="330" spans="1:9" ht="15" customHeight="1">
      <c r="A330" s="31" t="s">
        <v>310</v>
      </c>
      <c r="B330" s="47">
        <f>'Расчет субсидий'!L332</f>
        <v>-15.409090909090907</v>
      </c>
      <c r="C330" s="54">
        <f>'Расчет субсидий'!D332-1</f>
        <v>-0.32952924393723249</v>
      </c>
      <c r="D330" s="54">
        <f>C330*'Расчет субсидий'!E332</f>
        <v>-4.9429386590584876</v>
      </c>
      <c r="E330" s="50">
        <f t="shared" si="37"/>
        <v>-15.409090909090908</v>
      </c>
      <c r="F330" s="54">
        <f>'Расчет субсидий'!F332-1</f>
        <v>0</v>
      </c>
      <c r="G330" s="54">
        <f>F330*'Расчет субсидий'!G332</f>
        <v>0</v>
      </c>
      <c r="H330" s="50">
        <f t="shared" si="35"/>
        <v>0</v>
      </c>
      <c r="I330" s="49">
        <f t="shared" si="36"/>
        <v>-4.9429386590584876</v>
      </c>
    </row>
    <row r="331" spans="1:9" ht="15" customHeight="1">
      <c r="A331" s="30" t="s">
        <v>311</v>
      </c>
      <c r="B331" s="51"/>
      <c r="C331" s="52"/>
      <c r="D331" s="52"/>
      <c r="E331" s="53"/>
      <c r="F331" s="53"/>
      <c r="G331" s="53"/>
      <c r="H331" s="53"/>
      <c r="I331" s="53"/>
    </row>
    <row r="332" spans="1:9" ht="15" customHeight="1">
      <c r="A332" s="31" t="s">
        <v>312</v>
      </c>
      <c r="B332" s="47">
        <f>'Расчет субсидий'!L334</f>
        <v>-48.300000000000011</v>
      </c>
      <c r="C332" s="54">
        <f>'Расчет субсидий'!D334-1</f>
        <v>-0.40833333333333333</v>
      </c>
      <c r="D332" s="54">
        <f>C332*'Расчет субсидий'!E334</f>
        <v>-6.125</v>
      </c>
      <c r="E332" s="50">
        <f t="shared" ref="E332:E342" si="38">$B332*D332/$I332</f>
        <v>-48.300000000000011</v>
      </c>
      <c r="F332" s="54">
        <f>'Расчет субсидий'!F334-1</f>
        <v>0</v>
      </c>
      <c r="G332" s="54">
        <f>F332*'Расчет субсидий'!G334</f>
        <v>0</v>
      </c>
      <c r="H332" s="50">
        <f t="shared" si="35"/>
        <v>0</v>
      </c>
      <c r="I332" s="49">
        <f t="shared" si="36"/>
        <v>-6.125</v>
      </c>
    </row>
    <row r="333" spans="1:9" ht="15" customHeight="1">
      <c r="A333" s="31" t="s">
        <v>313</v>
      </c>
      <c r="B333" s="47">
        <f>'Расчет субсидий'!L335</f>
        <v>-10.245454545454521</v>
      </c>
      <c r="C333" s="54">
        <f>'Расчет субсидий'!D335-1</f>
        <v>-0.10126582278481022</v>
      </c>
      <c r="D333" s="54">
        <f>C333*'Расчет субсидий'!E335</f>
        <v>-1.5189873417721533</v>
      </c>
      <c r="E333" s="50">
        <f t="shared" si="38"/>
        <v>-10.245454545454521</v>
      </c>
      <c r="F333" s="54">
        <f>'Расчет субсидий'!F335-1</f>
        <v>0</v>
      </c>
      <c r="G333" s="54">
        <f>F333*'Расчет субсидий'!G335</f>
        <v>0</v>
      </c>
      <c r="H333" s="50">
        <f t="shared" si="35"/>
        <v>0</v>
      </c>
      <c r="I333" s="49">
        <f t="shared" si="36"/>
        <v>-1.5189873417721533</v>
      </c>
    </row>
    <row r="334" spans="1:9" ht="15" customHeight="1">
      <c r="A334" s="31" t="s">
        <v>266</v>
      </c>
      <c r="B334" s="47">
        <f>'Расчет субсидий'!L336</f>
        <v>-56.336363636363629</v>
      </c>
      <c r="C334" s="54">
        <f>'Расчет субсидий'!D336-1</f>
        <v>-0.63179916317991625</v>
      </c>
      <c r="D334" s="54">
        <f>C334*'Расчет субсидий'!E336</f>
        <v>-9.4769874476987432</v>
      </c>
      <c r="E334" s="50">
        <f t="shared" si="38"/>
        <v>-56.336363636363629</v>
      </c>
      <c r="F334" s="54">
        <f>'Расчет субсидий'!F336-1</f>
        <v>0</v>
      </c>
      <c r="G334" s="54">
        <f>F334*'Расчет субсидий'!G336</f>
        <v>0</v>
      </c>
      <c r="H334" s="50">
        <f t="shared" si="35"/>
        <v>0</v>
      </c>
      <c r="I334" s="49">
        <f t="shared" si="36"/>
        <v>-9.4769874476987432</v>
      </c>
    </row>
    <row r="335" spans="1:9" ht="15" customHeight="1">
      <c r="A335" s="31" t="s">
        <v>314</v>
      </c>
      <c r="B335" s="47">
        <f>'Расчет субсидий'!L337</f>
        <v>-9.0909090909576662E-3</v>
      </c>
      <c r="C335" s="54">
        <f>'Расчет субсидий'!D337-1</f>
        <v>0</v>
      </c>
      <c r="D335" s="54">
        <f>C335*'Расчет субсидий'!E337</f>
        <v>0</v>
      </c>
      <c r="E335" s="50" t="e">
        <f t="shared" si="38"/>
        <v>#DIV/0!</v>
      </c>
      <c r="F335" s="54">
        <f>'Расчет субсидий'!F337-1</f>
        <v>0</v>
      </c>
      <c r="G335" s="54">
        <f>F335*'Расчет субсидий'!G337</f>
        <v>0</v>
      </c>
      <c r="H335" s="50" t="e">
        <f t="shared" si="35"/>
        <v>#DIV/0!</v>
      </c>
      <c r="I335" s="49">
        <f t="shared" si="36"/>
        <v>0</v>
      </c>
    </row>
    <row r="336" spans="1:9" ht="15" customHeight="1">
      <c r="A336" s="31" t="s">
        <v>315</v>
      </c>
      <c r="B336" s="47">
        <f>'Расчет субсидий'!L338</f>
        <v>-47.363636363636374</v>
      </c>
      <c r="C336" s="54">
        <f>'Расчет субсидий'!D338-1</f>
        <v>-0.31030070377479213</v>
      </c>
      <c r="D336" s="54">
        <f>C336*'Расчет субсидий'!E338</f>
        <v>-4.6545105566218821</v>
      </c>
      <c r="E336" s="50">
        <f t="shared" si="38"/>
        <v>-47.363636363636374</v>
      </c>
      <c r="F336" s="54">
        <f>'Расчет субсидий'!F338-1</f>
        <v>0</v>
      </c>
      <c r="G336" s="54">
        <f>F336*'Расчет субсидий'!G338</f>
        <v>0</v>
      </c>
      <c r="H336" s="50">
        <f t="shared" si="35"/>
        <v>0</v>
      </c>
      <c r="I336" s="49">
        <f t="shared" si="36"/>
        <v>-4.6545105566218821</v>
      </c>
    </row>
    <row r="337" spans="1:9" ht="15" customHeight="1">
      <c r="A337" s="31" t="s">
        <v>316</v>
      </c>
      <c r="B337" s="47">
        <f>'Расчет субсидий'!L339</f>
        <v>45.390909090909105</v>
      </c>
      <c r="C337" s="54">
        <f>'Расчет субсидий'!D339-1</f>
        <v>0.30000000000000004</v>
      </c>
      <c r="D337" s="54">
        <f>C337*'Расчет субсидий'!E339</f>
        <v>4.5000000000000009</v>
      </c>
      <c r="E337" s="50">
        <f t="shared" si="38"/>
        <v>45.390909090909105</v>
      </c>
      <c r="F337" s="54">
        <f>'Расчет субсидий'!F339-1</f>
        <v>0</v>
      </c>
      <c r="G337" s="54">
        <f>F337*'Расчет субсидий'!G339</f>
        <v>0</v>
      </c>
      <c r="H337" s="50">
        <f t="shared" si="35"/>
        <v>0</v>
      </c>
      <c r="I337" s="49">
        <f t="shared" si="36"/>
        <v>4.5000000000000009</v>
      </c>
    </row>
    <row r="338" spans="1:9" ht="15" customHeight="1">
      <c r="A338" s="31" t="s">
        <v>317</v>
      </c>
      <c r="B338" s="47">
        <f>'Расчет субсидий'!L340</f>
        <v>-13.536363636363632</v>
      </c>
      <c r="C338" s="54">
        <f>'Расчет субсидий'!D340-1</f>
        <v>-0.12147187957348948</v>
      </c>
      <c r="D338" s="54">
        <f>C338*'Расчет субсидий'!E340</f>
        <v>-1.8220781936023422</v>
      </c>
      <c r="E338" s="50">
        <f t="shared" si="38"/>
        <v>-13.536363636363632</v>
      </c>
      <c r="F338" s="54">
        <f>'Расчет субсидий'!F340-1</f>
        <v>0</v>
      </c>
      <c r="G338" s="54">
        <f>F338*'Расчет субсидий'!G340</f>
        <v>0</v>
      </c>
      <c r="H338" s="50">
        <f t="shared" si="35"/>
        <v>0</v>
      </c>
      <c r="I338" s="49">
        <f t="shared" si="36"/>
        <v>-1.8220781936023422</v>
      </c>
    </row>
    <row r="339" spans="1:9" ht="15" customHeight="1">
      <c r="A339" s="31" t="s">
        <v>318</v>
      </c>
      <c r="B339" s="47">
        <f>'Расчет субсидий'!L341</f>
        <v>-57.536363636363632</v>
      </c>
      <c r="C339" s="54">
        <f>'Расчет субсидий'!D341-1</f>
        <v>-0.56158663883089766</v>
      </c>
      <c r="D339" s="54">
        <f>C339*'Расчет субсидий'!E341</f>
        <v>-8.4237995824634648</v>
      </c>
      <c r="E339" s="50">
        <f t="shared" si="38"/>
        <v>-57.536363636363632</v>
      </c>
      <c r="F339" s="54">
        <f>'Расчет субсидий'!F341-1</f>
        <v>0</v>
      </c>
      <c r="G339" s="54">
        <f>F339*'Расчет субсидий'!G341</f>
        <v>0</v>
      </c>
      <c r="H339" s="50">
        <f t="shared" si="35"/>
        <v>0</v>
      </c>
      <c r="I339" s="49">
        <f t="shared" si="36"/>
        <v>-8.4237995824634648</v>
      </c>
    </row>
    <row r="340" spans="1:9" ht="15" customHeight="1">
      <c r="A340" s="31" t="s">
        <v>319</v>
      </c>
      <c r="B340" s="47">
        <f>'Расчет субсидий'!L342</f>
        <v>24.327272727272714</v>
      </c>
      <c r="C340" s="54">
        <f>'Расчет субсидий'!D342-1</f>
        <v>0.26837209302325582</v>
      </c>
      <c r="D340" s="54">
        <f>C340*'Расчет субсидий'!E342</f>
        <v>4.0255813953488371</v>
      </c>
      <c r="E340" s="50">
        <f t="shared" si="38"/>
        <v>24.327272727272714</v>
      </c>
      <c r="F340" s="54">
        <f>'Расчет субсидий'!F342-1</f>
        <v>0</v>
      </c>
      <c r="G340" s="54">
        <f>F340*'Расчет субсидий'!G342</f>
        <v>0</v>
      </c>
      <c r="H340" s="50">
        <f t="shared" si="35"/>
        <v>0</v>
      </c>
      <c r="I340" s="49">
        <f t="shared" si="36"/>
        <v>4.0255813953488371</v>
      </c>
    </row>
    <row r="341" spans="1:9" ht="15" customHeight="1">
      <c r="A341" s="31" t="s">
        <v>320</v>
      </c>
      <c r="B341" s="47">
        <f>'Расчет субсидий'!L343</f>
        <v>-50.199999999999989</v>
      </c>
      <c r="C341" s="54">
        <f>'Расчет субсидий'!D343-1</f>
        <v>-0.44276457883369325</v>
      </c>
      <c r="D341" s="54">
        <f>C341*'Расчет субсидий'!E343</f>
        <v>-6.6414686825053986</v>
      </c>
      <c r="E341" s="50">
        <f t="shared" si="38"/>
        <v>-50.199999999999989</v>
      </c>
      <c r="F341" s="54">
        <f>'Расчет субсидий'!F343-1</f>
        <v>0</v>
      </c>
      <c r="G341" s="54">
        <f>F341*'Расчет субсидий'!G343</f>
        <v>0</v>
      </c>
      <c r="H341" s="50">
        <f t="shared" si="35"/>
        <v>0</v>
      </c>
      <c r="I341" s="49">
        <f t="shared" si="36"/>
        <v>-6.6414686825053986</v>
      </c>
    </row>
    <row r="342" spans="1:9" ht="15" customHeight="1">
      <c r="A342" s="31" t="s">
        <v>321</v>
      </c>
      <c r="B342" s="47">
        <f>'Расчет субсидий'!L344</f>
        <v>34.890909090909076</v>
      </c>
      <c r="C342" s="54">
        <f>'Расчет субсидий'!D344-1</f>
        <v>0.14586786644565475</v>
      </c>
      <c r="D342" s="54">
        <f>C342*'Расчет субсидий'!E344</f>
        <v>2.1880179966848212</v>
      </c>
      <c r="E342" s="50">
        <f t="shared" si="38"/>
        <v>34.890909090909076</v>
      </c>
      <c r="F342" s="54">
        <f>'Расчет субсидий'!F344-1</f>
        <v>0</v>
      </c>
      <c r="G342" s="54">
        <f>F342*'Расчет субсидий'!G344</f>
        <v>0</v>
      </c>
      <c r="H342" s="50">
        <f t="shared" si="35"/>
        <v>0</v>
      </c>
      <c r="I342" s="49">
        <f t="shared" si="36"/>
        <v>2.1880179966848212</v>
      </c>
    </row>
    <row r="343" spans="1:9" ht="15" customHeight="1">
      <c r="A343" s="30" t="s">
        <v>322</v>
      </c>
      <c r="B343" s="51"/>
      <c r="C343" s="52"/>
      <c r="D343" s="52"/>
      <c r="E343" s="53"/>
      <c r="F343" s="53"/>
      <c r="G343" s="53"/>
      <c r="H343" s="53"/>
      <c r="I343" s="53"/>
    </row>
    <row r="344" spans="1:9" ht="15" customHeight="1">
      <c r="A344" s="31" t="s">
        <v>323</v>
      </c>
      <c r="B344" s="47">
        <f>'Расчет субсидий'!L346</f>
        <v>-34.509090909090901</v>
      </c>
      <c r="C344" s="54">
        <f>'Расчет субсидий'!D346-1</f>
        <v>-0.43329015544041449</v>
      </c>
      <c r="D344" s="54">
        <f>C344*'Расчет субсидий'!E346</f>
        <v>-6.4993523316062172</v>
      </c>
      <c r="E344" s="50">
        <f t="shared" ref="E344:E354" si="39">$B344*D344/$I344</f>
        <v>-34.509090909090901</v>
      </c>
      <c r="F344" s="54">
        <f>'Расчет субсидий'!F346-1</f>
        <v>0</v>
      </c>
      <c r="G344" s="54">
        <f>F344*'Расчет субсидий'!G346</f>
        <v>0</v>
      </c>
      <c r="H344" s="50">
        <f t="shared" si="35"/>
        <v>0</v>
      </c>
      <c r="I344" s="49">
        <f t="shared" si="36"/>
        <v>-6.4993523316062172</v>
      </c>
    </row>
    <row r="345" spans="1:9" ht="15" customHeight="1">
      <c r="A345" s="31" t="s">
        <v>324</v>
      </c>
      <c r="B345" s="47">
        <f>'Расчет субсидий'!L347</f>
        <v>26.300000000000011</v>
      </c>
      <c r="C345" s="54">
        <f>'Расчет субсидий'!D347-1</f>
        <v>0.30000000000000004</v>
      </c>
      <c r="D345" s="54">
        <f>C345*'Расчет субсидий'!E347</f>
        <v>4.5000000000000009</v>
      </c>
      <c r="E345" s="50">
        <f t="shared" si="39"/>
        <v>26.300000000000011</v>
      </c>
      <c r="F345" s="54">
        <f>'Расчет субсидий'!F347-1</f>
        <v>0</v>
      </c>
      <c r="G345" s="54">
        <f>F345*'Расчет субсидий'!G347</f>
        <v>0</v>
      </c>
      <c r="H345" s="50">
        <f t="shared" si="35"/>
        <v>0</v>
      </c>
      <c r="I345" s="49">
        <f t="shared" si="36"/>
        <v>4.5000000000000009</v>
      </c>
    </row>
    <row r="346" spans="1:9" ht="15" customHeight="1">
      <c r="A346" s="31" t="s">
        <v>325</v>
      </c>
      <c r="B346" s="47">
        <f>'Расчет субсидий'!L348</f>
        <v>25.372727272727275</v>
      </c>
      <c r="C346" s="54">
        <f>'Расчет субсидий'!D348-1</f>
        <v>0.22305177111716623</v>
      </c>
      <c r="D346" s="54">
        <f>C346*'Расчет субсидий'!E348</f>
        <v>3.3457765667574932</v>
      </c>
      <c r="E346" s="50">
        <f t="shared" si="39"/>
        <v>25.372727272727275</v>
      </c>
      <c r="F346" s="54">
        <f>'Расчет субсидий'!F348-1</f>
        <v>0</v>
      </c>
      <c r="G346" s="54">
        <f>F346*'Расчет субсидий'!G348</f>
        <v>0</v>
      </c>
      <c r="H346" s="50">
        <f t="shared" si="35"/>
        <v>0</v>
      </c>
      <c r="I346" s="49">
        <f t="shared" si="36"/>
        <v>3.3457765667574932</v>
      </c>
    </row>
    <row r="347" spans="1:9" ht="15" customHeight="1">
      <c r="A347" s="31" t="s">
        <v>326</v>
      </c>
      <c r="B347" s="47">
        <f>'Расчет субсидий'!L349</f>
        <v>-34.927272727272708</v>
      </c>
      <c r="C347" s="54">
        <f>'Расчет субсидий'!D349-1</f>
        <v>-0.32017543859649122</v>
      </c>
      <c r="D347" s="54">
        <f>C347*'Расчет субсидий'!E349</f>
        <v>-4.8026315789473681</v>
      </c>
      <c r="E347" s="50">
        <f t="shared" si="39"/>
        <v>-34.927272727272708</v>
      </c>
      <c r="F347" s="54">
        <f>'Расчет субсидий'!F349-1</f>
        <v>0</v>
      </c>
      <c r="G347" s="54">
        <f>F347*'Расчет субсидий'!G349</f>
        <v>0</v>
      </c>
      <c r="H347" s="50">
        <f t="shared" si="35"/>
        <v>0</v>
      </c>
      <c r="I347" s="49">
        <f t="shared" si="36"/>
        <v>-4.8026315789473681</v>
      </c>
    </row>
    <row r="348" spans="1:9" ht="15" customHeight="1">
      <c r="A348" s="31" t="s">
        <v>327</v>
      </c>
      <c r="B348" s="47">
        <f>'Расчет субсидий'!L350</f>
        <v>-19.509090909090901</v>
      </c>
      <c r="C348" s="54">
        <f>'Расчет субсидий'!D350-1</f>
        <v>-0.30914826498422709</v>
      </c>
      <c r="D348" s="54">
        <f>C348*'Расчет субсидий'!E350</f>
        <v>-4.6372239747634065</v>
      </c>
      <c r="E348" s="50">
        <f t="shared" si="39"/>
        <v>-19.509090909090901</v>
      </c>
      <c r="F348" s="54">
        <f>'Расчет субсидий'!F350-1</f>
        <v>0</v>
      </c>
      <c r="G348" s="54">
        <f>F348*'Расчет субсидий'!G350</f>
        <v>0</v>
      </c>
      <c r="H348" s="50">
        <f t="shared" si="35"/>
        <v>0</v>
      </c>
      <c r="I348" s="49">
        <f t="shared" si="36"/>
        <v>-4.6372239747634065</v>
      </c>
    </row>
    <row r="349" spans="1:9" ht="15" customHeight="1">
      <c r="A349" s="31" t="s">
        <v>328</v>
      </c>
      <c r="B349" s="47">
        <f>'Расчет субсидий'!L351</f>
        <v>-17.954545454545467</v>
      </c>
      <c r="C349" s="54">
        <f>'Расчет субсидий'!D351-1</f>
        <v>-0.21505376344086025</v>
      </c>
      <c r="D349" s="54">
        <f>C349*'Расчет субсидий'!E351</f>
        <v>-3.2258064516129039</v>
      </c>
      <c r="E349" s="50">
        <f t="shared" si="39"/>
        <v>-17.954545454545467</v>
      </c>
      <c r="F349" s="54">
        <f>'Расчет субсидий'!F351-1</f>
        <v>0</v>
      </c>
      <c r="G349" s="54">
        <f>F349*'Расчет субсидий'!G351</f>
        <v>0</v>
      </c>
      <c r="H349" s="50">
        <f t="shared" si="35"/>
        <v>0</v>
      </c>
      <c r="I349" s="49">
        <f t="shared" si="36"/>
        <v>-3.2258064516129039</v>
      </c>
    </row>
    <row r="350" spans="1:9" ht="15" customHeight="1">
      <c r="A350" s="31" t="s">
        <v>329</v>
      </c>
      <c r="B350" s="47">
        <f>'Расчет субсидий'!L352</f>
        <v>-14.609090909090895</v>
      </c>
      <c r="C350" s="54">
        <f>'Расчет субсидий'!D352-1</f>
        <v>-0.15794871794871801</v>
      </c>
      <c r="D350" s="54">
        <f>C350*'Расчет субсидий'!E352</f>
        <v>-2.3692307692307701</v>
      </c>
      <c r="E350" s="50">
        <f t="shared" si="39"/>
        <v>-14.609090909090895</v>
      </c>
      <c r="F350" s="54">
        <f>'Расчет субсидий'!F352-1</f>
        <v>0</v>
      </c>
      <c r="G350" s="54">
        <f>F350*'Расчет субсидий'!G352</f>
        <v>0</v>
      </c>
      <c r="H350" s="50">
        <f t="shared" si="35"/>
        <v>0</v>
      </c>
      <c r="I350" s="49">
        <f t="shared" si="36"/>
        <v>-2.3692307692307701</v>
      </c>
    </row>
    <row r="351" spans="1:9" ht="15" customHeight="1">
      <c r="A351" s="31" t="s">
        <v>330</v>
      </c>
      <c r="B351" s="47">
        <f>'Расчет субсидий'!L353</f>
        <v>-14.918181818181807</v>
      </c>
      <c r="C351" s="54">
        <f>'Расчет субсидий'!D353-1</f>
        <v>-0.22988505747126431</v>
      </c>
      <c r="D351" s="54">
        <f>C351*'Расчет субсидий'!E353</f>
        <v>-3.4482758620689644</v>
      </c>
      <c r="E351" s="50">
        <f t="shared" si="39"/>
        <v>-14.918181818181809</v>
      </c>
      <c r="F351" s="54">
        <f>'Расчет субсидий'!F353-1</f>
        <v>0</v>
      </c>
      <c r="G351" s="54">
        <f>F351*'Расчет субсидий'!G353</f>
        <v>0</v>
      </c>
      <c r="H351" s="50">
        <f t="shared" si="35"/>
        <v>0</v>
      </c>
      <c r="I351" s="49">
        <f t="shared" si="36"/>
        <v>-3.4482758620689644</v>
      </c>
    </row>
    <row r="352" spans="1:9" ht="15" customHeight="1">
      <c r="A352" s="31" t="s">
        <v>331</v>
      </c>
      <c r="B352" s="47">
        <f>'Расчет субсидий'!L354</f>
        <v>-5.4363636363636374</v>
      </c>
      <c r="C352" s="54">
        <f>'Расчет субсидий'!D354-1</f>
        <v>-5.3865558688232618E-2</v>
      </c>
      <c r="D352" s="54">
        <f>C352*'Расчет субсидий'!E354</f>
        <v>-0.80798338032348926</v>
      </c>
      <c r="E352" s="50">
        <f t="shared" si="39"/>
        <v>-5.4363636363636374</v>
      </c>
      <c r="F352" s="54">
        <f>'Расчет субсидий'!F354-1</f>
        <v>0</v>
      </c>
      <c r="G352" s="54">
        <f>F352*'Расчет субсидий'!G354</f>
        <v>0</v>
      </c>
      <c r="H352" s="50">
        <f t="shared" si="35"/>
        <v>0</v>
      </c>
      <c r="I352" s="49">
        <f t="shared" si="36"/>
        <v>-0.80798338032348926</v>
      </c>
    </row>
    <row r="353" spans="1:9" ht="15" customHeight="1">
      <c r="A353" s="31" t="s">
        <v>332</v>
      </c>
      <c r="B353" s="47">
        <f>'Расчет субсидий'!L355</f>
        <v>-24.027272727272731</v>
      </c>
      <c r="C353" s="54">
        <f>'Расчет субсидий'!D355-1</f>
        <v>-0.40625</v>
      </c>
      <c r="D353" s="54">
        <f>C353*'Расчет субсидий'!E355</f>
        <v>-6.09375</v>
      </c>
      <c r="E353" s="50">
        <f t="shared" si="39"/>
        <v>-24.027272727272734</v>
      </c>
      <c r="F353" s="54">
        <f>'Расчет субсидий'!F355-1</f>
        <v>0</v>
      </c>
      <c r="G353" s="54">
        <f>F353*'Расчет субсидий'!G355</f>
        <v>0</v>
      </c>
      <c r="H353" s="50">
        <f t="shared" si="35"/>
        <v>0</v>
      </c>
      <c r="I353" s="49">
        <f t="shared" si="36"/>
        <v>-6.09375</v>
      </c>
    </row>
    <row r="354" spans="1:9" ht="15" customHeight="1">
      <c r="A354" s="31" t="s">
        <v>333</v>
      </c>
      <c r="B354" s="47">
        <f>'Расчет субсидий'!L356</f>
        <v>25.181818181818187</v>
      </c>
      <c r="C354" s="54">
        <f>'Расчет субсидий'!D356-1</f>
        <v>0.30000000000000004</v>
      </c>
      <c r="D354" s="54">
        <f>C354*'Расчет субсидий'!E356</f>
        <v>4.5000000000000009</v>
      </c>
      <c r="E354" s="50">
        <f t="shared" si="39"/>
        <v>25.181818181818187</v>
      </c>
      <c r="F354" s="54">
        <f>'Расчет субсидий'!F356-1</f>
        <v>0</v>
      </c>
      <c r="G354" s="54">
        <f>F354*'Расчет субсидий'!G356</f>
        <v>0</v>
      </c>
      <c r="H354" s="50">
        <f t="shared" si="35"/>
        <v>0</v>
      </c>
      <c r="I354" s="49">
        <f t="shared" si="36"/>
        <v>4.5000000000000009</v>
      </c>
    </row>
    <row r="355" spans="1:9" ht="15" customHeight="1">
      <c r="A355" s="30" t="s">
        <v>334</v>
      </c>
      <c r="B355" s="51"/>
      <c r="C355" s="52"/>
      <c r="D355" s="52"/>
      <c r="E355" s="53"/>
      <c r="F355" s="53"/>
      <c r="G355" s="53"/>
      <c r="H355" s="53"/>
      <c r="I355" s="53"/>
    </row>
    <row r="356" spans="1:9" ht="15" customHeight="1">
      <c r="A356" s="31" t="s">
        <v>335</v>
      </c>
      <c r="B356" s="47">
        <f>'Расчет субсидий'!L358</f>
        <v>14.036363636363646</v>
      </c>
      <c r="C356" s="54">
        <f>'Расчет субсидий'!D358-1</f>
        <v>0.21939393939393925</v>
      </c>
      <c r="D356" s="54">
        <f>C356*'Расчет субсидий'!E358</f>
        <v>3.2909090909090888</v>
      </c>
      <c r="E356" s="50">
        <f t="shared" ref="E356:E365" si="40">$B356*D356/$I356</f>
        <v>14.036363636363646</v>
      </c>
      <c r="F356" s="54">
        <f>'Расчет субсидий'!F358-1</f>
        <v>0</v>
      </c>
      <c r="G356" s="54">
        <f>F356*'Расчет субсидий'!G358</f>
        <v>0</v>
      </c>
      <c r="H356" s="50">
        <f t="shared" si="35"/>
        <v>0</v>
      </c>
      <c r="I356" s="49">
        <f t="shared" si="36"/>
        <v>3.2909090909090888</v>
      </c>
    </row>
    <row r="357" spans="1:9" ht="15" customHeight="1">
      <c r="A357" s="31" t="s">
        <v>50</v>
      </c>
      <c r="B357" s="47">
        <f>'Расчет субсидий'!L359</f>
        <v>-45.109090909090895</v>
      </c>
      <c r="C357" s="54">
        <f>'Расчет субсидий'!D359-1</f>
        <v>-0.30930232558139537</v>
      </c>
      <c r="D357" s="54">
        <f>C357*'Расчет субсидий'!E359</f>
        <v>-4.6395348837209305</v>
      </c>
      <c r="E357" s="50">
        <f t="shared" si="40"/>
        <v>-45.109090909090895</v>
      </c>
      <c r="F357" s="54">
        <f>'Расчет субсидий'!F359-1</f>
        <v>0</v>
      </c>
      <c r="G357" s="54">
        <f>F357*'Расчет субсидий'!G359</f>
        <v>0</v>
      </c>
      <c r="H357" s="50">
        <f t="shared" si="35"/>
        <v>0</v>
      </c>
      <c r="I357" s="49">
        <f t="shared" si="36"/>
        <v>-4.6395348837209305</v>
      </c>
    </row>
    <row r="358" spans="1:9" ht="15" customHeight="1">
      <c r="A358" s="31" t="s">
        <v>336</v>
      </c>
      <c r="B358" s="47">
        <f>'Расчет субсидий'!L360</f>
        <v>-17.072727272727263</v>
      </c>
      <c r="C358" s="54">
        <f>'Расчет субсидий'!D360-1</f>
        <v>-0.22672064777327927</v>
      </c>
      <c r="D358" s="54">
        <f>C358*'Расчет субсидий'!E360</f>
        <v>-3.4008097165991891</v>
      </c>
      <c r="E358" s="50">
        <f t="shared" si="40"/>
        <v>-17.072727272727263</v>
      </c>
      <c r="F358" s="54">
        <f>'Расчет субсидий'!F360-1</f>
        <v>0</v>
      </c>
      <c r="G358" s="54">
        <f>F358*'Расчет субсидий'!G360</f>
        <v>0</v>
      </c>
      <c r="H358" s="50">
        <f t="shared" si="35"/>
        <v>0</v>
      </c>
      <c r="I358" s="49">
        <f t="shared" si="36"/>
        <v>-3.4008097165991891</v>
      </c>
    </row>
    <row r="359" spans="1:9" ht="15" customHeight="1">
      <c r="A359" s="31" t="s">
        <v>337</v>
      </c>
      <c r="B359" s="47">
        <f>'Расчет субсидий'!L361</f>
        <v>-1.4818181818181841</v>
      </c>
      <c r="C359" s="54">
        <f>'Расчет субсидий'!D361-1</f>
        <v>-2.3300970873786464E-2</v>
      </c>
      <c r="D359" s="54">
        <f>C359*'Расчет субсидий'!E361</f>
        <v>-0.34951456310679696</v>
      </c>
      <c r="E359" s="50">
        <f t="shared" si="40"/>
        <v>-1.4818181818181841</v>
      </c>
      <c r="F359" s="54">
        <f>'Расчет субсидий'!F361-1</f>
        <v>0</v>
      </c>
      <c r="G359" s="54">
        <f>F359*'Расчет субсидий'!G361</f>
        <v>0</v>
      </c>
      <c r="H359" s="50">
        <f t="shared" si="35"/>
        <v>0</v>
      </c>
      <c r="I359" s="49">
        <f t="shared" si="36"/>
        <v>-0.34951456310679696</v>
      </c>
    </row>
    <row r="360" spans="1:9" ht="15" customHeight="1">
      <c r="A360" s="31" t="s">
        <v>338</v>
      </c>
      <c r="B360" s="47">
        <f>'Расчет субсидий'!L362</f>
        <v>-16.036363636363646</v>
      </c>
      <c r="C360" s="54">
        <f>'Расчет субсидий'!D362-1</f>
        <v>-0.22912966252220246</v>
      </c>
      <c r="D360" s="54">
        <f>C360*'Расчет субсидий'!E362</f>
        <v>-3.436944937833037</v>
      </c>
      <c r="E360" s="50">
        <f t="shared" si="40"/>
        <v>-16.036363636363646</v>
      </c>
      <c r="F360" s="54">
        <f>'Расчет субсидий'!F362-1</f>
        <v>0</v>
      </c>
      <c r="G360" s="54">
        <f>F360*'Расчет субсидий'!G362</f>
        <v>0</v>
      </c>
      <c r="H360" s="50">
        <f t="shared" si="35"/>
        <v>0</v>
      </c>
      <c r="I360" s="49">
        <f t="shared" si="36"/>
        <v>-3.436944937833037</v>
      </c>
    </row>
    <row r="361" spans="1:9" ht="15" customHeight="1">
      <c r="A361" s="31" t="s">
        <v>339</v>
      </c>
      <c r="B361" s="47">
        <f>'Расчет субсидий'!L363</f>
        <v>-1.0999999999999996</v>
      </c>
      <c r="C361" s="54">
        <f>'Расчет субсидий'!D363-1</f>
        <v>-0.26039501039501034</v>
      </c>
      <c r="D361" s="54">
        <f>C361*'Расчет субсидий'!E363</f>
        <v>-3.9059251559251553</v>
      </c>
      <c r="E361" s="50">
        <f t="shared" si="40"/>
        <v>-1.0999999999999996</v>
      </c>
      <c r="F361" s="54">
        <f>'Расчет субсидий'!F363-1</f>
        <v>0</v>
      </c>
      <c r="G361" s="54">
        <f>F361*'Расчет субсидий'!G363</f>
        <v>0</v>
      </c>
      <c r="H361" s="50">
        <f t="shared" si="35"/>
        <v>0</v>
      </c>
      <c r="I361" s="49">
        <f t="shared" si="36"/>
        <v>-3.9059251559251553</v>
      </c>
    </row>
    <row r="362" spans="1:9" ht="15" customHeight="1">
      <c r="A362" s="31" t="s">
        <v>340</v>
      </c>
      <c r="B362" s="47">
        <f>'Расчет субсидий'!L364</f>
        <v>-11.672727272727272</v>
      </c>
      <c r="C362" s="54">
        <f>'Расчет субсидий'!D364-1</f>
        <v>-0.15487977369165495</v>
      </c>
      <c r="D362" s="54">
        <f>C362*'Расчет субсидий'!E364</f>
        <v>-2.3231966053748243</v>
      </c>
      <c r="E362" s="50">
        <f t="shared" si="40"/>
        <v>-11.672727272727272</v>
      </c>
      <c r="F362" s="54">
        <f>'Расчет субсидий'!F364-1</f>
        <v>0</v>
      </c>
      <c r="G362" s="54">
        <f>F362*'Расчет субсидий'!G364</f>
        <v>0</v>
      </c>
      <c r="H362" s="50">
        <f t="shared" si="35"/>
        <v>0</v>
      </c>
      <c r="I362" s="49">
        <f t="shared" si="36"/>
        <v>-2.3231966053748243</v>
      </c>
    </row>
    <row r="363" spans="1:9" ht="15" customHeight="1">
      <c r="A363" s="31" t="s">
        <v>341</v>
      </c>
      <c r="B363" s="47">
        <f>'Расчет субсидий'!L365</f>
        <v>-31.88181818181819</v>
      </c>
      <c r="C363" s="54">
        <f>'Расчет субсидий'!D365-1</f>
        <v>-0.33636363636363642</v>
      </c>
      <c r="D363" s="54">
        <f>C363*'Расчет субсидий'!E365</f>
        <v>-5.0454545454545467</v>
      </c>
      <c r="E363" s="50">
        <f t="shared" si="40"/>
        <v>-31.881818181818193</v>
      </c>
      <c r="F363" s="54">
        <f>'Расчет субсидий'!F365-1</f>
        <v>0</v>
      </c>
      <c r="G363" s="54">
        <f>F363*'Расчет субсидий'!G365</f>
        <v>0</v>
      </c>
      <c r="H363" s="50">
        <f t="shared" si="35"/>
        <v>0</v>
      </c>
      <c r="I363" s="49">
        <f t="shared" si="36"/>
        <v>-5.0454545454545467</v>
      </c>
    </row>
    <row r="364" spans="1:9" ht="15" customHeight="1">
      <c r="A364" s="31" t="s">
        <v>342</v>
      </c>
      <c r="B364" s="47">
        <f>'Расчет субсидий'!L366</f>
        <v>15</v>
      </c>
      <c r="C364" s="54">
        <f>'Расчет субсидий'!D366-1</f>
        <v>0.22111111111111104</v>
      </c>
      <c r="D364" s="54">
        <f>C364*'Расчет субсидий'!E366</f>
        <v>3.3166666666666655</v>
      </c>
      <c r="E364" s="50">
        <f t="shared" si="40"/>
        <v>15</v>
      </c>
      <c r="F364" s="54">
        <f>'Расчет субсидий'!F366-1</f>
        <v>0</v>
      </c>
      <c r="G364" s="54">
        <f>F364*'Расчет субсидий'!G366</f>
        <v>0</v>
      </c>
      <c r="H364" s="50">
        <f t="shared" si="35"/>
        <v>0</v>
      </c>
      <c r="I364" s="49">
        <f t="shared" si="36"/>
        <v>3.3166666666666655</v>
      </c>
    </row>
    <row r="365" spans="1:9" ht="15" customHeight="1">
      <c r="A365" s="31" t="s">
        <v>343</v>
      </c>
      <c r="B365" s="47">
        <f>'Расчет субсидий'!L367</f>
        <v>-41.709090909090918</v>
      </c>
      <c r="C365" s="54">
        <f>'Расчет субсидий'!D367-1</f>
        <v>-0.39486743229831267</v>
      </c>
      <c r="D365" s="54">
        <f>C365*'Расчет субсидий'!E367</f>
        <v>-5.9230114844746904</v>
      </c>
      <c r="E365" s="50">
        <f t="shared" si="40"/>
        <v>-41.709090909090918</v>
      </c>
      <c r="F365" s="54">
        <f>'Расчет субсидий'!F367-1</f>
        <v>0</v>
      </c>
      <c r="G365" s="54">
        <f>F365*'Расчет субсидий'!G367</f>
        <v>0</v>
      </c>
      <c r="H365" s="50">
        <f t="shared" si="35"/>
        <v>0</v>
      </c>
      <c r="I365" s="49">
        <f t="shared" si="36"/>
        <v>-5.9230114844746904</v>
      </c>
    </row>
    <row r="366" spans="1:9" ht="15" customHeight="1">
      <c r="A366" s="30" t="s">
        <v>344</v>
      </c>
      <c r="B366" s="51"/>
      <c r="C366" s="52"/>
      <c r="D366" s="52"/>
      <c r="E366" s="53"/>
      <c r="F366" s="53"/>
      <c r="G366" s="53"/>
      <c r="H366" s="53"/>
      <c r="I366" s="53"/>
    </row>
    <row r="367" spans="1:9" ht="15" customHeight="1">
      <c r="A367" s="31" t="s">
        <v>345</v>
      </c>
      <c r="B367" s="47">
        <f>'Расчет субсидий'!L369</f>
        <v>15.890909090909105</v>
      </c>
      <c r="C367" s="54">
        <f>'Расчет субсидий'!D369-1</f>
        <v>0.14561403508771931</v>
      </c>
      <c r="D367" s="54">
        <f>C367*'Расчет субсидий'!E369</f>
        <v>2.1842105263157894</v>
      </c>
      <c r="E367" s="50">
        <f t="shared" ref="E367:E378" si="41">$B367*D367/$I367</f>
        <v>15.890909090909105</v>
      </c>
      <c r="F367" s="54">
        <f>'Расчет субсидий'!F369-1</f>
        <v>0</v>
      </c>
      <c r="G367" s="54">
        <f>F367*'Расчет субсидий'!G369</f>
        <v>0</v>
      </c>
      <c r="H367" s="50">
        <f t="shared" si="35"/>
        <v>0</v>
      </c>
      <c r="I367" s="49">
        <f t="shared" si="36"/>
        <v>2.1842105263157894</v>
      </c>
    </row>
    <row r="368" spans="1:9" ht="15" customHeight="1">
      <c r="A368" s="31" t="s">
        <v>346</v>
      </c>
      <c r="B368" s="47">
        <f>'Расчет субсидий'!L370</f>
        <v>21.536363636363632</v>
      </c>
      <c r="C368" s="54">
        <f>'Расчет субсидий'!D370-1</f>
        <v>0.21039647577092513</v>
      </c>
      <c r="D368" s="54">
        <f>C368*'Расчет субсидий'!E370</f>
        <v>3.1559471365638769</v>
      </c>
      <c r="E368" s="50">
        <f t="shared" si="41"/>
        <v>21.536363636363632</v>
      </c>
      <c r="F368" s="54">
        <f>'Расчет субсидий'!F370-1</f>
        <v>0</v>
      </c>
      <c r="G368" s="54">
        <f>F368*'Расчет субсидий'!G370</f>
        <v>0</v>
      </c>
      <c r="H368" s="50">
        <f t="shared" si="35"/>
        <v>0</v>
      </c>
      <c r="I368" s="49">
        <f t="shared" si="36"/>
        <v>3.1559471365638769</v>
      </c>
    </row>
    <row r="369" spans="1:10" ht="15" customHeight="1">
      <c r="A369" s="31" t="s">
        <v>347</v>
      </c>
      <c r="B369" s="47">
        <f>'Расчет субсидий'!L371</f>
        <v>7.2727272727272751E-2</v>
      </c>
      <c r="C369" s="54">
        <f>'Расчет субсидий'!D371-1</f>
        <v>5.0324675324675328E-2</v>
      </c>
      <c r="D369" s="54">
        <f>C369*'Расчет субсидий'!E371</f>
        <v>0.75487012987012991</v>
      </c>
      <c r="E369" s="50">
        <f t="shared" si="41"/>
        <v>7.2727272727272751E-2</v>
      </c>
      <c r="F369" s="54">
        <f>'Расчет субсидий'!F371-1</f>
        <v>0</v>
      </c>
      <c r="G369" s="54">
        <f>F369*'Расчет субсидий'!G371</f>
        <v>0</v>
      </c>
      <c r="H369" s="50">
        <f t="shared" si="35"/>
        <v>0</v>
      </c>
      <c r="I369" s="49">
        <f t="shared" si="36"/>
        <v>0.75487012987012991</v>
      </c>
    </row>
    <row r="370" spans="1:10" ht="15" customHeight="1">
      <c r="A370" s="31" t="s">
        <v>348</v>
      </c>
      <c r="B370" s="47">
        <f>'Расчет субсидий'!L372</f>
        <v>-6.7909090909090537</v>
      </c>
      <c r="C370" s="54">
        <f>'Расчет субсидий'!D372-1</f>
        <v>-3.9603960396039639E-2</v>
      </c>
      <c r="D370" s="54">
        <f>C370*'Расчет субсидий'!E372</f>
        <v>-0.59405940594059459</v>
      </c>
      <c r="E370" s="50">
        <f t="shared" si="41"/>
        <v>-6.7909090909090546</v>
      </c>
      <c r="F370" s="54">
        <f>'Расчет субсидий'!F372-1</f>
        <v>0</v>
      </c>
      <c r="G370" s="54">
        <f>F370*'Расчет субсидий'!G372</f>
        <v>0</v>
      </c>
      <c r="H370" s="50">
        <f t="shared" si="35"/>
        <v>0</v>
      </c>
      <c r="I370" s="49">
        <f t="shared" si="36"/>
        <v>-0.59405940594059459</v>
      </c>
    </row>
    <row r="371" spans="1:10" ht="15" customHeight="1">
      <c r="A371" s="31" t="s">
        <v>349</v>
      </c>
      <c r="B371" s="47">
        <f>'Расчет субсидий'!L373</f>
        <v>-55.563636363636363</v>
      </c>
      <c r="C371" s="54">
        <f>'Расчет субсидий'!D373-1</f>
        <v>-0.43164853913414369</v>
      </c>
      <c r="D371" s="54">
        <f>C371*'Расчет субсидий'!E373</f>
        <v>-6.4747280870121555</v>
      </c>
      <c r="E371" s="50">
        <f t="shared" si="41"/>
        <v>-55.563636363636363</v>
      </c>
      <c r="F371" s="54">
        <f>'Расчет субсидий'!F373-1</f>
        <v>0</v>
      </c>
      <c r="G371" s="54">
        <f>F371*'Расчет субсидий'!G373</f>
        <v>0</v>
      </c>
      <c r="H371" s="50">
        <f t="shared" si="35"/>
        <v>0</v>
      </c>
      <c r="I371" s="49">
        <f t="shared" si="36"/>
        <v>-6.4747280870121555</v>
      </c>
    </row>
    <row r="372" spans="1:10" ht="15" customHeight="1">
      <c r="A372" s="31" t="s">
        <v>350</v>
      </c>
      <c r="B372" s="47">
        <f>'Расчет субсидий'!L374</f>
        <v>-59.099999999999994</v>
      </c>
      <c r="C372" s="54">
        <f>'Расчет субсидий'!D374-1</f>
        <v>-0.3921971252566735</v>
      </c>
      <c r="D372" s="54">
        <f>C372*'Расчет субсидий'!E374</f>
        <v>-5.8829568788501021</v>
      </c>
      <c r="E372" s="50">
        <f t="shared" si="41"/>
        <v>-59.099999999999994</v>
      </c>
      <c r="F372" s="54">
        <f>'Расчет субсидий'!F374-1</f>
        <v>0</v>
      </c>
      <c r="G372" s="54">
        <f>F372*'Расчет субсидий'!G374</f>
        <v>0</v>
      </c>
      <c r="H372" s="50">
        <f t="shared" si="35"/>
        <v>0</v>
      </c>
      <c r="I372" s="49">
        <f t="shared" si="36"/>
        <v>-5.8829568788501021</v>
      </c>
    </row>
    <row r="373" spans="1:10" ht="15" customHeight="1">
      <c r="A373" s="31" t="s">
        <v>351</v>
      </c>
      <c r="B373" s="47">
        <f>'Расчет субсидий'!L375</f>
        <v>32.427272727272708</v>
      </c>
      <c r="C373" s="54">
        <f>'Расчет субсидий'!D375-1</f>
        <v>0.30000000000000004</v>
      </c>
      <c r="D373" s="54">
        <f>C373*'Расчет субсидий'!E375</f>
        <v>4.5000000000000009</v>
      </c>
      <c r="E373" s="50">
        <f t="shared" si="41"/>
        <v>32.427272727272708</v>
      </c>
      <c r="F373" s="54">
        <f>'Расчет субсидий'!F375-1</f>
        <v>0</v>
      </c>
      <c r="G373" s="54">
        <f>F373*'Расчет субсидий'!G375</f>
        <v>0</v>
      </c>
      <c r="H373" s="50">
        <f t="shared" si="35"/>
        <v>0</v>
      </c>
      <c r="I373" s="49">
        <f t="shared" si="36"/>
        <v>4.5000000000000009</v>
      </c>
    </row>
    <row r="374" spans="1:10" ht="15" customHeight="1">
      <c r="A374" s="31" t="s">
        <v>352</v>
      </c>
      <c r="B374" s="47">
        <f>'Расчет субсидий'!L376</f>
        <v>20.454545454545467</v>
      </c>
      <c r="C374" s="54">
        <f>'Расчет субсидий'!D376-1</f>
        <v>0.23614035087719287</v>
      </c>
      <c r="D374" s="54">
        <f>C374*'Расчет субсидий'!E376</f>
        <v>3.5421052631578931</v>
      </c>
      <c r="E374" s="50">
        <f t="shared" si="41"/>
        <v>20.454545454545467</v>
      </c>
      <c r="F374" s="54">
        <f>'Расчет субсидий'!F376-1</f>
        <v>0</v>
      </c>
      <c r="G374" s="54">
        <f>F374*'Расчет субсидий'!G376</f>
        <v>0</v>
      </c>
      <c r="H374" s="50">
        <f t="shared" si="35"/>
        <v>0</v>
      </c>
      <c r="I374" s="49">
        <f t="shared" si="36"/>
        <v>3.5421052631578931</v>
      </c>
    </row>
    <row r="375" spans="1:10" ht="15" customHeight="1">
      <c r="A375" s="31" t="s">
        <v>353</v>
      </c>
      <c r="B375" s="47">
        <f>'Расчет субсидий'!L377</f>
        <v>39.418181818181836</v>
      </c>
      <c r="C375" s="54">
        <f>'Расчет субсидий'!D377-1</f>
        <v>0.30000000000000004</v>
      </c>
      <c r="D375" s="54">
        <f>C375*'Расчет субсидий'!E377</f>
        <v>4.5000000000000009</v>
      </c>
      <c r="E375" s="50">
        <f t="shared" si="41"/>
        <v>39.418181818181836</v>
      </c>
      <c r="F375" s="54">
        <f>'Расчет субсидий'!F377-1</f>
        <v>0</v>
      </c>
      <c r="G375" s="54">
        <f>F375*'Расчет субсидий'!G377</f>
        <v>0</v>
      </c>
      <c r="H375" s="50">
        <f t="shared" si="35"/>
        <v>0</v>
      </c>
      <c r="I375" s="49">
        <f t="shared" si="36"/>
        <v>4.5000000000000009</v>
      </c>
    </row>
    <row r="376" spans="1:10" ht="15" customHeight="1">
      <c r="A376" s="31" t="s">
        <v>354</v>
      </c>
      <c r="B376" s="47">
        <f>'Расчет субсидий'!L378</f>
        <v>-61.3</v>
      </c>
      <c r="C376" s="54">
        <f>'Расчет субсидий'!D378-1</f>
        <v>-0.61220472440944884</v>
      </c>
      <c r="D376" s="54">
        <f>C376*'Расчет субсидий'!E378</f>
        <v>-9.1830708661417333</v>
      </c>
      <c r="E376" s="50">
        <f t="shared" si="41"/>
        <v>-61.29999999999999</v>
      </c>
      <c r="F376" s="54">
        <f>'Расчет субсидий'!F378-1</f>
        <v>0</v>
      </c>
      <c r="G376" s="54">
        <f>F376*'Расчет субсидий'!G378</f>
        <v>0</v>
      </c>
      <c r="H376" s="50">
        <f t="shared" si="35"/>
        <v>0</v>
      </c>
      <c r="I376" s="49">
        <f t="shared" si="36"/>
        <v>-9.1830708661417333</v>
      </c>
    </row>
    <row r="377" spans="1:10" ht="15" customHeight="1">
      <c r="A377" s="31" t="s">
        <v>355</v>
      </c>
      <c r="B377" s="47">
        <f>'Расчет субсидий'!L379</f>
        <v>-25.300000000000011</v>
      </c>
      <c r="C377" s="54">
        <f>'Расчет субсидий'!D379-1</f>
        <v>-0.2619469026548672</v>
      </c>
      <c r="D377" s="54">
        <f>C377*'Расчет субсидий'!E379</f>
        <v>-3.9292035398230079</v>
      </c>
      <c r="E377" s="50">
        <f t="shared" si="41"/>
        <v>-25.300000000000011</v>
      </c>
      <c r="F377" s="54">
        <f>'Расчет субсидий'!F379-1</f>
        <v>0</v>
      </c>
      <c r="G377" s="54">
        <f>F377*'Расчет субсидий'!G379</f>
        <v>0</v>
      </c>
      <c r="H377" s="50">
        <f t="shared" ref="H377:H378" si="42">$B377*G377/$I377</f>
        <v>0</v>
      </c>
      <c r="I377" s="49">
        <f t="shared" ref="I377:I378" si="43">D377+G377</f>
        <v>-3.9292035398230079</v>
      </c>
    </row>
    <row r="378" spans="1:10" ht="15" customHeight="1">
      <c r="A378" s="31" t="s">
        <v>356</v>
      </c>
      <c r="B378" s="47">
        <f>'Расчет субсидий'!L380</f>
        <v>-12.5</v>
      </c>
      <c r="C378" s="54">
        <f>'Расчет субсидий'!D380-1</f>
        <v>-0.19990373816781637</v>
      </c>
      <c r="D378" s="54">
        <f>C378*'Расчет субсидий'!E380</f>
        <v>-2.9985560725172453</v>
      </c>
      <c r="E378" s="50">
        <f t="shared" si="41"/>
        <v>-12.499999999999998</v>
      </c>
      <c r="F378" s="54">
        <f>'Расчет субсидий'!F380-1</f>
        <v>0</v>
      </c>
      <c r="G378" s="54">
        <f>F378*'Расчет субсидий'!G380</f>
        <v>0</v>
      </c>
      <c r="H378" s="50">
        <f t="shared" si="42"/>
        <v>0</v>
      </c>
      <c r="I378" s="49">
        <f t="shared" si="43"/>
        <v>-2.9985560725172453</v>
      </c>
    </row>
    <row r="379" spans="1:10" s="45" customFormat="1" ht="15" customHeight="1">
      <c r="A379" s="44" t="s">
        <v>364</v>
      </c>
      <c r="B379" s="48">
        <f>SUM(B6:B378)-B6-B17-B27-B55</f>
        <v>-7652.2090909091012</v>
      </c>
      <c r="C379" s="48"/>
      <c r="D379" s="48"/>
      <c r="E379" s="48" t="e">
        <f>E6+E17+E27+E55</f>
        <v>#DIV/0!</v>
      </c>
      <c r="F379" s="48"/>
      <c r="G379" s="48"/>
      <c r="H379" s="48" t="e">
        <f>H6+H17+H27+H55</f>
        <v>#DIV/0!</v>
      </c>
      <c r="I379" s="48"/>
      <c r="J379" s="22"/>
    </row>
  </sheetData>
  <mergeCells count="6">
    <mergeCell ref="A1:I1"/>
    <mergeCell ref="A3:A4"/>
    <mergeCell ref="B3:B4"/>
    <mergeCell ref="I3:I4"/>
    <mergeCell ref="C3:E3"/>
    <mergeCell ref="F3:H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2019-02-19T08:21:14Z</cp:lastPrinted>
  <dcterms:created xsi:type="dcterms:W3CDTF">2010-02-05T14:48:49Z</dcterms:created>
  <dcterms:modified xsi:type="dcterms:W3CDTF">2019-02-21T11:52:49Z</dcterms:modified>
</cp:coreProperties>
</file>